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245" documentId="8_{775C3AEC-4956-4805-ACC7-2CC134BE9AA8}" xr6:coauthVersionLast="47" xr6:coauthVersionMax="47" xr10:uidLastSave="{9F0A300E-63C6-4982-A450-204E3916128F}"/>
  <bookViews>
    <workbookView xWindow="-120" yWindow="-120" windowWidth="21840" windowHeight="13020" tabRatio="833" firstSheet="4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9" l="1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89" i="4"/>
  <c r="S314" i="4"/>
  <c r="S326" i="4"/>
  <c r="S334" i="4"/>
  <c r="S342" i="4"/>
  <c r="S382" i="4"/>
  <c r="S390" i="4"/>
  <c r="S462" i="4"/>
  <c r="S546" i="4"/>
  <c r="S630" i="4"/>
  <c r="S653" i="4"/>
  <c r="S667" i="4"/>
  <c r="S701" i="4"/>
  <c r="S755" i="4"/>
  <c r="S324" i="4"/>
  <c r="S322" i="4"/>
  <c r="S360" i="4"/>
  <c r="S408" i="4"/>
  <c r="S498" i="4"/>
  <c r="S570" i="4"/>
  <c r="S636" i="4"/>
  <c r="S644" i="4"/>
  <c r="S719" i="4"/>
  <c r="S320" i="4"/>
  <c r="S358" i="4"/>
  <c r="S366" i="4"/>
  <c r="S958" i="4"/>
  <c r="S1035" i="4"/>
  <c r="S1077" i="4"/>
  <c r="S1153" i="4"/>
  <c r="S804" i="4"/>
  <c r="S880" i="4"/>
  <c r="S900" i="4"/>
  <c r="S1019" i="4"/>
  <c r="S1055" i="4"/>
  <c r="S1119" i="4"/>
  <c r="S1135" i="4"/>
  <c r="S1143" i="4"/>
  <c r="S844" i="4"/>
  <c r="S743" i="4"/>
  <c r="S864" i="4"/>
  <c r="S1031" i="4"/>
  <c r="S1067" i="4"/>
  <c r="S1089" i="4"/>
  <c r="S773" i="4"/>
  <c r="S808" i="4"/>
  <c r="S828" i="4"/>
  <c r="S1149" i="4"/>
  <c r="S1498" i="4"/>
  <c r="S1562" i="4"/>
  <c r="S1570" i="4"/>
  <c r="S1668" i="4"/>
  <c r="S1716" i="4"/>
  <c r="S1764" i="4"/>
  <c r="S1568" i="4"/>
  <c r="S1610" i="4"/>
  <c r="S1666" i="4"/>
  <c r="S1680" i="4"/>
  <c r="S1714" i="4"/>
  <c r="S1728" i="4"/>
  <c r="S1762" i="4"/>
  <c r="S1776" i="4"/>
  <c r="S1812" i="4"/>
  <c r="S1853" i="4"/>
  <c r="S1869" i="4"/>
  <c r="S1502" i="4"/>
  <c r="S1544" i="4"/>
  <c r="S1586" i="4"/>
  <c r="S1594" i="4"/>
  <c r="S1692" i="4"/>
  <c r="S1740" i="4"/>
  <c r="S1788" i="4"/>
  <c r="S1802" i="4"/>
  <c r="S1824" i="4"/>
  <c r="S1843" i="4"/>
  <c r="S1859" i="4"/>
  <c r="S1889" i="4"/>
  <c r="S1901" i="4"/>
  <c r="S2259" i="4"/>
  <c r="S2331" i="4"/>
  <c r="S2494" i="4"/>
  <c r="S2518" i="4"/>
  <c r="S2542" i="4"/>
  <c r="S1907" i="4"/>
  <c r="S2355" i="4"/>
  <c r="S2369" i="4"/>
  <c r="S2427" i="4"/>
  <c r="S2441" i="4"/>
  <c r="S2492" i="4"/>
  <c r="S2516" i="4"/>
  <c r="S2540" i="4"/>
  <c r="S1913" i="4"/>
  <c r="S2283" i="4"/>
  <c r="S2309" i="4"/>
  <c r="S2367" i="4"/>
  <c r="S2439" i="4"/>
  <c r="S2490" i="4"/>
  <c r="S2514" i="4"/>
  <c r="S2295" i="4"/>
  <c r="S2482" i="4"/>
  <c r="S1839" i="4"/>
  <c r="S1871" i="4"/>
  <c r="S1863" i="4"/>
  <c r="S1917" i="4"/>
  <c r="S2506" i="4"/>
  <c r="S2538" i="4"/>
  <c r="S2566" i="4"/>
  <c r="S2586" i="4"/>
  <c r="S2973" i="4"/>
  <c r="S2997" i="4"/>
  <c r="S3021" i="4"/>
  <c r="S3045" i="4"/>
  <c r="S2530" i="4"/>
  <c r="S2564" i="4"/>
  <c r="S2578" i="4"/>
  <c r="S2971" i="4"/>
  <c r="S2995" i="4"/>
  <c r="S3019" i="4"/>
  <c r="S3043" i="4"/>
  <c r="S2562" i="4"/>
  <c r="S2554" i="4"/>
  <c r="S3009" i="4"/>
  <c r="S3033" i="4"/>
  <c r="S2590" i="4"/>
  <c r="S2588" i="4"/>
  <c r="S3091" i="4"/>
  <c r="S3067" i="4"/>
  <c r="S3089" i="4"/>
  <c r="S3065" i="4"/>
  <c r="S3081" i="4"/>
  <c r="S3055" i="4"/>
  <c r="S3793" i="4"/>
  <c r="S3853" i="4"/>
  <c r="S3901" i="4"/>
  <c r="S3961" i="4"/>
  <c r="S4009" i="4"/>
  <c r="S4069" i="4"/>
  <c r="S4103" i="4"/>
  <c r="S4151" i="4"/>
  <c r="S3791" i="4"/>
  <c r="S3851" i="4"/>
  <c r="S3899" i="4"/>
  <c r="S3959" i="4"/>
  <c r="S4007" i="4"/>
  <c r="S4067" i="4"/>
  <c r="S3817" i="4"/>
  <c r="S3865" i="4"/>
  <c r="S3925" i="4"/>
  <c r="S3973" i="4"/>
  <c r="S4033" i="4"/>
  <c r="S4081" i="4"/>
  <c r="S3815" i="4"/>
  <c r="S3863" i="4"/>
  <c r="S3923" i="4"/>
  <c r="S3971" i="4"/>
  <c r="S4031" i="4"/>
  <c r="S4079" i="4"/>
  <c r="S4121" i="4"/>
  <c r="S4129" i="4"/>
  <c r="S4127" i="4"/>
  <c r="S4217" i="4"/>
  <c r="S4225" i="4"/>
  <c r="S4261" i="4"/>
  <c r="S4291" i="4"/>
  <c r="S4299" i="4"/>
  <c r="S4327" i="4"/>
  <c r="S4335" i="4"/>
  <c r="S4393" i="4"/>
  <c r="S4407" i="4"/>
  <c r="S4465" i="4"/>
  <c r="S4479" i="4"/>
  <c r="S4537" i="4"/>
  <c r="S4551" i="4"/>
  <c r="S4596" i="4"/>
  <c r="S4604" i="4"/>
  <c r="S4632" i="4"/>
  <c r="S4640" i="4"/>
  <c r="S4668" i="4"/>
  <c r="S4676" i="4"/>
  <c r="S4223" i="4"/>
  <c r="S4237" i="4"/>
  <c r="S4253" i="4"/>
  <c r="S4289" i="4"/>
  <c r="S4317" i="4"/>
  <c r="S4325" i="4"/>
  <c r="S4333" i="4"/>
  <c r="S4391" i="4"/>
  <c r="S4405" i="4"/>
  <c r="S4463" i="4"/>
  <c r="S4477" i="4"/>
  <c r="S4535" i="4"/>
  <c r="S4549" i="4"/>
  <c r="S4586" i="4"/>
  <c r="S4594" i="4"/>
  <c r="S4622" i="4"/>
  <c r="S4630" i="4"/>
  <c r="S4658" i="4"/>
  <c r="S4666" i="4"/>
  <c r="S4169" i="4"/>
  <c r="S4177" i="4"/>
  <c r="S4287" i="4"/>
  <c r="S4315" i="4"/>
  <c r="S4323" i="4"/>
  <c r="S4369" i="4"/>
  <c r="S4383" i="4"/>
  <c r="S4441" i="4"/>
  <c r="S4455" i="4"/>
  <c r="S4513" i="4"/>
  <c r="S4527" i="4"/>
  <c r="S4584" i="4"/>
  <c r="S4592" i="4"/>
  <c r="S4620" i="4"/>
  <c r="S4628" i="4"/>
  <c r="S4656" i="4"/>
  <c r="S4664" i="4"/>
  <c r="S4175" i="4"/>
  <c r="S4265" i="4"/>
  <c r="S4273" i="4"/>
  <c r="S4305" i="4"/>
  <c r="S4313" i="4"/>
  <c r="S4367" i="4"/>
  <c r="S4381" i="4"/>
  <c r="S4439" i="4"/>
  <c r="S4453" i="4"/>
  <c r="S4511" i="4"/>
  <c r="S4525" i="4"/>
  <c r="S4574" i="4"/>
  <c r="S4582" i="4"/>
  <c r="S4610" i="4"/>
  <c r="S4618" i="4"/>
  <c r="S4646" i="4"/>
  <c r="S4654" i="4"/>
  <c r="S5084" i="4"/>
  <c r="S5066" i="4"/>
  <c r="S5048" i="4"/>
  <c r="S5030" i="4"/>
  <c r="S5012" i="4"/>
  <c r="S4994" i="4"/>
  <c r="S4976" i="4"/>
  <c r="S4652" i="4"/>
  <c r="S4487" i="4"/>
  <c r="S4241" i="4"/>
  <c r="S5071" i="4"/>
  <c r="S5053" i="4"/>
  <c r="S4501" i="4"/>
  <c r="S4303" i="4"/>
  <c r="S5073" i="4"/>
  <c r="S5055" i="4"/>
  <c r="S5037" i="4"/>
  <c r="S5019" i="4"/>
  <c r="S5001" i="4"/>
  <c r="S4983" i="4"/>
  <c r="S4965" i="4"/>
  <c r="S4947" i="4"/>
  <c r="S4929" i="4"/>
  <c r="S4644" i="4"/>
  <c r="S4311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3" i="4"/>
  <c r="S4637" i="4"/>
  <c r="S4601" i="4"/>
  <c r="S4526" i="4"/>
  <c r="S4322" i="4"/>
  <c r="S4286" i="4"/>
  <c r="S4266" i="4"/>
  <c r="S4208" i="4"/>
  <c r="S4144" i="4"/>
  <c r="S4585" i="4"/>
  <c r="S4545" i="4"/>
  <c r="S4523" i="4"/>
  <c r="S4498" i="4"/>
  <c r="S4473" i="4"/>
  <c r="S4451" i="4"/>
  <c r="S4426" i="4"/>
  <c r="S4401" i="4"/>
  <c r="S4379" i="4"/>
  <c r="S4354" i="4"/>
  <c r="S4329" i="4"/>
  <c r="S4244" i="4"/>
  <c r="S4219" i="4"/>
  <c r="S4181" i="4"/>
  <c r="S3995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2" i="4"/>
  <c r="S4636" i="4"/>
  <c r="S4600" i="4"/>
  <c r="S4536" i="4"/>
  <c r="S4326" i="4"/>
  <c r="S4290" i="4"/>
  <c r="S4260" i="4"/>
  <c r="S4213" i="4"/>
  <c r="S4164" i="4"/>
  <c r="S4669" i="4"/>
  <c r="S4566" i="4"/>
  <c r="S4544" i="4"/>
  <c r="S4519" i="4"/>
  <c r="S4494" i="4"/>
  <c r="S4472" i="4"/>
  <c r="S4447" i="4"/>
  <c r="S4422" i="4"/>
  <c r="S4400" i="4"/>
  <c r="S4375" i="4"/>
  <c r="S4350" i="4"/>
  <c r="S4328" i="4"/>
  <c r="S4243" i="4"/>
  <c r="S4218" i="4"/>
  <c r="S4183" i="4"/>
  <c r="S3937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430" i="4"/>
  <c r="S4307" i="4"/>
  <c r="S4278" i="4"/>
  <c r="S4248" i="4"/>
  <c r="S4203" i="4"/>
  <c r="S4133" i="4"/>
  <c r="S4617" i="4"/>
  <c r="S4562" i="4"/>
  <c r="S4532" i="4"/>
  <c r="S4510" i="4"/>
  <c r="S4490" i="4"/>
  <c r="S4460" i="4"/>
  <c r="S4438" i="4"/>
  <c r="S4418" i="4"/>
  <c r="S4388" i="4"/>
  <c r="S4366" i="4"/>
  <c r="S4346" i="4"/>
  <c r="S4272" i="4"/>
  <c r="S4231" i="4"/>
  <c r="S4116" i="4"/>
  <c r="S4162" i="4"/>
  <c r="S4117" i="4"/>
  <c r="S4032" i="4"/>
  <c r="S4091" i="4"/>
  <c r="S4071" i="4"/>
  <c r="S4051" i="4"/>
  <c r="S4026" i="4"/>
  <c r="S4006" i="4"/>
  <c r="S3983" i="4"/>
  <c r="S3963" i="4"/>
  <c r="S3943" i="4"/>
  <c r="S3918" i="4"/>
  <c r="S3898" i="4"/>
  <c r="S3875" i="4"/>
  <c r="S3855" i="4"/>
  <c r="S3835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102" i="4"/>
  <c r="S3852" i="4"/>
  <c r="S4124" i="4"/>
  <c r="S4084" i="4"/>
  <c r="S4059" i="4"/>
  <c r="S4039" i="4"/>
  <c r="S4016" i="4"/>
  <c r="S3994" i="4"/>
  <c r="S3976" i="4"/>
  <c r="S3951" i="4"/>
  <c r="S3931" i="4"/>
  <c r="S3908" i="4"/>
  <c r="S3886" i="4"/>
  <c r="S3868" i="4"/>
  <c r="S3843" i="4"/>
  <c r="S3823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3079" i="4"/>
  <c r="S4149" i="4"/>
  <c r="S4106" i="4"/>
  <c r="S3888" i="4"/>
  <c r="S4182" i="4"/>
  <c r="S4137" i="4"/>
  <c r="S4092" i="4"/>
  <c r="S4072" i="4"/>
  <c r="S4049" i="4"/>
  <c r="S4027" i="4"/>
  <c r="S4004" i="4"/>
  <c r="S3984" i="4"/>
  <c r="S3964" i="4"/>
  <c r="S3941" i="4"/>
  <c r="S3919" i="4"/>
  <c r="S3896" i="4"/>
  <c r="S3876" i="4"/>
  <c r="S3856" i="4"/>
  <c r="S3833" i="4"/>
  <c r="S3811" i="4"/>
  <c r="S3788" i="4"/>
  <c r="S3768" i="4"/>
  <c r="S3750" i="4"/>
  <c r="S3732" i="4"/>
  <c r="S3714" i="4"/>
  <c r="S3696" i="4"/>
  <c r="S3678" i="4"/>
  <c r="S3660" i="4"/>
  <c r="S3642" i="4"/>
  <c r="S3624" i="4"/>
  <c r="S3083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050" i="4"/>
  <c r="S2981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52" i="4"/>
  <c r="S308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2" i="4"/>
  <c r="S3147" i="4"/>
  <c r="S3129" i="4"/>
  <c r="S3111" i="4"/>
  <c r="S3080" i="4"/>
  <c r="S3032" i="4"/>
  <c r="S2984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34" i="4"/>
  <c r="S4415" i="4"/>
  <c r="S4199" i="4"/>
  <c r="S5068" i="4"/>
  <c r="S4678" i="4"/>
  <c r="S4489" i="4"/>
  <c r="S4249" i="4"/>
  <c r="S5070" i="4"/>
  <c r="S5052" i="4"/>
  <c r="S5034" i="4"/>
  <c r="S5016" i="4"/>
  <c r="S4998" i="4"/>
  <c r="S4980" i="4"/>
  <c r="S4962" i="4"/>
  <c r="S4944" i="4"/>
  <c r="S4926" i="4"/>
  <c r="S4608" i="4"/>
  <c r="S429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3" i="4"/>
  <c r="S4627" i="4"/>
  <c r="S4591" i="4"/>
  <c r="S4512" i="4"/>
  <c r="S4319" i="4"/>
  <c r="S4283" i="4"/>
  <c r="S4258" i="4"/>
  <c r="S4205" i="4"/>
  <c r="S4665" i="4"/>
  <c r="S4567" i="4"/>
  <c r="S4542" i="4"/>
  <c r="S4520" i="4"/>
  <c r="S4495" i="4"/>
  <c r="S4470" i="4"/>
  <c r="S4448" i="4"/>
  <c r="S4423" i="4"/>
  <c r="S4398" i="4"/>
  <c r="S4376" i="4"/>
  <c r="S4351" i="4"/>
  <c r="S4324" i="4"/>
  <c r="S4236" i="4"/>
  <c r="S4196" i="4"/>
  <c r="S4178" i="4"/>
  <c r="S3935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7" i="4"/>
  <c r="S4631" i="4"/>
  <c r="S4595" i="4"/>
  <c r="S4478" i="4"/>
  <c r="S4321" i="4"/>
  <c r="S4285" i="4"/>
  <c r="S4257" i="4"/>
  <c r="S4210" i="4"/>
  <c r="S4161" i="4"/>
  <c r="S4641" i="4"/>
  <c r="S4563" i="4"/>
  <c r="S4541" i="4"/>
  <c r="S4516" i="4"/>
  <c r="S4491" i="4"/>
  <c r="S4469" i="4"/>
  <c r="S4444" i="4"/>
  <c r="S4419" i="4"/>
  <c r="S4397" i="4"/>
  <c r="S4372" i="4"/>
  <c r="S4347" i="4"/>
  <c r="S4300" i="4"/>
  <c r="S4235" i="4"/>
  <c r="S4198" i="4"/>
  <c r="S4180" i="4"/>
  <c r="S3889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8" i="4"/>
  <c r="S4612" i="4"/>
  <c r="S4576" i="4"/>
  <c r="S4416" i="4"/>
  <c r="S4302" i="4"/>
  <c r="S4275" i="4"/>
  <c r="S4240" i="4"/>
  <c r="S4200" i="4"/>
  <c r="S4130" i="4"/>
  <c r="S4609" i="4"/>
  <c r="S4557" i="4"/>
  <c r="S4529" i="4"/>
  <c r="S4507" i="4"/>
  <c r="S4485" i="4"/>
  <c r="S4457" i="4"/>
  <c r="S4435" i="4"/>
  <c r="S4413" i="4"/>
  <c r="S4385" i="4"/>
  <c r="S4363" i="4"/>
  <c r="S4341" i="4"/>
  <c r="S4264" i="4"/>
  <c r="S4228" i="4"/>
  <c r="S4113" i="4"/>
  <c r="S4159" i="4"/>
  <c r="S4114" i="4"/>
  <c r="S3972" i="4"/>
  <c r="S4088" i="4"/>
  <c r="S4066" i="4"/>
  <c r="S4048" i="4"/>
  <c r="S4023" i="4"/>
  <c r="S4003" i="4"/>
  <c r="S3980" i="4"/>
  <c r="S3958" i="4"/>
  <c r="S3940" i="4"/>
  <c r="S3915" i="4"/>
  <c r="S3895" i="4"/>
  <c r="S3872" i="4"/>
  <c r="S3850" i="4"/>
  <c r="S3832" i="4"/>
  <c r="S3807" i="4"/>
  <c r="S3787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99" i="4"/>
  <c r="S3792" i="4"/>
  <c r="S4104" i="4"/>
  <c r="S4076" i="4"/>
  <c r="S4056" i="4"/>
  <c r="S4036" i="4"/>
  <c r="S4013" i="4"/>
  <c r="S3991" i="4"/>
  <c r="S3968" i="4"/>
  <c r="S3948" i="4"/>
  <c r="S3928" i="4"/>
  <c r="S3905" i="4"/>
  <c r="S3883" i="4"/>
  <c r="S3860" i="4"/>
  <c r="S3840" i="4"/>
  <c r="S3820" i="4"/>
  <c r="S3797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46" i="4"/>
  <c r="S4101" i="4"/>
  <c r="S3828" i="4"/>
  <c r="S4179" i="4"/>
  <c r="S4134" i="4"/>
  <c r="S4089" i="4"/>
  <c r="S4064" i="4"/>
  <c r="S4046" i="4"/>
  <c r="S4024" i="4"/>
  <c r="S4001" i="4"/>
  <c r="S3981" i="4"/>
  <c r="S3956" i="4"/>
  <c r="S3938" i="4"/>
  <c r="S3916" i="4"/>
  <c r="S3893" i="4"/>
  <c r="S3873" i="4"/>
  <c r="S3848" i="4"/>
  <c r="S3830" i="4"/>
  <c r="S3808" i="4"/>
  <c r="S3785" i="4"/>
  <c r="S3765" i="4"/>
  <c r="S3747" i="4"/>
  <c r="S3729" i="4"/>
  <c r="S3711" i="4"/>
  <c r="S3693" i="4"/>
  <c r="S3675" i="4"/>
  <c r="S3657" i="4"/>
  <c r="S3639" i="4"/>
  <c r="S3621" i="4"/>
  <c r="S3078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041" i="4"/>
  <c r="S2969" i="4"/>
  <c r="S3074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031" i="4"/>
  <c r="S3084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59" i="4"/>
  <c r="S3144" i="4"/>
  <c r="S3126" i="4"/>
  <c r="S3108" i="4"/>
  <c r="S3075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616" i="4"/>
  <c r="S4343" i="4"/>
  <c r="S5083" i="4"/>
  <c r="S5065" i="4"/>
  <c r="S4642" i="4"/>
  <c r="S4429" i="4"/>
  <c r="S5085" i="4"/>
  <c r="S5067" i="4"/>
  <c r="S5049" i="4"/>
  <c r="S5031" i="4"/>
  <c r="S5013" i="4"/>
  <c r="S4995" i="4"/>
  <c r="S4977" i="4"/>
  <c r="S4959" i="4"/>
  <c r="S4941" i="4"/>
  <c r="S4923" i="4"/>
  <c r="S4572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60" i="4"/>
  <c r="S4624" i="4"/>
  <c r="S4588" i="4"/>
  <c r="S4454" i="4"/>
  <c r="S4314" i="4"/>
  <c r="S4280" i="4"/>
  <c r="S4255" i="4"/>
  <c r="S4202" i="4"/>
  <c r="S4657" i="4"/>
  <c r="S4564" i="4"/>
  <c r="S4539" i="4"/>
  <c r="S4517" i="4"/>
  <c r="S4492" i="4"/>
  <c r="S4467" i="4"/>
  <c r="S4445" i="4"/>
  <c r="S4420" i="4"/>
  <c r="S4395" i="4"/>
  <c r="S4373" i="4"/>
  <c r="S4348" i="4"/>
  <c r="S4316" i="4"/>
  <c r="S4233" i="4"/>
  <c r="S4193" i="4"/>
  <c r="S4173" i="4"/>
  <c r="S3887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2" i="4"/>
  <c r="S4626" i="4"/>
  <c r="S4590" i="4"/>
  <c r="S4464" i="4"/>
  <c r="S4318" i="4"/>
  <c r="S4282" i="4"/>
  <c r="S4254" i="4"/>
  <c r="S4207" i="4"/>
  <c r="S4158" i="4"/>
  <c r="S4633" i="4"/>
  <c r="S4558" i="4"/>
  <c r="S4538" i="4"/>
  <c r="S4508" i="4"/>
  <c r="S4486" i="4"/>
  <c r="S4466" i="4"/>
  <c r="S4436" i="4"/>
  <c r="S4414" i="4"/>
  <c r="S4394" i="4"/>
  <c r="S4364" i="4"/>
  <c r="S4342" i="4"/>
  <c r="S4292" i="4"/>
  <c r="S4232" i="4"/>
  <c r="S4195" i="4"/>
  <c r="S4172" i="4"/>
  <c r="S3829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43" i="4"/>
  <c r="S4607" i="4"/>
  <c r="S4571" i="4"/>
  <c r="S4358" i="4"/>
  <c r="S4297" i="4"/>
  <c r="S4270" i="4"/>
  <c r="S4215" i="4"/>
  <c r="S4145" i="4"/>
  <c r="S4125" i="4"/>
  <c r="S4581" i="4"/>
  <c r="S4554" i="4"/>
  <c r="S4524" i="4"/>
  <c r="S4504" i="4"/>
  <c r="S4482" i="4"/>
  <c r="S4452" i="4"/>
  <c r="S4432" i="4"/>
  <c r="S4410" i="4"/>
  <c r="S4380" i="4"/>
  <c r="S4360" i="4"/>
  <c r="S4338" i="4"/>
  <c r="S4250" i="4"/>
  <c r="S4220" i="4"/>
  <c r="S4110" i="4"/>
  <c r="S4156" i="4"/>
  <c r="S4111" i="4"/>
  <c r="S3924" i="4"/>
  <c r="S4085" i="4"/>
  <c r="S4063" i="4"/>
  <c r="S4040" i="4"/>
  <c r="S4020" i="4"/>
  <c r="S4000" i="4"/>
  <c r="S3977" i="4"/>
  <c r="S3955" i="4"/>
  <c r="S3932" i="4"/>
  <c r="S3912" i="4"/>
  <c r="S3892" i="4"/>
  <c r="S3869" i="4"/>
  <c r="S3847" i="4"/>
  <c r="S3824" i="4"/>
  <c r="S3804" i="4"/>
  <c r="S3784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4068" i="4"/>
  <c r="S4141" i="4"/>
  <c r="S4096" i="4"/>
  <c r="S4073" i="4"/>
  <c r="S4053" i="4"/>
  <c r="S4028" i="4"/>
  <c r="S4010" i="4"/>
  <c r="S3988" i="4"/>
  <c r="S3965" i="4"/>
  <c r="S3945" i="4"/>
  <c r="S3920" i="4"/>
  <c r="S3902" i="4"/>
  <c r="S3880" i="4"/>
  <c r="S3857" i="4"/>
  <c r="S3837" i="4"/>
  <c r="S3812" i="4"/>
  <c r="S3794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98" i="4"/>
  <c r="S3780" i="4"/>
  <c r="S4174" i="4"/>
  <c r="S4131" i="4"/>
  <c r="S4086" i="4"/>
  <c r="S4061" i="4"/>
  <c r="S4041" i="4"/>
  <c r="S4021" i="4"/>
  <c r="S3998" i="4"/>
  <c r="S3978" i="4"/>
  <c r="S3953" i="4"/>
  <c r="S3933" i="4"/>
  <c r="S3913" i="4"/>
  <c r="S3890" i="4"/>
  <c r="S3870" i="4"/>
  <c r="S3845" i="4"/>
  <c r="S3825" i="4"/>
  <c r="S3805" i="4"/>
  <c r="S3782" i="4"/>
  <c r="S3762" i="4"/>
  <c r="S3744" i="4"/>
  <c r="S3726" i="4"/>
  <c r="S3708" i="4"/>
  <c r="S3690" i="4"/>
  <c r="S3672" i="4"/>
  <c r="S3654" i="4"/>
  <c r="S3636" i="4"/>
  <c r="S309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29" i="4"/>
  <c r="S2957" i="4"/>
  <c r="S3071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90" i="4"/>
  <c r="S3007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54" i="4"/>
  <c r="S3141" i="4"/>
  <c r="S3123" i="4"/>
  <c r="S3105" i="4"/>
  <c r="S3072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967" i="4"/>
  <c r="S4598" i="4"/>
  <c r="S4301" i="4"/>
  <c r="S5080" i="4"/>
  <c r="S5062" i="4"/>
  <c r="S4606" i="4"/>
  <c r="S4417" i="4"/>
  <c r="S5082" i="4"/>
  <c r="S5064" i="4"/>
  <c r="S5046" i="4"/>
  <c r="S5028" i="4"/>
  <c r="S5010" i="4"/>
  <c r="S4992" i="4"/>
  <c r="S4974" i="4"/>
  <c r="S4956" i="4"/>
  <c r="S4938" i="4"/>
  <c r="S4920" i="4"/>
  <c r="S4503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5" i="4"/>
  <c r="S4619" i="4"/>
  <c r="S4583" i="4"/>
  <c r="S4440" i="4"/>
  <c r="S4309" i="4"/>
  <c r="S4277" i="4"/>
  <c r="S4239" i="4"/>
  <c r="S4153" i="4"/>
  <c r="S4629" i="4"/>
  <c r="S4556" i="4"/>
  <c r="S4534" i="4"/>
  <c r="S4514" i="4"/>
  <c r="S4484" i="4"/>
  <c r="S4462" i="4"/>
  <c r="S4442" i="4"/>
  <c r="S4412" i="4"/>
  <c r="S4390" i="4"/>
  <c r="S4370" i="4"/>
  <c r="S4340" i="4"/>
  <c r="S4288" i="4"/>
  <c r="S4230" i="4"/>
  <c r="S4190" i="4"/>
  <c r="S4170" i="4"/>
  <c r="S382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59" i="4"/>
  <c r="S4623" i="4"/>
  <c r="S4587" i="4"/>
  <c r="S4406" i="4"/>
  <c r="S4308" i="4"/>
  <c r="S4279" i="4"/>
  <c r="S4238" i="4"/>
  <c r="S4204" i="4"/>
  <c r="S4155" i="4"/>
  <c r="S4605" i="4"/>
  <c r="S4555" i="4"/>
  <c r="S4533" i="4"/>
  <c r="S4505" i="4"/>
  <c r="S4483" i="4"/>
  <c r="S4461" i="4"/>
  <c r="S4433" i="4"/>
  <c r="S4411" i="4"/>
  <c r="S4389" i="4"/>
  <c r="S4361" i="4"/>
  <c r="S4339" i="4"/>
  <c r="S4262" i="4"/>
  <c r="S4229" i="4"/>
  <c r="S4192" i="4"/>
  <c r="S4105" i="4"/>
  <c r="S3781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60" i="4"/>
  <c r="S4344" i="4"/>
  <c r="S4294" i="4"/>
  <c r="S4267" i="4"/>
  <c r="S4212" i="4"/>
  <c r="S4142" i="4"/>
  <c r="S4122" i="4"/>
  <c r="S4573" i="4"/>
  <c r="S4546" i="4"/>
  <c r="S4521" i="4"/>
  <c r="S4499" i="4"/>
  <c r="S4474" i="4"/>
  <c r="S4449" i="4"/>
  <c r="S4427" i="4"/>
  <c r="S4402" i="4"/>
  <c r="S4377" i="4"/>
  <c r="S4355" i="4"/>
  <c r="S4330" i="4"/>
  <c r="S4245" i="4"/>
  <c r="S4197" i="4"/>
  <c r="S4176" i="4"/>
  <c r="S4148" i="4"/>
  <c r="S4108" i="4"/>
  <c r="S3864" i="4"/>
  <c r="S4082" i="4"/>
  <c r="S4060" i="4"/>
  <c r="S4037" i="4"/>
  <c r="S4017" i="4"/>
  <c r="S3992" i="4"/>
  <c r="S3974" i="4"/>
  <c r="S3952" i="4"/>
  <c r="S3929" i="4"/>
  <c r="S3909" i="4"/>
  <c r="S3884" i="4"/>
  <c r="S3866" i="4"/>
  <c r="S3844" i="4"/>
  <c r="S3821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3542" i="4"/>
  <c r="S4008" i="4"/>
  <c r="S4138" i="4"/>
  <c r="S4093" i="4"/>
  <c r="S4070" i="4"/>
  <c r="S4050" i="4"/>
  <c r="S4025" i="4"/>
  <c r="S4005" i="4"/>
  <c r="S3985" i="4"/>
  <c r="S3962" i="4"/>
  <c r="S3942" i="4"/>
  <c r="S3917" i="4"/>
  <c r="S3897" i="4"/>
  <c r="S3877" i="4"/>
  <c r="S3854" i="4"/>
  <c r="S3834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4044" i="4"/>
  <c r="S4191" i="4"/>
  <c r="S4171" i="4"/>
  <c r="S4126" i="4"/>
  <c r="S4083" i="4"/>
  <c r="S4058" i="4"/>
  <c r="S4038" i="4"/>
  <c r="S4018" i="4"/>
  <c r="S3993" i="4"/>
  <c r="S3975" i="4"/>
  <c r="S3950" i="4"/>
  <c r="S3930" i="4"/>
  <c r="S3910" i="4"/>
  <c r="S3885" i="4"/>
  <c r="S3867" i="4"/>
  <c r="S3842" i="4"/>
  <c r="S3822" i="4"/>
  <c r="S3802" i="4"/>
  <c r="S3777" i="4"/>
  <c r="S3759" i="4"/>
  <c r="S3741" i="4"/>
  <c r="S3723" i="4"/>
  <c r="S3705" i="4"/>
  <c r="S3687" i="4"/>
  <c r="S3669" i="4"/>
  <c r="S3651" i="4"/>
  <c r="S3633" i="4"/>
  <c r="S3069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61" i="4"/>
  <c r="S3017" i="4"/>
  <c r="S3088" i="4"/>
  <c r="S3066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8" i="4"/>
  <c r="S2983" i="4"/>
  <c r="S3073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2985" i="4"/>
  <c r="S3138" i="4"/>
  <c r="S3120" i="4"/>
  <c r="S3102" i="4"/>
  <c r="S3056" i="4"/>
  <c r="S3008" i="4"/>
  <c r="S2960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5072" i="4"/>
  <c r="S5054" i="4"/>
  <c r="S5036" i="4"/>
  <c r="S5018" i="4"/>
  <c r="S5000" i="4"/>
  <c r="S4982" i="4"/>
  <c r="S4964" i="4"/>
  <c r="S4580" i="4"/>
  <c r="S4271" i="4"/>
  <c r="S5077" i="4"/>
  <c r="S5059" i="4"/>
  <c r="S4570" i="4"/>
  <c r="S4357" i="4"/>
  <c r="S5079" i="4"/>
  <c r="S5061" i="4"/>
  <c r="S5043" i="4"/>
  <c r="S5025" i="4"/>
  <c r="S5007" i="4"/>
  <c r="S4989" i="4"/>
  <c r="S4971" i="4"/>
  <c r="S4953" i="4"/>
  <c r="S4935" i="4"/>
  <c r="S4917" i="4"/>
  <c r="S4431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382" i="4"/>
  <c r="S4306" i="4"/>
  <c r="S4274" i="4"/>
  <c r="S4214" i="4"/>
  <c r="S4150" i="4"/>
  <c r="S4621" i="4"/>
  <c r="S4553" i="4"/>
  <c r="S4531" i="4"/>
  <c r="S4509" i="4"/>
  <c r="S4481" i="4"/>
  <c r="S4459" i="4"/>
  <c r="S4437" i="4"/>
  <c r="S4409" i="4"/>
  <c r="S4387" i="4"/>
  <c r="S4365" i="4"/>
  <c r="S4337" i="4"/>
  <c r="S4263" i="4"/>
  <c r="S4227" i="4"/>
  <c r="S4187" i="4"/>
  <c r="S4097" i="4"/>
  <c r="S3779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9" i="4"/>
  <c r="S4613" i="4"/>
  <c r="S4577" i="4"/>
  <c r="S4392" i="4"/>
  <c r="S4298" i="4"/>
  <c r="S4276" i="4"/>
  <c r="S4224" i="4"/>
  <c r="S4201" i="4"/>
  <c r="S4152" i="4"/>
  <c r="S4597" i="4"/>
  <c r="S4552" i="4"/>
  <c r="S4530" i="4"/>
  <c r="S4500" i="4"/>
  <c r="S4480" i="4"/>
  <c r="S4458" i="4"/>
  <c r="S4428" i="4"/>
  <c r="S4408" i="4"/>
  <c r="S4386" i="4"/>
  <c r="S4356" i="4"/>
  <c r="S4336" i="4"/>
  <c r="S4251" i="4"/>
  <c r="S4226" i="4"/>
  <c r="S4189" i="4"/>
  <c r="S4045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1" i="4"/>
  <c r="S4635" i="4"/>
  <c r="S4599" i="4"/>
  <c r="S4502" i="4"/>
  <c r="S4320" i="4"/>
  <c r="S4284" i="4"/>
  <c r="S4259" i="4"/>
  <c r="S4209" i="4"/>
  <c r="S4139" i="4"/>
  <c r="S4653" i="4"/>
  <c r="S4568" i="4"/>
  <c r="S4543" i="4"/>
  <c r="S4518" i="4"/>
  <c r="S4496" i="4"/>
  <c r="S4471" i="4"/>
  <c r="S4446" i="4"/>
  <c r="S4424" i="4"/>
  <c r="S4399" i="4"/>
  <c r="S4374" i="4"/>
  <c r="S4352" i="4"/>
  <c r="S4312" i="4"/>
  <c r="S4242" i="4"/>
  <c r="S4194" i="4"/>
  <c r="S4168" i="4"/>
  <c r="S4128" i="4"/>
  <c r="S4100" i="4"/>
  <c r="S3816" i="4"/>
  <c r="S4077" i="4"/>
  <c r="S4057" i="4"/>
  <c r="S4034" i="4"/>
  <c r="S4014" i="4"/>
  <c r="S3989" i="4"/>
  <c r="S3969" i="4"/>
  <c r="S3949" i="4"/>
  <c r="S3926" i="4"/>
  <c r="S3906" i="4"/>
  <c r="S3881" i="4"/>
  <c r="S3861" i="4"/>
  <c r="S3841" i="4"/>
  <c r="S3818" i="4"/>
  <c r="S3798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3539" i="4"/>
  <c r="S3960" i="4"/>
  <c r="S4135" i="4"/>
  <c r="S4090" i="4"/>
  <c r="S4065" i="4"/>
  <c r="S4047" i="4"/>
  <c r="S4022" i="4"/>
  <c r="S4002" i="4"/>
  <c r="S3982" i="4"/>
  <c r="S3957" i="4"/>
  <c r="S3939" i="4"/>
  <c r="S3914" i="4"/>
  <c r="S3894" i="4"/>
  <c r="S3874" i="4"/>
  <c r="S3849" i="4"/>
  <c r="S3831" i="4"/>
  <c r="S3806" i="4"/>
  <c r="S3786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4157" i="4"/>
  <c r="S4112" i="4"/>
  <c r="S3996" i="4"/>
  <c r="S4188" i="4"/>
  <c r="S4143" i="4"/>
  <c r="S4123" i="4"/>
  <c r="S4078" i="4"/>
  <c r="S4055" i="4"/>
  <c r="S4035" i="4"/>
  <c r="S4015" i="4"/>
  <c r="S3990" i="4"/>
  <c r="S3970" i="4"/>
  <c r="S3947" i="4"/>
  <c r="S3927" i="4"/>
  <c r="S3907" i="4"/>
  <c r="S3882" i="4"/>
  <c r="S3862" i="4"/>
  <c r="S3839" i="4"/>
  <c r="S3819" i="4"/>
  <c r="S3799" i="4"/>
  <c r="S3774" i="4"/>
  <c r="S3756" i="4"/>
  <c r="S3738" i="4"/>
  <c r="S3720" i="4"/>
  <c r="S3702" i="4"/>
  <c r="S3684" i="4"/>
  <c r="S3666" i="4"/>
  <c r="S3648" i="4"/>
  <c r="S3630" i="4"/>
  <c r="S3057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8" i="4"/>
  <c r="S3005" i="4"/>
  <c r="S3085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63" i="4"/>
  <c r="S2959" i="4"/>
  <c r="S3070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2961" i="4"/>
  <c r="S3135" i="4"/>
  <c r="S3117" i="4"/>
  <c r="S3099" i="4"/>
  <c r="S3051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5069" i="4"/>
  <c r="S5051" i="4"/>
  <c r="S5033" i="4"/>
  <c r="S5015" i="4"/>
  <c r="S4997" i="4"/>
  <c r="S4979" i="4"/>
  <c r="S4670" i="4"/>
  <c r="S4559" i="4"/>
  <c r="S4247" i="4"/>
  <c r="S5074" i="4"/>
  <c r="S5056" i="4"/>
  <c r="S4561" i="4"/>
  <c r="S4345" i="4"/>
  <c r="S5076" i="4"/>
  <c r="S5058" i="4"/>
  <c r="S5040" i="4"/>
  <c r="S5022" i="4"/>
  <c r="S5004" i="4"/>
  <c r="S4986" i="4"/>
  <c r="S4968" i="4"/>
  <c r="S4950" i="4"/>
  <c r="S4932" i="4"/>
  <c r="S4914" i="4"/>
  <c r="S435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47" i="4"/>
  <c r="S4611" i="4"/>
  <c r="S4575" i="4"/>
  <c r="S4368" i="4"/>
  <c r="S4296" i="4"/>
  <c r="S4269" i="4"/>
  <c r="S4211" i="4"/>
  <c r="S4147" i="4"/>
  <c r="S4593" i="4"/>
  <c r="S4548" i="4"/>
  <c r="S4528" i="4"/>
  <c r="S4506" i="4"/>
  <c r="S4476" i="4"/>
  <c r="S4456" i="4"/>
  <c r="S4434" i="4"/>
  <c r="S4404" i="4"/>
  <c r="S4384" i="4"/>
  <c r="S4362" i="4"/>
  <c r="S4332" i="4"/>
  <c r="S4252" i="4"/>
  <c r="S4222" i="4"/>
  <c r="S4184" i="4"/>
  <c r="S4043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50" i="4"/>
  <c r="S4334" i="4"/>
  <c r="S4295" i="4"/>
  <c r="S4268" i="4"/>
  <c r="S4216" i="4"/>
  <c r="S4167" i="4"/>
  <c r="S4677" i="4"/>
  <c r="S4569" i="4"/>
  <c r="S4547" i="4"/>
  <c r="S4522" i="4"/>
  <c r="S4497" i="4"/>
  <c r="S4475" i="4"/>
  <c r="S4450" i="4"/>
  <c r="S4425" i="4"/>
  <c r="S4403" i="4"/>
  <c r="S4378" i="4"/>
  <c r="S4353" i="4"/>
  <c r="S4331" i="4"/>
  <c r="S4246" i="4"/>
  <c r="S4221" i="4"/>
  <c r="S4186" i="4"/>
  <c r="S3997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61" i="4"/>
  <c r="S4625" i="4"/>
  <c r="S4589" i="4"/>
  <c r="S4488" i="4"/>
  <c r="S4310" i="4"/>
  <c r="S4281" i="4"/>
  <c r="S4256" i="4"/>
  <c r="S4206" i="4"/>
  <c r="S4136" i="4"/>
  <c r="S4645" i="4"/>
  <c r="S4565" i="4"/>
  <c r="S4540" i="4"/>
  <c r="S4515" i="4"/>
  <c r="S4493" i="4"/>
  <c r="S4468" i="4"/>
  <c r="S4443" i="4"/>
  <c r="S4421" i="4"/>
  <c r="S4396" i="4"/>
  <c r="S4371" i="4"/>
  <c r="S4349" i="4"/>
  <c r="S4304" i="4"/>
  <c r="S4234" i="4"/>
  <c r="S4119" i="4"/>
  <c r="S4165" i="4"/>
  <c r="S4120" i="4"/>
  <c r="S4080" i="4"/>
  <c r="S4094" i="4"/>
  <c r="S4074" i="4"/>
  <c r="S4054" i="4"/>
  <c r="S4029" i="4"/>
  <c r="S4011" i="4"/>
  <c r="S3986" i="4"/>
  <c r="S3966" i="4"/>
  <c r="S3946" i="4"/>
  <c r="S3921" i="4"/>
  <c r="S3903" i="4"/>
  <c r="S3878" i="4"/>
  <c r="S3858" i="4"/>
  <c r="S3838" i="4"/>
  <c r="S3813" i="4"/>
  <c r="S3795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7" i="4"/>
  <c r="S3900" i="4"/>
  <c r="S4132" i="4"/>
  <c r="S4087" i="4"/>
  <c r="S4062" i="4"/>
  <c r="S4042" i="4"/>
  <c r="S4019" i="4"/>
  <c r="S3999" i="4"/>
  <c r="S3979" i="4"/>
  <c r="S3954" i="4"/>
  <c r="S3934" i="4"/>
  <c r="S3911" i="4"/>
  <c r="S3891" i="4"/>
  <c r="S3871" i="4"/>
  <c r="S3846" i="4"/>
  <c r="S3826" i="4"/>
  <c r="S3803" i="4"/>
  <c r="S3783" i="4"/>
  <c r="S3763" i="4"/>
  <c r="S3745" i="4"/>
  <c r="S3727" i="4"/>
  <c r="S3709" i="4"/>
  <c r="S3691" i="4"/>
  <c r="S3673" i="4"/>
  <c r="S3655" i="4"/>
  <c r="S3637" i="4"/>
  <c r="S3619" i="4"/>
  <c r="S3601" i="4"/>
  <c r="S3583" i="4"/>
  <c r="S3565" i="4"/>
  <c r="S4154" i="4"/>
  <c r="S4109" i="4"/>
  <c r="S3936" i="4"/>
  <c r="S4185" i="4"/>
  <c r="S4140" i="4"/>
  <c r="S4095" i="4"/>
  <c r="S4075" i="4"/>
  <c r="S4052" i="4"/>
  <c r="S4030" i="4"/>
  <c r="S4012" i="4"/>
  <c r="S3987" i="4"/>
  <c r="S3967" i="4"/>
  <c r="S3944" i="4"/>
  <c r="S3922" i="4"/>
  <c r="S3904" i="4"/>
  <c r="S3879" i="4"/>
  <c r="S3859" i="4"/>
  <c r="S3836" i="4"/>
  <c r="S3814" i="4"/>
  <c r="S3796" i="4"/>
  <c r="S3771" i="4"/>
  <c r="S3753" i="4"/>
  <c r="S3735" i="4"/>
  <c r="S3717" i="4"/>
  <c r="S3699" i="4"/>
  <c r="S3681" i="4"/>
  <c r="S3663" i="4"/>
  <c r="S3645" i="4"/>
  <c r="S3627" i="4"/>
  <c r="S3086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53" i="4"/>
  <c r="S2993" i="4"/>
  <c r="S3082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60" i="4"/>
  <c r="S3092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150" i="4"/>
  <c r="S3132" i="4"/>
  <c r="S3114" i="4"/>
  <c r="S3096" i="4"/>
  <c r="S3048" i="4"/>
  <c r="S3000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2681" i="4"/>
  <c r="S2678" i="4"/>
  <c r="S2660" i="4"/>
  <c r="S2642" i="4"/>
  <c r="S2624" i="4"/>
  <c r="S2606" i="4"/>
  <c r="S2575" i="4"/>
  <c r="S3040" i="4"/>
  <c r="S2992" i="4"/>
  <c r="S2583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46" i="4"/>
  <c r="S3044" i="4"/>
  <c r="S2996" i="4"/>
  <c r="S2565" i="4"/>
  <c r="S2475" i="4"/>
  <c r="S3046" i="4"/>
  <c r="S2998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7" i="4"/>
  <c r="S2528" i="4"/>
  <c r="S3006" i="4"/>
  <c r="S2958" i="4"/>
  <c r="S2504" i="4"/>
  <c r="S2596" i="4"/>
  <c r="S2548" i="4"/>
  <c r="S2500" i="4"/>
  <c r="S2467" i="4"/>
  <c r="S2412" i="4"/>
  <c r="S2392" i="4"/>
  <c r="S2337" i="4"/>
  <c r="S2291" i="4"/>
  <c r="S2262" i="4"/>
  <c r="S2582" i="4"/>
  <c r="S2534" i="4"/>
  <c r="S2486" i="4"/>
  <c r="S2449" i="4"/>
  <c r="S2429" i="4"/>
  <c r="S2374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37" i="4"/>
  <c r="S1690" i="4"/>
  <c r="S2472" i="4"/>
  <c r="S2420" i="4"/>
  <c r="S2397" i="4"/>
  <c r="S2345" i="4"/>
  <c r="S2313" i="4"/>
  <c r="S2270" i="4"/>
  <c r="S1857" i="4"/>
  <c r="S2485" i="4"/>
  <c r="S2445" i="4"/>
  <c r="S2388" i="4"/>
  <c r="S2370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900" i="4"/>
  <c r="S1800" i="4"/>
  <c r="S2501" i="4"/>
  <c r="S2468" i="4"/>
  <c r="S2413" i="4"/>
  <c r="S2393" i="4"/>
  <c r="S2338" i="4"/>
  <c r="S2292" i="4"/>
  <c r="S2263" i="4"/>
  <c r="S2559" i="4"/>
  <c r="S2511" i="4"/>
  <c r="S2462" i="4"/>
  <c r="S2444" i="4"/>
  <c r="S2387" i="4"/>
  <c r="S2364" i="4"/>
  <c r="S2320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96" i="4"/>
  <c r="S1538" i="4"/>
  <c r="S1980" i="4"/>
  <c r="S1962" i="4"/>
  <c r="S1944" i="4"/>
  <c r="S1926" i="4"/>
  <c r="S1888" i="4"/>
  <c r="S1858" i="4"/>
  <c r="S1801" i="4"/>
  <c r="S1756" i="4"/>
  <c r="S1711" i="4"/>
  <c r="S1671" i="4"/>
  <c r="S1648" i="4"/>
  <c r="S1630" i="4"/>
  <c r="S1593" i="4"/>
  <c r="S1565" i="4"/>
  <c r="S1526" i="4"/>
  <c r="S1906" i="4"/>
  <c r="S1836" i="4"/>
  <c r="S1809" i="4"/>
  <c r="S1789" i="4"/>
  <c r="S1744" i="4"/>
  <c r="S1699" i="4"/>
  <c r="S1615" i="4"/>
  <c r="S1590" i="4"/>
  <c r="S1537" i="4"/>
  <c r="S1492" i="4"/>
  <c r="S1474" i="4"/>
  <c r="S1456" i="4"/>
  <c r="S1438" i="4"/>
  <c r="S1887" i="4"/>
  <c r="S1852" i="4"/>
  <c r="S1775" i="4"/>
  <c r="S1755" i="4"/>
  <c r="S1710" i="4"/>
  <c r="S1665" i="4"/>
  <c r="S1647" i="4"/>
  <c r="S1629" i="4"/>
  <c r="S1584" i="4"/>
  <c r="S1564" i="4"/>
  <c r="S1525" i="4"/>
  <c r="S1838" i="4"/>
  <c r="S1808" i="4"/>
  <c r="S1780" i="4"/>
  <c r="S1735" i="4"/>
  <c r="S1695" i="4"/>
  <c r="S1611" i="4"/>
  <c r="S1561" i="4"/>
  <c r="S1508" i="4"/>
  <c r="S1485" i="4"/>
  <c r="S1467" i="4"/>
  <c r="S1449" i="4"/>
  <c r="S1431" i="4"/>
  <c r="S1936" i="4"/>
  <c r="S1918" i="4"/>
  <c r="S1878" i="4"/>
  <c r="S1848" i="4"/>
  <c r="S1765" i="4"/>
  <c r="S1720" i="4"/>
  <c r="S1675" i="4"/>
  <c r="S1655" i="4"/>
  <c r="S1637" i="4"/>
  <c r="S1619" i="4"/>
  <c r="S1571" i="4"/>
  <c r="S1530" i="4"/>
  <c r="S1807" i="4"/>
  <c r="S1785" i="4"/>
  <c r="S1742" i="4"/>
  <c r="S1697" i="4"/>
  <c r="S1605" i="4"/>
  <c r="S1560" i="4"/>
  <c r="S1513" i="4"/>
  <c r="S1490" i="4"/>
  <c r="S1472" i="4"/>
  <c r="S1454" i="4"/>
  <c r="S1436" i="4"/>
  <c r="S1418" i="4"/>
  <c r="S1400" i="4"/>
  <c r="S1383" i="4"/>
  <c r="S1365" i="4"/>
  <c r="S1347" i="4"/>
  <c r="S1329" i="4"/>
  <c r="S1411" i="4"/>
  <c r="S1394" i="4"/>
  <c r="S1376" i="4"/>
  <c r="S1358" i="4"/>
  <c r="S1340" i="4"/>
  <c r="S1322" i="4"/>
  <c r="S1304" i="4"/>
  <c r="S1286" i="4"/>
  <c r="S1268" i="4"/>
  <c r="S1250" i="4"/>
  <c r="S1232" i="4"/>
  <c r="S1214" i="4"/>
  <c r="S1196" i="4"/>
  <c r="S1178" i="4"/>
  <c r="S1160" i="4"/>
  <c r="S852" i="4"/>
  <c r="S1407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123" i="4"/>
  <c r="S1308" i="4"/>
  <c r="S1290" i="4"/>
  <c r="S1272" i="4"/>
  <c r="S1254" i="4"/>
  <c r="S1236" i="4"/>
  <c r="S1218" i="4"/>
  <c r="S1200" i="4"/>
  <c r="S1047" i="4"/>
  <c r="S856" i="4"/>
  <c r="S1137" i="4"/>
  <c r="S1104" i="4"/>
  <c r="S1057" i="4"/>
  <c r="S952" i="4"/>
  <c r="S882" i="4"/>
  <c r="S843" i="4"/>
  <c r="S765" i="4"/>
  <c r="S1098" i="4"/>
  <c r="S1062" i="4"/>
  <c r="S1029" i="4"/>
  <c r="S1001" i="4"/>
  <c r="S983" i="4"/>
  <c r="S965" i="4"/>
  <c r="S922" i="4"/>
  <c r="S899" i="4"/>
  <c r="S851" i="4"/>
  <c r="S817" i="4"/>
  <c r="S741" i="4"/>
  <c r="S1139" i="4"/>
  <c r="S1106" i="4"/>
  <c r="S1056" i="4"/>
  <c r="S954" i="4"/>
  <c r="S936" i="4"/>
  <c r="S873" i="4"/>
  <c r="S758" i="4"/>
  <c r="S1128" i="4"/>
  <c r="S1078" i="4"/>
  <c r="S1039" i="4"/>
  <c r="S1006" i="4"/>
  <c r="S988" i="4"/>
  <c r="S970" i="4"/>
  <c r="S930" i="4"/>
  <c r="S912" i="4"/>
  <c r="S861" i="4"/>
  <c r="S813" i="4"/>
  <c r="S778" i="4"/>
  <c r="S671" i="4"/>
  <c r="S522" i="4"/>
  <c r="S1146" i="4"/>
  <c r="S1108" i="4"/>
  <c r="S1069" i="4"/>
  <c r="S956" i="4"/>
  <c r="S938" i="4"/>
  <c r="S875" i="4"/>
  <c r="S807" i="4"/>
  <c r="S1194" i="4"/>
  <c r="S1176" i="4"/>
  <c r="S1148" i="4"/>
  <c r="S1093" i="4"/>
  <c r="S1052" i="4"/>
  <c r="S1024" i="4"/>
  <c r="S996" i="4"/>
  <c r="S978" i="4"/>
  <c r="S961" i="4"/>
  <c r="S2675" i="4"/>
  <c r="S2657" i="4"/>
  <c r="S2639" i="4"/>
  <c r="S2621" i="4"/>
  <c r="S2603" i="4"/>
  <c r="S2550" i="4"/>
  <c r="S3037" i="4"/>
  <c r="S2989" i="4"/>
  <c r="S2580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71" i="4"/>
  <c r="S2543" i="4"/>
  <c r="S3039" i="4"/>
  <c r="S2991" i="4"/>
  <c r="S2560" i="4"/>
  <c r="S2463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8" i="4"/>
  <c r="S2990" i="4"/>
  <c r="S2589" i="4"/>
  <c r="S2477" i="4"/>
  <c r="S2593" i="4"/>
  <c r="S2545" i="4"/>
  <c r="S2497" i="4"/>
  <c r="S2464" i="4"/>
  <c r="S2409" i="4"/>
  <c r="S2352" i="4"/>
  <c r="S2334" i="4"/>
  <c r="S2288" i="4"/>
  <c r="S1915" i="4"/>
  <c r="S2579" i="4"/>
  <c r="S2531" i="4"/>
  <c r="S2483" i="4"/>
  <c r="S2446" i="4"/>
  <c r="S2389" i="4"/>
  <c r="S2371" i="4"/>
  <c r="S2325" i="4"/>
  <c r="S2296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34" i="4"/>
  <c r="S1606" i="4"/>
  <c r="S2469" i="4"/>
  <c r="S2417" i="4"/>
  <c r="S2394" i="4"/>
  <c r="S2342" i="4"/>
  <c r="S2310" i="4"/>
  <c r="S2267" i="4"/>
  <c r="S1845" i="4"/>
  <c r="S2460" i="4"/>
  <c r="S2442" i="4"/>
  <c r="S2385" i="4"/>
  <c r="S2365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97" i="4"/>
  <c r="S1752" i="4"/>
  <c r="S2498" i="4"/>
  <c r="S2465" i="4"/>
  <c r="S2410" i="4"/>
  <c r="S2353" i="4"/>
  <c r="S2335" i="4"/>
  <c r="S2289" i="4"/>
  <c r="S2260" i="4"/>
  <c r="S2556" i="4"/>
  <c r="S2508" i="4"/>
  <c r="S2459" i="4"/>
  <c r="S2436" i="4"/>
  <c r="S2384" i="4"/>
  <c r="S2361" i="4"/>
  <c r="S2306" i="4"/>
  <c r="S2274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829" i="4"/>
  <c r="S1520" i="4"/>
  <c r="S1977" i="4"/>
  <c r="S1959" i="4"/>
  <c r="S1941" i="4"/>
  <c r="S1923" i="4"/>
  <c r="S1885" i="4"/>
  <c r="S1850" i="4"/>
  <c r="S1787" i="4"/>
  <c r="S1753" i="4"/>
  <c r="S1708" i="4"/>
  <c r="S1663" i="4"/>
  <c r="S1645" i="4"/>
  <c r="S1627" i="4"/>
  <c r="S1585" i="4"/>
  <c r="S1548" i="4"/>
  <c r="S1523" i="4"/>
  <c r="S1898" i="4"/>
  <c r="S1828" i="4"/>
  <c r="S1806" i="4"/>
  <c r="S1784" i="4"/>
  <c r="S1741" i="4"/>
  <c r="S1696" i="4"/>
  <c r="S1612" i="4"/>
  <c r="S1587" i="4"/>
  <c r="S1512" i="4"/>
  <c r="S1489" i="4"/>
  <c r="S1471" i="4"/>
  <c r="S1453" i="4"/>
  <c r="S1435" i="4"/>
  <c r="S1884" i="4"/>
  <c r="S1849" i="4"/>
  <c r="S1772" i="4"/>
  <c r="S1727" i="4"/>
  <c r="S1707" i="4"/>
  <c r="S1662" i="4"/>
  <c r="S1644" i="4"/>
  <c r="S1626" i="4"/>
  <c r="S1581" i="4"/>
  <c r="S1547" i="4"/>
  <c r="S1517" i="4"/>
  <c r="S1835" i="4"/>
  <c r="S1805" i="4"/>
  <c r="S1777" i="4"/>
  <c r="S1732" i="4"/>
  <c r="S1687" i="4"/>
  <c r="S1603" i="4"/>
  <c r="S1558" i="4"/>
  <c r="S1505" i="4"/>
  <c r="S1482" i="4"/>
  <c r="S1464" i="4"/>
  <c r="S1446" i="4"/>
  <c r="S1428" i="4"/>
  <c r="S1933" i="4"/>
  <c r="S1910" i="4"/>
  <c r="S1875" i="4"/>
  <c r="S1840" i="4"/>
  <c r="S1760" i="4"/>
  <c r="S1717" i="4"/>
  <c r="S1672" i="4"/>
  <c r="S1652" i="4"/>
  <c r="S1634" i="4"/>
  <c r="S1608" i="4"/>
  <c r="S1566" i="4"/>
  <c r="S1527" i="4"/>
  <c r="S1804" i="4"/>
  <c r="S1782" i="4"/>
  <c r="S1737" i="4"/>
  <c r="S1694" i="4"/>
  <c r="S1602" i="4"/>
  <c r="S1557" i="4"/>
  <c r="S1510" i="4"/>
  <c r="S1487" i="4"/>
  <c r="S1469" i="4"/>
  <c r="S1451" i="4"/>
  <c r="S1433" i="4"/>
  <c r="S1415" i="4"/>
  <c r="S1398" i="4"/>
  <c r="S1380" i="4"/>
  <c r="S1362" i="4"/>
  <c r="S1344" i="4"/>
  <c r="S1326" i="4"/>
  <c r="S1408" i="4"/>
  <c r="S1391" i="4"/>
  <c r="S1373" i="4"/>
  <c r="S1355" i="4"/>
  <c r="S1337" i="4"/>
  <c r="S1319" i="4"/>
  <c r="S1301" i="4"/>
  <c r="S1283" i="4"/>
  <c r="S1265" i="4"/>
  <c r="S1247" i="4"/>
  <c r="S1229" i="4"/>
  <c r="S1211" i="4"/>
  <c r="S1193" i="4"/>
  <c r="S1175" i="4"/>
  <c r="S1091" i="4"/>
  <c r="S840" i="4"/>
  <c r="S1404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117" i="4"/>
  <c r="S1305" i="4"/>
  <c r="S1287" i="4"/>
  <c r="S1269" i="4"/>
  <c r="S1251" i="4"/>
  <c r="S1233" i="4"/>
  <c r="S1215" i="4"/>
  <c r="S1155" i="4"/>
  <c r="S1023" i="4"/>
  <c r="S820" i="4"/>
  <c r="S1121" i="4"/>
  <c r="S1090" i="4"/>
  <c r="S1046" i="4"/>
  <c r="S949" i="4"/>
  <c r="S874" i="4"/>
  <c r="S826" i="4"/>
  <c r="S762" i="4"/>
  <c r="S1095" i="4"/>
  <c r="S1054" i="4"/>
  <c r="S1026" i="4"/>
  <c r="S998" i="4"/>
  <c r="S980" i="4"/>
  <c r="S962" i="4"/>
  <c r="S919" i="4"/>
  <c r="S896" i="4"/>
  <c r="S848" i="4"/>
  <c r="S791" i="4"/>
  <c r="S738" i="4"/>
  <c r="S1136" i="4"/>
  <c r="S1103" i="4"/>
  <c r="S1045" i="4"/>
  <c r="S951" i="4"/>
  <c r="S901" i="4"/>
  <c r="S870" i="4"/>
  <c r="S1168" i="4"/>
  <c r="S1125" i="4"/>
  <c r="S1064" i="4"/>
  <c r="S1036" i="4"/>
  <c r="S1003" i="4"/>
  <c r="S985" i="4"/>
  <c r="S967" i="4"/>
  <c r="S927" i="4"/>
  <c r="S909" i="4"/>
  <c r="S858" i="4"/>
  <c r="S810" i="4"/>
  <c r="S775" i="4"/>
  <c r="S659" i="4"/>
  <c r="S510" i="4"/>
  <c r="S1138" i="4"/>
  <c r="S1105" i="4"/>
  <c r="S1058" i="4"/>
  <c r="S953" i="4"/>
  <c r="S935" i="4"/>
  <c r="S872" i="4"/>
  <c r="S754" i="4"/>
  <c r="S1191" i="4"/>
  <c r="S1173" i="4"/>
  <c r="S1132" i="4"/>
  <c r="S1088" i="4"/>
  <c r="S1049" i="4"/>
  <c r="S1016" i="4"/>
  <c r="S993" i="4"/>
  <c r="S975" i="4"/>
  <c r="S932" i="4"/>
  <c r="S2672" i="4"/>
  <c r="S2654" i="4"/>
  <c r="S2636" i="4"/>
  <c r="S2618" i="4"/>
  <c r="S2600" i="4"/>
  <c r="S2547" i="4"/>
  <c r="S3034" i="4"/>
  <c r="S2986" i="4"/>
  <c r="S2491" i="4"/>
  <c r="S3018" i="4"/>
  <c r="S2970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68" i="4"/>
  <c r="S2526" i="4"/>
  <c r="S3036" i="4"/>
  <c r="S2988" i="4"/>
  <c r="S2557" i="4"/>
  <c r="S2403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35" i="4"/>
  <c r="S2987" i="4"/>
  <c r="S2584" i="4"/>
  <c r="S2405" i="4"/>
  <c r="S2577" i="4"/>
  <c r="S2529" i="4"/>
  <c r="S2481" i="4"/>
  <c r="S2424" i="4"/>
  <c r="S2406" i="4"/>
  <c r="S2349" i="4"/>
  <c r="S2317" i="4"/>
  <c r="S2285" i="4"/>
  <c r="S1904" i="4"/>
  <c r="S2561" i="4"/>
  <c r="S2513" i="4"/>
  <c r="S2461" i="4"/>
  <c r="S2443" i="4"/>
  <c r="S2386" i="4"/>
  <c r="S2366" i="4"/>
  <c r="S2322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822" i="4"/>
  <c r="S1546" i="4"/>
  <c r="S2466" i="4"/>
  <c r="S2414" i="4"/>
  <c r="S2368" i="4"/>
  <c r="S2339" i="4"/>
  <c r="S2293" i="4"/>
  <c r="S2264" i="4"/>
  <c r="S2512" i="4"/>
  <c r="S2457" i="4"/>
  <c r="S2437" i="4"/>
  <c r="S2382" i="4"/>
  <c r="S2362" i="4"/>
  <c r="S2321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22" i="4"/>
  <c r="S1833" i="4"/>
  <c r="S1704" i="4"/>
  <c r="S2495" i="4"/>
  <c r="S2425" i="4"/>
  <c r="S2407" i="4"/>
  <c r="S2350" i="4"/>
  <c r="S2332" i="4"/>
  <c r="S2286" i="4"/>
  <c r="S1916" i="4"/>
  <c r="S2551" i="4"/>
  <c r="S2503" i="4"/>
  <c r="S2456" i="4"/>
  <c r="S2433" i="4"/>
  <c r="S2381" i="4"/>
  <c r="S2358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826" i="4"/>
  <c r="S1514" i="4"/>
  <c r="S1974" i="4"/>
  <c r="S1956" i="4"/>
  <c r="S1938" i="4"/>
  <c r="S1920" i="4"/>
  <c r="S1882" i="4"/>
  <c r="S1847" i="4"/>
  <c r="S1773" i="4"/>
  <c r="S1739" i="4"/>
  <c r="S1705" i="4"/>
  <c r="S1660" i="4"/>
  <c r="S1642" i="4"/>
  <c r="S1624" i="4"/>
  <c r="S1582" i="4"/>
  <c r="S1543" i="4"/>
  <c r="S1518" i="4"/>
  <c r="S1890" i="4"/>
  <c r="S1825" i="4"/>
  <c r="S1803" i="4"/>
  <c r="S1781" i="4"/>
  <c r="S1736" i="4"/>
  <c r="S1693" i="4"/>
  <c r="S1604" i="4"/>
  <c r="S1559" i="4"/>
  <c r="S1509" i="4"/>
  <c r="S1486" i="4"/>
  <c r="S1468" i="4"/>
  <c r="S1450" i="4"/>
  <c r="S1432" i="4"/>
  <c r="S1876" i="4"/>
  <c r="S1846" i="4"/>
  <c r="S1769" i="4"/>
  <c r="S1724" i="4"/>
  <c r="S1679" i="4"/>
  <c r="S1659" i="4"/>
  <c r="S1641" i="4"/>
  <c r="S1623" i="4"/>
  <c r="S1578" i="4"/>
  <c r="S1542" i="4"/>
  <c r="S1500" i="4"/>
  <c r="S1827" i="4"/>
  <c r="S1797" i="4"/>
  <c r="S1763" i="4"/>
  <c r="S1729" i="4"/>
  <c r="S1684" i="4"/>
  <c r="S1600" i="4"/>
  <c r="S1555" i="4"/>
  <c r="S1497" i="4"/>
  <c r="S1479" i="4"/>
  <c r="S1461" i="4"/>
  <c r="S1443" i="4"/>
  <c r="S1425" i="4"/>
  <c r="S1930" i="4"/>
  <c r="S1902" i="4"/>
  <c r="S1872" i="4"/>
  <c r="S1832" i="4"/>
  <c r="S1757" i="4"/>
  <c r="S1712" i="4"/>
  <c r="S1669" i="4"/>
  <c r="S1649" i="4"/>
  <c r="S1631" i="4"/>
  <c r="S1583" i="4"/>
  <c r="S1563" i="4"/>
  <c r="S1524" i="4"/>
  <c r="S1799" i="4"/>
  <c r="S1779" i="4"/>
  <c r="S1734" i="4"/>
  <c r="S1689" i="4"/>
  <c r="S1599" i="4"/>
  <c r="S1554" i="4"/>
  <c r="S1507" i="4"/>
  <c r="S1484" i="4"/>
  <c r="S1466" i="4"/>
  <c r="S1448" i="4"/>
  <c r="S1430" i="4"/>
  <c r="S1412" i="4"/>
  <c r="S1395" i="4"/>
  <c r="S1377" i="4"/>
  <c r="S1359" i="4"/>
  <c r="S1341" i="4"/>
  <c r="S1323" i="4"/>
  <c r="S1405" i="4"/>
  <c r="S1388" i="4"/>
  <c r="S1370" i="4"/>
  <c r="S1352" i="4"/>
  <c r="S1334" i="4"/>
  <c r="S1316" i="4"/>
  <c r="S1298" i="4"/>
  <c r="S1280" i="4"/>
  <c r="S1262" i="4"/>
  <c r="S1244" i="4"/>
  <c r="S1226" i="4"/>
  <c r="S1208" i="4"/>
  <c r="S1190" i="4"/>
  <c r="S1172" i="4"/>
  <c r="S1079" i="4"/>
  <c r="S1419" i="4"/>
  <c r="S1401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59" i="4"/>
  <c r="S1320" i="4"/>
  <c r="S1302" i="4"/>
  <c r="S1284" i="4"/>
  <c r="S1266" i="4"/>
  <c r="S1248" i="4"/>
  <c r="S1230" i="4"/>
  <c r="S1212" i="4"/>
  <c r="S1131" i="4"/>
  <c r="S1011" i="4"/>
  <c r="S1158" i="4"/>
  <c r="S1116" i="4"/>
  <c r="S1082" i="4"/>
  <c r="S1032" i="4"/>
  <c r="S902" i="4"/>
  <c r="S871" i="4"/>
  <c r="S823" i="4"/>
  <c r="S1142" i="4"/>
  <c r="S1092" i="4"/>
  <c r="S1051" i="4"/>
  <c r="S1018" i="4"/>
  <c r="S995" i="4"/>
  <c r="S977" i="4"/>
  <c r="S960" i="4"/>
  <c r="S916" i="4"/>
  <c r="S893" i="4"/>
  <c r="S845" i="4"/>
  <c r="S788" i="4"/>
  <c r="S406" i="4"/>
  <c r="S1120" i="4"/>
  <c r="S1081" i="4"/>
  <c r="S1034" i="4"/>
  <c r="S948" i="4"/>
  <c r="S890" i="4"/>
  <c r="S867" i="4"/>
  <c r="S1165" i="4"/>
  <c r="S1100" i="4"/>
  <c r="S1061" i="4"/>
  <c r="S1028" i="4"/>
  <c r="S1000" i="4"/>
  <c r="S982" i="4"/>
  <c r="S964" i="4"/>
  <c r="S924" i="4"/>
  <c r="S906" i="4"/>
  <c r="S850" i="4"/>
  <c r="S802" i="4"/>
  <c r="S737" i="4"/>
  <c r="S642" i="4"/>
  <c r="S486" i="4"/>
  <c r="S1130" i="4"/>
  <c r="S1102" i="4"/>
  <c r="S1044" i="4"/>
  <c r="S950" i="4"/>
  <c r="S903" i="4"/>
  <c r="S869" i="4"/>
  <c r="S751" i="4"/>
  <c r="S1188" i="4"/>
  <c r="S1170" i="4"/>
  <c r="S1127" i="4"/>
  <c r="S1085" i="4"/>
  <c r="S1041" i="4"/>
  <c r="S1013" i="4"/>
  <c r="S990" i="4"/>
  <c r="S972" i="4"/>
  <c r="S929" i="4"/>
  <c r="S860" i="4"/>
  <c r="S832" i="4"/>
  <c r="S2669" i="4"/>
  <c r="S2651" i="4"/>
  <c r="S2633" i="4"/>
  <c r="S2615" i="4"/>
  <c r="S2597" i="4"/>
  <c r="S2544" i="4"/>
  <c r="S3016" i="4"/>
  <c r="S2968" i="4"/>
  <c r="S1891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63" i="4"/>
  <c r="S2523" i="4"/>
  <c r="S3020" i="4"/>
  <c r="S2972" i="4"/>
  <c r="S2502" i="4"/>
  <c r="S2391" i="4"/>
  <c r="S3022" i="4"/>
  <c r="S2974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70" i="4"/>
  <c r="S3030" i="4"/>
  <c r="S2982" i="4"/>
  <c r="S2581" i="4"/>
  <c r="S2273" i="4"/>
  <c r="S2572" i="4"/>
  <c r="S2524" i="4"/>
  <c r="S2478" i="4"/>
  <c r="S2421" i="4"/>
  <c r="S2401" i="4"/>
  <c r="S2346" i="4"/>
  <c r="S2314" i="4"/>
  <c r="S2271" i="4"/>
  <c r="S1881" i="4"/>
  <c r="S2558" i="4"/>
  <c r="S2510" i="4"/>
  <c r="S2458" i="4"/>
  <c r="S2438" i="4"/>
  <c r="S2383" i="4"/>
  <c r="S2363" i="4"/>
  <c r="S2308" i="4"/>
  <c r="S2279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810" i="4"/>
  <c r="S1534" i="4"/>
  <c r="S2440" i="4"/>
  <c r="S2411" i="4"/>
  <c r="S2354" i="4"/>
  <c r="S2336" i="4"/>
  <c r="S2290" i="4"/>
  <c r="S2261" i="4"/>
  <c r="S2509" i="4"/>
  <c r="S2454" i="4"/>
  <c r="S2434" i="4"/>
  <c r="S2379" i="4"/>
  <c r="S2359" i="4"/>
  <c r="S2307" i="4"/>
  <c r="S2275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9" i="4"/>
  <c r="S1821" i="4"/>
  <c r="S2525" i="4"/>
  <c r="S2479" i="4"/>
  <c r="S2422" i="4"/>
  <c r="S2402" i="4"/>
  <c r="S2347" i="4"/>
  <c r="S2318" i="4"/>
  <c r="S2272" i="4"/>
  <c r="S1905" i="4"/>
  <c r="S2535" i="4"/>
  <c r="S2487" i="4"/>
  <c r="S2453" i="4"/>
  <c r="S2430" i="4"/>
  <c r="S2378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616" i="4"/>
  <c r="S1989" i="4"/>
  <c r="S1971" i="4"/>
  <c r="S1953" i="4"/>
  <c r="S1935" i="4"/>
  <c r="S1912" i="4"/>
  <c r="S1877" i="4"/>
  <c r="S1842" i="4"/>
  <c r="S1770" i="4"/>
  <c r="S1725" i="4"/>
  <c r="S1691" i="4"/>
  <c r="S1657" i="4"/>
  <c r="S1639" i="4"/>
  <c r="S1621" i="4"/>
  <c r="S1579" i="4"/>
  <c r="S1540" i="4"/>
  <c r="S1515" i="4"/>
  <c r="S1860" i="4"/>
  <c r="S1820" i="4"/>
  <c r="S1798" i="4"/>
  <c r="S1778" i="4"/>
  <c r="S1733" i="4"/>
  <c r="S1688" i="4"/>
  <c r="S1601" i="4"/>
  <c r="S1556" i="4"/>
  <c r="S1506" i="4"/>
  <c r="S1483" i="4"/>
  <c r="S1465" i="4"/>
  <c r="S1447" i="4"/>
  <c r="S1429" i="4"/>
  <c r="S1873" i="4"/>
  <c r="S1841" i="4"/>
  <c r="S1766" i="4"/>
  <c r="S1721" i="4"/>
  <c r="S1676" i="4"/>
  <c r="S1656" i="4"/>
  <c r="S1638" i="4"/>
  <c r="S1620" i="4"/>
  <c r="S1575" i="4"/>
  <c r="S1539" i="4"/>
  <c r="S1870" i="4"/>
  <c r="S1819" i="4"/>
  <c r="S1794" i="4"/>
  <c r="S1749" i="4"/>
  <c r="S1715" i="4"/>
  <c r="S1681" i="4"/>
  <c r="S1597" i="4"/>
  <c r="S1552" i="4"/>
  <c r="S1494" i="4"/>
  <c r="S1476" i="4"/>
  <c r="S1458" i="4"/>
  <c r="S1440" i="4"/>
  <c r="S1422" i="4"/>
  <c r="S1927" i="4"/>
  <c r="S1894" i="4"/>
  <c r="S1867" i="4"/>
  <c r="S1774" i="4"/>
  <c r="S1754" i="4"/>
  <c r="S1709" i="4"/>
  <c r="S1664" i="4"/>
  <c r="S1646" i="4"/>
  <c r="S1628" i="4"/>
  <c r="S1580" i="4"/>
  <c r="S1549" i="4"/>
  <c r="S1519" i="4"/>
  <c r="S1796" i="4"/>
  <c r="S1751" i="4"/>
  <c r="S1731" i="4"/>
  <c r="S1686" i="4"/>
  <c r="S1596" i="4"/>
  <c r="S1551" i="4"/>
  <c r="S1504" i="4"/>
  <c r="S1481" i="4"/>
  <c r="S1463" i="4"/>
  <c r="S1445" i="4"/>
  <c r="S1427" i="4"/>
  <c r="S1409" i="4"/>
  <c r="S1392" i="4"/>
  <c r="S1374" i="4"/>
  <c r="S1356" i="4"/>
  <c r="S1338" i="4"/>
  <c r="S1420" i="4"/>
  <c r="S1402" i="4"/>
  <c r="S1385" i="4"/>
  <c r="S1367" i="4"/>
  <c r="S1349" i="4"/>
  <c r="S1331" i="4"/>
  <c r="S1313" i="4"/>
  <c r="S1295" i="4"/>
  <c r="S1277" i="4"/>
  <c r="S1259" i="4"/>
  <c r="S1241" i="4"/>
  <c r="S1223" i="4"/>
  <c r="S1205" i="4"/>
  <c r="S1187" i="4"/>
  <c r="S1169" i="4"/>
  <c r="S1043" i="4"/>
  <c r="S1416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47" i="4"/>
  <c r="S1317" i="4"/>
  <c r="S1299" i="4"/>
  <c r="S1281" i="4"/>
  <c r="S1263" i="4"/>
  <c r="S1245" i="4"/>
  <c r="S1227" i="4"/>
  <c r="S1209" i="4"/>
  <c r="S1101" i="4"/>
  <c r="S934" i="4"/>
  <c r="S1150" i="4"/>
  <c r="S1113" i="4"/>
  <c r="S1074" i="4"/>
  <c r="S1021" i="4"/>
  <c r="S891" i="4"/>
  <c r="S868" i="4"/>
  <c r="S806" i="4"/>
  <c r="S1134" i="4"/>
  <c r="S1087" i="4"/>
  <c r="S1048" i="4"/>
  <c r="S1015" i="4"/>
  <c r="S992" i="4"/>
  <c r="S974" i="4"/>
  <c r="S931" i="4"/>
  <c r="S913" i="4"/>
  <c r="S879" i="4"/>
  <c r="S837" i="4"/>
  <c r="S785" i="4"/>
  <c r="S1157" i="4"/>
  <c r="S1115" i="4"/>
  <c r="S1076" i="4"/>
  <c r="S1020" i="4"/>
  <c r="S945" i="4"/>
  <c r="S887" i="4"/>
  <c r="S853" i="4"/>
  <c r="S1162" i="4"/>
  <c r="S1097" i="4"/>
  <c r="S1053" i="4"/>
  <c r="S1025" i="4"/>
  <c r="S997" i="4"/>
  <c r="S979" i="4"/>
  <c r="S921" i="4"/>
  <c r="S898" i="4"/>
  <c r="S847" i="4"/>
  <c r="S790" i="4"/>
  <c r="S725" i="4"/>
  <c r="S618" i="4"/>
  <c r="S414" i="4"/>
  <c r="S1122" i="4"/>
  <c r="S1080" i="4"/>
  <c r="S1033" i="4"/>
  <c r="S947" i="4"/>
  <c r="S889" i="4"/>
  <c r="S827" i="4"/>
  <c r="S748" i="4"/>
  <c r="S1185" i="4"/>
  <c r="S1167" i="4"/>
  <c r="S1124" i="4"/>
  <c r="S1066" i="4"/>
  <c r="S1038" i="4"/>
  <c r="S1005" i="4"/>
  <c r="S987" i="4"/>
  <c r="S969" i="4"/>
  <c r="S926" i="4"/>
  <c r="S857" i="4"/>
  <c r="S829" i="4"/>
  <c r="S2666" i="4"/>
  <c r="S2648" i="4"/>
  <c r="S2630" i="4"/>
  <c r="S2612" i="4"/>
  <c r="S2594" i="4"/>
  <c r="S2541" i="4"/>
  <c r="S3013" i="4"/>
  <c r="S2965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52" i="4"/>
  <c r="S2520" i="4"/>
  <c r="S3015" i="4"/>
  <c r="S2967" i="4"/>
  <c r="S2499" i="4"/>
  <c r="S2319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67" i="4"/>
  <c r="S3014" i="4"/>
  <c r="S2966" i="4"/>
  <c r="S2536" i="4"/>
  <c r="S2602" i="4"/>
  <c r="S2569" i="4"/>
  <c r="S2521" i="4"/>
  <c r="S2473" i="4"/>
  <c r="S2418" i="4"/>
  <c r="S2398" i="4"/>
  <c r="S2343" i="4"/>
  <c r="S2311" i="4"/>
  <c r="S2268" i="4"/>
  <c r="S1861" i="4"/>
  <c r="S2555" i="4"/>
  <c r="S2507" i="4"/>
  <c r="S2455" i="4"/>
  <c r="S2435" i="4"/>
  <c r="S2380" i="4"/>
  <c r="S2360" i="4"/>
  <c r="S2305" i="4"/>
  <c r="S2276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95" i="4"/>
  <c r="S1786" i="4"/>
  <c r="S1522" i="4"/>
  <c r="S2426" i="4"/>
  <c r="S2408" i="4"/>
  <c r="S2351" i="4"/>
  <c r="S2333" i="4"/>
  <c r="S2287" i="4"/>
  <c r="S1903" i="4"/>
  <c r="S2493" i="4"/>
  <c r="S2451" i="4"/>
  <c r="S2431" i="4"/>
  <c r="S2376" i="4"/>
  <c r="S2356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11" i="4"/>
  <c r="S1818" i="4"/>
  <c r="S2522" i="4"/>
  <c r="S2474" i="4"/>
  <c r="S2419" i="4"/>
  <c r="S2399" i="4"/>
  <c r="S2344" i="4"/>
  <c r="S2315" i="4"/>
  <c r="S2269" i="4"/>
  <c r="S1879" i="4"/>
  <c r="S2532" i="4"/>
  <c r="S2484" i="4"/>
  <c r="S2450" i="4"/>
  <c r="S2404" i="4"/>
  <c r="S2375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45" i="4"/>
  <c r="S1592" i="4"/>
  <c r="S1986" i="4"/>
  <c r="S1968" i="4"/>
  <c r="S1950" i="4"/>
  <c r="S1932" i="4"/>
  <c r="S1909" i="4"/>
  <c r="S1874" i="4"/>
  <c r="S1831" i="4"/>
  <c r="S1767" i="4"/>
  <c r="S1722" i="4"/>
  <c r="S1677" i="4"/>
  <c r="S1654" i="4"/>
  <c r="S1636" i="4"/>
  <c r="S1618" i="4"/>
  <c r="S1576" i="4"/>
  <c r="S1532" i="4"/>
  <c r="S1501" i="4"/>
  <c r="S1855" i="4"/>
  <c r="S1817" i="4"/>
  <c r="S1795" i="4"/>
  <c r="S1750" i="4"/>
  <c r="S1730" i="4"/>
  <c r="S1685" i="4"/>
  <c r="S1598" i="4"/>
  <c r="S1553" i="4"/>
  <c r="S1503" i="4"/>
  <c r="S1480" i="4"/>
  <c r="S1462" i="4"/>
  <c r="S1444" i="4"/>
  <c r="S1426" i="4"/>
  <c r="S1868" i="4"/>
  <c r="S1830" i="4"/>
  <c r="S1761" i="4"/>
  <c r="S1718" i="4"/>
  <c r="S1673" i="4"/>
  <c r="S1653" i="4"/>
  <c r="S1635" i="4"/>
  <c r="S1617" i="4"/>
  <c r="S1572" i="4"/>
  <c r="S1531" i="4"/>
  <c r="S1862" i="4"/>
  <c r="S1816" i="4"/>
  <c r="S1791" i="4"/>
  <c r="S1746" i="4"/>
  <c r="S1701" i="4"/>
  <c r="S1667" i="4"/>
  <c r="S1589" i="4"/>
  <c r="S1536" i="4"/>
  <c r="S1491" i="4"/>
  <c r="S1473" i="4"/>
  <c r="S1455" i="4"/>
  <c r="S1437" i="4"/>
  <c r="S1942" i="4"/>
  <c r="S1924" i="4"/>
  <c r="S1886" i="4"/>
  <c r="S1864" i="4"/>
  <c r="S1771" i="4"/>
  <c r="S1726" i="4"/>
  <c r="S1706" i="4"/>
  <c r="S1661" i="4"/>
  <c r="S1643" i="4"/>
  <c r="S1625" i="4"/>
  <c r="S1577" i="4"/>
  <c r="S1541" i="4"/>
  <c r="S1516" i="4"/>
  <c r="S1793" i="4"/>
  <c r="S1748" i="4"/>
  <c r="S1703" i="4"/>
  <c r="S1683" i="4"/>
  <c r="S1591" i="4"/>
  <c r="S1535" i="4"/>
  <c r="S1496" i="4"/>
  <c r="S1478" i="4"/>
  <c r="S1460" i="4"/>
  <c r="S1442" i="4"/>
  <c r="S1424" i="4"/>
  <c r="S1406" i="4"/>
  <c r="S1389" i="4"/>
  <c r="S1371" i="4"/>
  <c r="S1353" i="4"/>
  <c r="S1335" i="4"/>
  <c r="S1417" i="4"/>
  <c r="S1399" i="4"/>
  <c r="S1382" i="4"/>
  <c r="S1364" i="4"/>
  <c r="S1346" i="4"/>
  <c r="S1328" i="4"/>
  <c r="S1310" i="4"/>
  <c r="S1292" i="4"/>
  <c r="S1274" i="4"/>
  <c r="S1256" i="4"/>
  <c r="S1238" i="4"/>
  <c r="S1220" i="4"/>
  <c r="S1202" i="4"/>
  <c r="S1184" i="4"/>
  <c r="S1166" i="4"/>
  <c r="S1007" i="4"/>
  <c r="S1413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41" i="4"/>
  <c r="S1314" i="4"/>
  <c r="S1296" i="4"/>
  <c r="S1278" i="4"/>
  <c r="S1260" i="4"/>
  <c r="S1242" i="4"/>
  <c r="S1224" i="4"/>
  <c r="S1206" i="4"/>
  <c r="S1083" i="4"/>
  <c r="S904" i="4"/>
  <c r="S1145" i="4"/>
  <c r="S1110" i="4"/>
  <c r="S1071" i="4"/>
  <c r="S1010" i="4"/>
  <c r="S888" i="4"/>
  <c r="S865" i="4"/>
  <c r="S771" i="4"/>
  <c r="S1126" i="4"/>
  <c r="S1084" i="4"/>
  <c r="S1040" i="4"/>
  <c r="S1012" i="4"/>
  <c r="S989" i="4"/>
  <c r="S971" i="4"/>
  <c r="S928" i="4"/>
  <c r="S910" i="4"/>
  <c r="S862" i="4"/>
  <c r="S834" i="4"/>
  <c r="S782" i="4"/>
  <c r="S1152" i="4"/>
  <c r="S1112" i="4"/>
  <c r="S1073" i="4"/>
  <c r="S1009" i="4"/>
  <c r="S942" i="4"/>
  <c r="S884" i="4"/>
  <c r="S842" i="4"/>
  <c r="S1154" i="4"/>
  <c r="S1094" i="4"/>
  <c r="S1050" i="4"/>
  <c r="S1017" i="4"/>
  <c r="S994" i="4"/>
  <c r="S976" i="4"/>
  <c r="S959" i="4"/>
  <c r="S918" i="4"/>
  <c r="S895" i="4"/>
  <c r="S839" i="4"/>
  <c r="S787" i="4"/>
  <c r="S707" i="4"/>
  <c r="S594" i="4"/>
  <c r="S1156" i="4"/>
  <c r="S1114" i="4"/>
  <c r="S1075" i="4"/>
  <c r="S1022" i="4"/>
  <c r="S944" i="4"/>
  <c r="S886" i="4"/>
  <c r="S824" i="4"/>
  <c r="S745" i="4"/>
  <c r="S1182" i="4"/>
  <c r="S1164" i="4"/>
  <c r="S1099" i="4"/>
  <c r="S1063" i="4"/>
  <c r="S1030" i="4"/>
  <c r="S1002" i="4"/>
  <c r="S984" i="4"/>
  <c r="S966" i="4"/>
  <c r="S923" i="4"/>
  <c r="S849" i="4"/>
  <c r="S818" i="4"/>
  <c r="S2663" i="4"/>
  <c r="S2645" i="4"/>
  <c r="S2627" i="4"/>
  <c r="S2609" i="4"/>
  <c r="S2591" i="4"/>
  <c r="S2515" i="4"/>
  <c r="S3010" i="4"/>
  <c r="S2962" i="4"/>
  <c r="S3042" i="4"/>
  <c r="S2994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49" i="4"/>
  <c r="S2517" i="4"/>
  <c r="S3012" i="4"/>
  <c r="S2964" i="4"/>
  <c r="S2496" i="4"/>
  <c r="S3049" i="4"/>
  <c r="S3001" i="4"/>
  <c r="S2953" i="4"/>
  <c r="S2935" i="4"/>
  <c r="S2917" i="4"/>
  <c r="S2899" i="4"/>
  <c r="S2881" i="4"/>
  <c r="S2863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39" i="4"/>
  <c r="S3011" i="4"/>
  <c r="S2963" i="4"/>
  <c r="S2533" i="4"/>
  <c r="S2599" i="4"/>
  <c r="S2553" i="4"/>
  <c r="S2505" i="4"/>
  <c r="S2470" i="4"/>
  <c r="S2415" i="4"/>
  <c r="S2395" i="4"/>
  <c r="S2340" i="4"/>
  <c r="S2294" i="4"/>
  <c r="S2265" i="4"/>
  <c r="S2585" i="4"/>
  <c r="S2537" i="4"/>
  <c r="S2489" i="4"/>
  <c r="S2452" i="4"/>
  <c r="S2432" i="4"/>
  <c r="S2377" i="4"/>
  <c r="S2357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92" i="4"/>
  <c r="S1738" i="4"/>
  <c r="S2480" i="4"/>
  <c r="S2423" i="4"/>
  <c r="S2400" i="4"/>
  <c r="S2348" i="4"/>
  <c r="S2316" i="4"/>
  <c r="S2284" i="4"/>
  <c r="S1880" i="4"/>
  <c r="S2488" i="4"/>
  <c r="S2448" i="4"/>
  <c r="S2428" i="4"/>
  <c r="S2373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8" i="4"/>
  <c r="S1815" i="4"/>
  <c r="S2519" i="4"/>
  <c r="S2471" i="4"/>
  <c r="S2416" i="4"/>
  <c r="S2396" i="4"/>
  <c r="S2341" i="4"/>
  <c r="S2312" i="4"/>
  <c r="S2266" i="4"/>
  <c r="S1856" i="4"/>
  <c r="S2527" i="4"/>
  <c r="S2476" i="4"/>
  <c r="S2447" i="4"/>
  <c r="S2390" i="4"/>
  <c r="S2372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99" i="4"/>
  <c r="S1550" i="4"/>
  <c r="S1983" i="4"/>
  <c r="S1965" i="4"/>
  <c r="S1947" i="4"/>
  <c r="S1929" i="4"/>
  <c r="S1893" i="4"/>
  <c r="S1866" i="4"/>
  <c r="S1823" i="4"/>
  <c r="S1759" i="4"/>
  <c r="S1719" i="4"/>
  <c r="S1674" i="4"/>
  <c r="S1651" i="4"/>
  <c r="S1633" i="4"/>
  <c r="S1607" i="4"/>
  <c r="S1573" i="4"/>
  <c r="S1529" i="4"/>
  <c r="S1914" i="4"/>
  <c r="S1844" i="4"/>
  <c r="S1814" i="4"/>
  <c r="S1792" i="4"/>
  <c r="S1747" i="4"/>
  <c r="S1702" i="4"/>
  <c r="S1682" i="4"/>
  <c r="S1595" i="4"/>
  <c r="S1545" i="4"/>
  <c r="S1495" i="4"/>
  <c r="S1477" i="4"/>
  <c r="S1459" i="4"/>
  <c r="S1441" i="4"/>
  <c r="S1423" i="4"/>
  <c r="S1865" i="4"/>
  <c r="S1811" i="4"/>
  <c r="S1758" i="4"/>
  <c r="S1713" i="4"/>
  <c r="S1670" i="4"/>
  <c r="S1650" i="4"/>
  <c r="S1632" i="4"/>
  <c r="S1609" i="4"/>
  <c r="S1567" i="4"/>
  <c r="S1528" i="4"/>
  <c r="S1854" i="4"/>
  <c r="S1813" i="4"/>
  <c r="S1783" i="4"/>
  <c r="S1743" i="4"/>
  <c r="S1698" i="4"/>
  <c r="S1614" i="4"/>
  <c r="S1569" i="4"/>
  <c r="S1511" i="4"/>
  <c r="S1488" i="4"/>
  <c r="S1470" i="4"/>
  <c r="S1452" i="4"/>
  <c r="S1434" i="4"/>
  <c r="S1939" i="4"/>
  <c r="S1921" i="4"/>
  <c r="S1883" i="4"/>
  <c r="S1851" i="4"/>
  <c r="S1768" i="4"/>
  <c r="S1723" i="4"/>
  <c r="S1678" i="4"/>
  <c r="S1658" i="4"/>
  <c r="S1640" i="4"/>
  <c r="S1622" i="4"/>
  <c r="S1574" i="4"/>
  <c r="S1533" i="4"/>
  <c r="S1499" i="4"/>
  <c r="S1790" i="4"/>
  <c r="S1745" i="4"/>
  <c r="S1700" i="4"/>
  <c r="S1613" i="4"/>
  <c r="S1588" i="4"/>
  <c r="S1521" i="4"/>
  <c r="S1493" i="4"/>
  <c r="S1475" i="4"/>
  <c r="S1457" i="4"/>
  <c r="S1439" i="4"/>
  <c r="S1421" i="4"/>
  <c r="S1403" i="4"/>
  <c r="S1386" i="4"/>
  <c r="S1368" i="4"/>
  <c r="S1350" i="4"/>
  <c r="S1332" i="4"/>
  <c r="S1414" i="4"/>
  <c r="S1397" i="4"/>
  <c r="S1379" i="4"/>
  <c r="S1361" i="4"/>
  <c r="S1343" i="4"/>
  <c r="S1325" i="4"/>
  <c r="S1307" i="4"/>
  <c r="S1289" i="4"/>
  <c r="S1271" i="4"/>
  <c r="S1253" i="4"/>
  <c r="S1235" i="4"/>
  <c r="S1217" i="4"/>
  <c r="S1199" i="4"/>
  <c r="S1181" i="4"/>
  <c r="S1163" i="4"/>
  <c r="S876" i="4"/>
  <c r="S1410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29" i="4"/>
  <c r="S1311" i="4"/>
  <c r="S1293" i="4"/>
  <c r="S1275" i="4"/>
  <c r="S1257" i="4"/>
  <c r="S1239" i="4"/>
  <c r="S1221" i="4"/>
  <c r="S1203" i="4"/>
  <c r="S1059" i="4"/>
  <c r="S892" i="4"/>
  <c r="S1140" i="4"/>
  <c r="S1107" i="4"/>
  <c r="S1068" i="4"/>
  <c r="S955" i="4"/>
  <c r="S885" i="4"/>
  <c r="S854" i="4"/>
  <c r="S768" i="4"/>
  <c r="S1118" i="4"/>
  <c r="S1065" i="4"/>
  <c r="S1037" i="4"/>
  <c r="S1004" i="4"/>
  <c r="S986" i="4"/>
  <c r="S968" i="4"/>
  <c r="S925" i="4"/>
  <c r="S907" i="4"/>
  <c r="S859" i="4"/>
  <c r="S831" i="4"/>
  <c r="S779" i="4"/>
  <c r="S1144" i="4"/>
  <c r="S1109" i="4"/>
  <c r="S1070" i="4"/>
  <c r="S957" i="4"/>
  <c r="S939" i="4"/>
  <c r="S881" i="4"/>
  <c r="S761" i="4"/>
  <c r="S1133" i="4"/>
  <c r="S1086" i="4"/>
  <c r="S1042" i="4"/>
  <c r="S1014" i="4"/>
  <c r="S991" i="4"/>
  <c r="S973" i="4"/>
  <c r="S933" i="4"/>
  <c r="S915" i="4"/>
  <c r="S878" i="4"/>
  <c r="S816" i="4"/>
  <c r="S784" i="4"/>
  <c r="S683" i="4"/>
  <c r="S558" i="4"/>
  <c r="S1151" i="4"/>
  <c r="S1111" i="4"/>
  <c r="S1072" i="4"/>
  <c r="S1179" i="4"/>
  <c r="S981" i="4"/>
  <c r="S838" i="4"/>
  <c r="S798" i="4"/>
  <c r="S946" i="4"/>
  <c r="S908" i="4"/>
  <c r="S855" i="4"/>
  <c r="S797" i="4"/>
  <c r="S740" i="4"/>
  <c r="S669" i="4"/>
  <c r="S624" i="4"/>
  <c r="S580" i="4"/>
  <c r="S551" i="4"/>
  <c r="S505" i="4"/>
  <c r="S476" i="4"/>
  <c r="S395" i="4"/>
  <c r="S323" i="4"/>
  <c r="S711" i="4"/>
  <c r="S680" i="4"/>
  <c r="S652" i="4"/>
  <c r="S609" i="4"/>
  <c r="S565" i="4"/>
  <c r="S536" i="4"/>
  <c r="S490" i="4"/>
  <c r="S420" i="4"/>
  <c r="S295" i="4"/>
  <c r="S277" i="4"/>
  <c r="S259" i="4"/>
  <c r="S756" i="4"/>
  <c r="S688" i="4"/>
  <c r="S639" i="4"/>
  <c r="S585" i="4"/>
  <c r="S553" i="4"/>
  <c r="S524" i="4"/>
  <c r="S478" i="4"/>
  <c r="S781" i="4"/>
  <c r="S747" i="4"/>
  <c r="S716" i="4"/>
  <c r="S690" i="4"/>
  <c r="S662" i="4"/>
  <c r="S614" i="4"/>
  <c r="S596" i="4"/>
  <c r="S538" i="4"/>
  <c r="S495" i="4"/>
  <c r="S451" i="4"/>
  <c r="S422" i="4"/>
  <c r="S374" i="4"/>
  <c r="S704" i="4"/>
  <c r="S641" i="4"/>
  <c r="S590" i="4"/>
  <c r="S572" i="4"/>
  <c r="S526" i="4"/>
  <c r="S483" i="4"/>
  <c r="S465" i="4"/>
  <c r="S393" i="4"/>
  <c r="S825" i="4"/>
  <c r="S786" i="4"/>
  <c r="S763" i="4"/>
  <c r="S729" i="4"/>
  <c r="S698" i="4"/>
  <c r="S672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8" i="4"/>
  <c r="S1161" i="4"/>
  <c r="S963" i="4"/>
  <c r="S835" i="4"/>
  <c r="S795" i="4"/>
  <c r="S943" i="4"/>
  <c r="S905" i="4"/>
  <c r="S841" i="4"/>
  <c r="S794" i="4"/>
  <c r="S723" i="4"/>
  <c r="S658" i="4"/>
  <c r="S621" i="4"/>
  <c r="S577" i="4"/>
  <c r="S548" i="4"/>
  <c r="S502" i="4"/>
  <c r="S412" i="4"/>
  <c r="S364" i="4"/>
  <c r="S734" i="4"/>
  <c r="S708" i="4"/>
  <c r="S677" i="4"/>
  <c r="S650" i="4"/>
  <c r="S606" i="4"/>
  <c r="S562" i="4"/>
  <c r="S519" i="4"/>
  <c r="S487" i="4"/>
  <c r="S417" i="4"/>
  <c r="S310" i="4"/>
  <c r="S292" i="4"/>
  <c r="S274" i="4"/>
  <c r="S799" i="4"/>
  <c r="S742" i="4"/>
  <c r="S685" i="4"/>
  <c r="S631" i="4"/>
  <c r="S582" i="4"/>
  <c r="S550" i="4"/>
  <c r="S507" i="4"/>
  <c r="S475" i="4"/>
  <c r="S770" i="4"/>
  <c r="S744" i="4"/>
  <c r="S713" i="4"/>
  <c r="S682" i="4"/>
  <c r="S651" i="4"/>
  <c r="S611" i="4"/>
  <c r="S567" i="4"/>
  <c r="S535" i="4"/>
  <c r="S492" i="4"/>
  <c r="S437" i="4"/>
  <c r="S419" i="4"/>
  <c r="S340" i="4"/>
  <c r="S687" i="4"/>
  <c r="S638" i="4"/>
  <c r="S587" i="4"/>
  <c r="S555" i="4"/>
  <c r="S523" i="4"/>
  <c r="S480" i="4"/>
  <c r="S448" i="4"/>
  <c r="S348" i="4"/>
  <c r="S822" i="4"/>
  <c r="S783" i="4"/>
  <c r="S752" i="4"/>
  <c r="S726" i="4"/>
  <c r="S695" i="4"/>
  <c r="S664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1" i="4"/>
  <c r="S1096" i="4"/>
  <c r="S920" i="4"/>
  <c r="S815" i="4"/>
  <c r="S792" i="4"/>
  <c r="S940" i="4"/>
  <c r="S897" i="4"/>
  <c r="S830" i="4"/>
  <c r="S777" i="4"/>
  <c r="S720" i="4"/>
  <c r="S655" i="4"/>
  <c r="S592" i="4"/>
  <c r="S574" i="4"/>
  <c r="S531" i="4"/>
  <c r="S499" i="4"/>
  <c r="S409" i="4"/>
  <c r="S361" i="4"/>
  <c r="S731" i="4"/>
  <c r="S700" i="4"/>
  <c r="S674" i="4"/>
  <c r="S634" i="4"/>
  <c r="S603" i="4"/>
  <c r="S559" i="4"/>
  <c r="S516" i="4"/>
  <c r="S461" i="4"/>
  <c r="S372" i="4"/>
  <c r="S307" i="4"/>
  <c r="S289" i="4"/>
  <c r="S271" i="4"/>
  <c r="S796" i="4"/>
  <c r="S739" i="4"/>
  <c r="S668" i="4"/>
  <c r="S623" i="4"/>
  <c r="S579" i="4"/>
  <c r="S547" i="4"/>
  <c r="S504" i="4"/>
  <c r="S411" i="4"/>
  <c r="S767" i="4"/>
  <c r="S736" i="4"/>
  <c r="S710" i="4"/>
  <c r="S679" i="4"/>
  <c r="S649" i="4"/>
  <c r="S608" i="4"/>
  <c r="S564" i="4"/>
  <c r="S521" i="4"/>
  <c r="S489" i="4"/>
  <c r="S434" i="4"/>
  <c r="S388" i="4"/>
  <c r="S337" i="4"/>
  <c r="S684" i="4"/>
  <c r="S625" i="4"/>
  <c r="S584" i="4"/>
  <c r="S552" i="4"/>
  <c r="S509" i="4"/>
  <c r="S477" i="4"/>
  <c r="S445" i="4"/>
  <c r="S345" i="4"/>
  <c r="S814" i="4"/>
  <c r="S780" i="4"/>
  <c r="S749" i="4"/>
  <c r="S718" i="4"/>
  <c r="S692" i="4"/>
  <c r="S661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1" i="4"/>
  <c r="S1027" i="4"/>
  <c r="S863" i="4"/>
  <c r="S809" i="4"/>
  <c r="S721" i="4"/>
  <c r="S914" i="4"/>
  <c r="S877" i="4"/>
  <c r="S805" i="4"/>
  <c r="S760" i="4"/>
  <c r="S703" i="4"/>
  <c r="S640" i="4"/>
  <c r="S586" i="4"/>
  <c r="S557" i="4"/>
  <c r="S525" i="4"/>
  <c r="S482" i="4"/>
  <c r="S401" i="4"/>
  <c r="S353" i="4"/>
  <c r="S717" i="4"/>
  <c r="S694" i="4"/>
  <c r="S663" i="4"/>
  <c r="S615" i="4"/>
  <c r="S597" i="4"/>
  <c r="S542" i="4"/>
  <c r="S496" i="4"/>
  <c r="S455" i="4"/>
  <c r="S325" i="4"/>
  <c r="S301" i="4"/>
  <c r="S283" i="4"/>
  <c r="S265" i="4"/>
  <c r="S776" i="4"/>
  <c r="S705" i="4"/>
  <c r="S654" i="4"/>
  <c r="S591" i="4"/>
  <c r="S573" i="4"/>
  <c r="S530" i="4"/>
  <c r="S484" i="4"/>
  <c r="S327" i="4"/>
  <c r="S753" i="4"/>
  <c r="S730" i="4"/>
  <c r="S696" i="4"/>
  <c r="S673" i="4"/>
  <c r="S628" i="4"/>
  <c r="S602" i="4"/>
  <c r="S544" i="4"/>
  <c r="S515" i="4"/>
  <c r="S457" i="4"/>
  <c r="S428" i="4"/>
  <c r="S380" i="4"/>
  <c r="S329" i="4"/>
  <c r="S656" i="4"/>
  <c r="S619" i="4"/>
  <c r="S578" i="4"/>
  <c r="S532" i="4"/>
  <c r="S503" i="4"/>
  <c r="S471" i="4"/>
  <c r="S439" i="4"/>
  <c r="S836" i="4"/>
  <c r="S803" i="4"/>
  <c r="S769" i="4"/>
  <c r="S735" i="4"/>
  <c r="S712" i="4"/>
  <c r="S678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7" i="4"/>
  <c r="S999" i="4"/>
  <c r="S846" i="4"/>
  <c r="S801" i="4"/>
  <c r="S626" i="4"/>
  <c r="S911" i="4"/>
  <c r="S866" i="4"/>
  <c r="S800" i="4"/>
  <c r="S757" i="4"/>
  <c r="S686" i="4"/>
  <c r="S637" i="4"/>
  <c r="S583" i="4"/>
  <c r="S554" i="4"/>
  <c r="S508" i="4"/>
  <c r="S479" i="4"/>
  <c r="S398" i="4"/>
  <c r="S350" i="4"/>
  <c r="S714" i="4"/>
  <c r="S691" i="4"/>
  <c r="S660" i="4"/>
  <c r="S612" i="4"/>
  <c r="S568" i="4"/>
  <c r="S539" i="4"/>
  <c r="S493" i="4"/>
  <c r="S452" i="4"/>
  <c r="S313" i="4"/>
  <c r="S298" i="4"/>
  <c r="S280" i="4"/>
  <c r="S262" i="4"/>
  <c r="S759" i="4"/>
  <c r="S702" i="4"/>
  <c r="S647" i="4"/>
  <c r="S588" i="4"/>
  <c r="S556" i="4"/>
  <c r="S527" i="4"/>
  <c r="S481" i="4"/>
  <c r="S315" i="4"/>
  <c r="S750" i="4"/>
  <c r="S727" i="4"/>
  <c r="S693" i="4"/>
  <c r="S665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3" i="4"/>
  <c r="S789" i="4"/>
  <c r="S766" i="4"/>
  <c r="S732" i="4"/>
  <c r="S709" i="4"/>
  <c r="S675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3" i="4"/>
  <c r="S894" i="4"/>
  <c r="S571" i="4"/>
  <c r="S697" i="4"/>
  <c r="S458" i="4"/>
  <c r="S722" i="4"/>
  <c r="S403" i="4"/>
  <c r="S605" i="4"/>
  <c r="S332" i="4"/>
  <c r="S474" i="4"/>
  <c r="S715" i="4"/>
  <c r="S494" i="4"/>
  <c r="S247" i="4"/>
  <c r="S139" i="4"/>
  <c r="S31" i="4"/>
  <c r="S255" i="4"/>
  <c r="S352" i="4"/>
  <c r="S263" i="4"/>
  <c r="S155" i="4"/>
  <c r="S47" i="4"/>
  <c r="S135" i="4"/>
  <c r="S27" i="4"/>
  <c r="S1060" i="4"/>
  <c r="S819" i="4"/>
  <c r="S528" i="4"/>
  <c r="S666" i="4"/>
  <c r="S369" i="4"/>
  <c r="S657" i="4"/>
  <c r="S764" i="4"/>
  <c r="S561" i="4"/>
  <c r="S670" i="4"/>
  <c r="S442" i="4"/>
  <c r="S681" i="4"/>
  <c r="S436" i="4"/>
  <c r="S229" i="4"/>
  <c r="S121" i="4"/>
  <c r="S13" i="4"/>
  <c r="S237" i="4"/>
  <c r="S413" i="4"/>
  <c r="S245" i="4"/>
  <c r="S137" i="4"/>
  <c r="S29" i="4"/>
  <c r="S117" i="4"/>
  <c r="S9" i="4"/>
  <c r="S917" i="4"/>
  <c r="S774" i="4"/>
  <c r="S485" i="4"/>
  <c r="S629" i="4"/>
  <c r="S304" i="4"/>
  <c r="S620" i="4"/>
  <c r="S733" i="4"/>
  <c r="S518" i="4"/>
  <c r="S622" i="4"/>
  <c r="S319" i="4"/>
  <c r="S321" i="4"/>
  <c r="S211" i="4"/>
  <c r="S103" i="4"/>
  <c r="S355" i="4"/>
  <c r="S219" i="4"/>
  <c r="S365" i="4"/>
  <c r="S227" i="4"/>
  <c r="S119" i="4"/>
  <c r="S11" i="4"/>
  <c r="S99" i="4"/>
  <c r="S812" i="4"/>
  <c r="S706" i="4"/>
  <c r="S404" i="4"/>
  <c r="S600" i="4"/>
  <c r="S286" i="4"/>
  <c r="S576" i="4"/>
  <c r="S699" i="4"/>
  <c r="S460" i="4"/>
  <c r="S581" i="4"/>
  <c r="S811" i="4"/>
  <c r="S610" i="4"/>
  <c r="S446" i="4"/>
  <c r="S193" i="4"/>
  <c r="S85" i="4"/>
  <c r="S309" i="4"/>
  <c r="S201" i="4"/>
  <c r="S330" i="4"/>
  <c r="S209" i="4"/>
  <c r="S101" i="4"/>
  <c r="S189" i="4"/>
  <c r="S81" i="4"/>
  <c r="S724" i="4"/>
  <c r="S645" i="4"/>
  <c r="S356" i="4"/>
  <c r="S545" i="4"/>
  <c r="S268" i="4"/>
  <c r="S533" i="4"/>
  <c r="S676" i="4"/>
  <c r="S431" i="4"/>
  <c r="S549" i="4"/>
  <c r="S772" i="4"/>
  <c r="S569" i="4"/>
  <c r="S399" i="4"/>
  <c r="S175" i="4"/>
  <c r="S67" i="4"/>
  <c r="S291" i="4"/>
  <c r="S447" i="4"/>
  <c r="S299" i="4"/>
  <c r="S191" i="4"/>
  <c r="S83" i="4"/>
  <c r="S171" i="4"/>
  <c r="S63" i="4"/>
  <c r="S937" i="4"/>
  <c r="S589" i="4"/>
  <c r="S728" i="4"/>
  <c r="S513" i="4"/>
  <c r="S793" i="4"/>
  <c r="S501" i="4"/>
  <c r="S633" i="4"/>
  <c r="S385" i="4"/>
  <c r="S506" i="4"/>
  <c r="S746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2" i="4"/>
  <c r="S8148" i="4"/>
  <c r="S8144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8520" i="4"/>
  <c r="S8516" i="4"/>
  <c r="S8512" i="4"/>
  <c r="S8508" i="4"/>
  <c r="S8504" i="4"/>
  <c r="S8500" i="4"/>
  <c r="S8496" i="4"/>
  <c r="S8492" i="4"/>
  <c r="S8519" i="4"/>
  <c r="S8515" i="4"/>
  <c r="S8511" i="4"/>
  <c r="S8507" i="4"/>
  <c r="S8503" i="4"/>
  <c r="S8499" i="4"/>
  <c r="S8495" i="4"/>
  <c r="S8491" i="4"/>
  <c r="S8487" i="4"/>
  <c r="S8483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V240" i="5" s="1"/>
  <c r="C238" i="5"/>
  <c r="D238" i="5"/>
  <c r="E238" i="5"/>
  <c r="V238" i="5" s="1"/>
  <c r="C235" i="5"/>
  <c r="D235" i="5"/>
  <c r="E235" i="5"/>
  <c r="C232" i="5"/>
  <c r="D232" i="5"/>
  <c r="E232" i="5"/>
  <c r="V232" i="5" s="1"/>
  <c r="C230" i="5"/>
  <c r="D230" i="5"/>
  <c r="E230" i="5"/>
  <c r="C227" i="5"/>
  <c r="D227" i="5"/>
  <c r="E227" i="5"/>
  <c r="V227" i="5" s="1"/>
  <c r="C225" i="5"/>
  <c r="D225" i="5"/>
  <c r="E225" i="5"/>
  <c r="C222" i="5"/>
  <c r="D222" i="5"/>
  <c r="E222" i="5"/>
  <c r="V222" i="5" s="1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V856" i="5" s="1"/>
  <c r="C854" i="5"/>
  <c r="D854" i="5"/>
  <c r="E854" i="5"/>
  <c r="C853" i="5"/>
  <c r="D853" i="5"/>
  <c r="E853" i="5"/>
  <c r="V853" i="5" s="1"/>
  <c r="C851" i="5"/>
  <c r="D851" i="5"/>
  <c r="E851" i="5"/>
  <c r="C850" i="5"/>
  <c r="D850" i="5"/>
  <c r="E850" i="5"/>
  <c r="V850" i="5" s="1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C229" i="5"/>
  <c r="D229" i="5"/>
  <c r="E229" i="5"/>
  <c r="V229" i="5" s="1"/>
  <c r="C226" i="5"/>
  <c r="D226" i="5"/>
  <c r="E226" i="5"/>
  <c r="V226" i="5" s="1"/>
  <c r="C223" i="5"/>
  <c r="D223" i="5"/>
  <c r="E223" i="5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V860" i="5" s="1"/>
  <c r="C858" i="5"/>
  <c r="D858" i="5"/>
  <c r="E858" i="5"/>
  <c r="V858" i="5" s="1"/>
  <c r="C855" i="5"/>
  <c r="D855" i="5"/>
  <c r="E855" i="5"/>
  <c r="C852" i="5"/>
  <c r="D852" i="5"/>
  <c r="E852" i="5"/>
  <c r="V852" i="5" s="1"/>
  <c r="C849" i="5"/>
  <c r="D849" i="5"/>
  <c r="E849" i="5"/>
  <c r="V849" i="5" s="1"/>
  <c r="C847" i="5"/>
  <c r="D847" i="5"/>
  <c r="E847" i="5"/>
  <c r="V847" i="5" s="1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V640" i="5" s="1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V224" i="5" s="1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V624" i="5" s="1"/>
  <c r="D624" i="5"/>
  <c r="C624" i="5"/>
  <c r="E621" i="5"/>
  <c r="V621" i="5" s="1"/>
  <c r="D621" i="5"/>
  <c r="C621" i="5"/>
  <c r="C619" i="5"/>
  <c r="E619" i="5"/>
  <c r="V619" i="5" s="1"/>
  <c r="D619" i="5"/>
  <c r="E617" i="5"/>
  <c r="V617" i="5" s="1"/>
  <c r="C617" i="5"/>
  <c r="D617" i="5"/>
  <c r="E608" i="5"/>
  <c r="V608" i="5" s="1"/>
  <c r="D608" i="5"/>
  <c r="C608" i="5"/>
  <c r="E605" i="5"/>
  <c r="C605" i="5"/>
  <c r="D605" i="5"/>
  <c r="C603" i="5"/>
  <c r="D603" i="5"/>
  <c r="E603" i="5"/>
  <c r="E601" i="5"/>
  <c r="V601" i="5" s="1"/>
  <c r="C601" i="5"/>
  <c r="D601" i="5"/>
  <c r="C599" i="5"/>
  <c r="E599" i="5"/>
  <c r="D599" i="5"/>
  <c r="D597" i="5"/>
  <c r="C597" i="5"/>
  <c r="E597" i="5"/>
  <c r="V597" i="5" s="1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V845" i="5" s="1"/>
  <c r="C845" i="5"/>
  <c r="E843" i="5"/>
  <c r="V843" i="5" s="1"/>
  <c r="C843" i="5"/>
  <c r="D843" i="5"/>
  <c r="E842" i="5"/>
  <c r="V842" i="5" s="1"/>
  <c r="D842" i="5"/>
  <c r="C842" i="5"/>
  <c r="D841" i="5"/>
  <c r="C841" i="5"/>
  <c r="E841" i="5"/>
  <c r="D839" i="5"/>
  <c r="E839" i="5"/>
  <c r="C839" i="5"/>
  <c r="E838" i="5"/>
  <c r="V838" i="5" s="1"/>
  <c r="C838" i="5"/>
  <c r="D838" i="5"/>
  <c r="D836" i="5"/>
  <c r="E836" i="5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E824" i="5"/>
  <c r="V824" i="5" s="1"/>
  <c r="C824" i="5"/>
  <c r="D824" i="5"/>
  <c r="C822" i="5"/>
  <c r="D822" i="5"/>
  <c r="E822" i="5"/>
  <c r="V822" i="5" s="1"/>
  <c r="C820" i="5"/>
  <c r="E820" i="5"/>
  <c r="V820" i="5" s="1"/>
  <c r="D820" i="5"/>
  <c r="C819" i="5"/>
  <c r="E819" i="5"/>
  <c r="V819" i="5" s="1"/>
  <c r="D819" i="5"/>
  <c r="E817" i="5"/>
  <c r="V817" i="5" s="1"/>
  <c r="D817" i="5"/>
  <c r="C817" i="5"/>
  <c r="E816" i="5"/>
  <c r="V816" i="5" s="1"/>
  <c r="C816" i="5"/>
  <c r="D816" i="5"/>
  <c r="C814" i="5"/>
  <c r="E814" i="5"/>
  <c r="V814" i="5" s="1"/>
  <c r="D814" i="5"/>
  <c r="E813" i="5"/>
  <c r="V813" i="5" s="1"/>
  <c r="C813" i="5"/>
  <c r="D813" i="5"/>
  <c r="D811" i="5"/>
  <c r="E811" i="5"/>
  <c r="V811" i="5" s="1"/>
  <c r="C811" i="5"/>
  <c r="D809" i="5"/>
  <c r="C809" i="5"/>
  <c r="E809" i="5"/>
  <c r="D808" i="5"/>
  <c r="C808" i="5"/>
  <c r="E808" i="5"/>
  <c r="V808" i="5" s="1"/>
  <c r="D806" i="5"/>
  <c r="E806" i="5"/>
  <c r="V806" i="5" s="1"/>
  <c r="C806" i="5"/>
  <c r="E805" i="5"/>
  <c r="D805" i="5"/>
  <c r="C805" i="5"/>
  <c r="C803" i="5"/>
  <c r="D803" i="5"/>
  <c r="E803" i="5"/>
  <c r="E802" i="5"/>
  <c r="V802" i="5" s="1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V635" i="5" s="1"/>
  <c r="D635" i="5"/>
  <c r="C635" i="5"/>
  <c r="E633" i="5"/>
  <c r="D633" i="5"/>
  <c r="C633" i="5"/>
  <c r="D630" i="5"/>
  <c r="E630" i="5"/>
  <c r="V630" i="5" s="1"/>
  <c r="C630" i="5"/>
  <c r="E628" i="5"/>
  <c r="D628" i="5"/>
  <c r="C628" i="5"/>
  <c r="D625" i="5"/>
  <c r="E625" i="5"/>
  <c r="V625" i="5" s="1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V607" i="5" s="1"/>
  <c r="C607" i="5"/>
  <c r="D607" i="5"/>
  <c r="E606" i="5"/>
  <c r="V606" i="5" s="1"/>
  <c r="C606" i="5"/>
  <c r="D606" i="5"/>
  <c r="C604" i="5"/>
  <c r="D604" i="5"/>
  <c r="E604" i="5"/>
  <c r="V604" i="5" s="1"/>
  <c r="D602" i="5"/>
  <c r="E602" i="5"/>
  <c r="V602" i="5" s="1"/>
  <c r="C602" i="5"/>
  <c r="C600" i="5"/>
  <c r="E600" i="5"/>
  <c r="V600" i="5" s="1"/>
  <c r="D600" i="5"/>
  <c r="C598" i="5"/>
  <c r="E598" i="5"/>
  <c r="V598" i="5" s="1"/>
  <c r="D598" i="5"/>
  <c r="C596" i="5"/>
  <c r="D596" i="5"/>
  <c r="E596" i="5"/>
  <c r="E595" i="5"/>
  <c r="V595" i="5" s="1"/>
  <c r="D595" i="5"/>
  <c r="C595" i="5"/>
  <c r="C594" i="5"/>
  <c r="D594" i="5"/>
  <c r="E594" i="5"/>
  <c r="E593" i="5"/>
  <c r="V593" i="5" s="1"/>
  <c r="D593" i="5"/>
  <c r="C593" i="5"/>
  <c r="E591" i="5"/>
  <c r="V591" i="5" s="1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V583" i="5" s="1"/>
  <c r="C583" i="5"/>
  <c r="E582" i="5"/>
  <c r="V582" i="5" s="1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C834" i="5"/>
  <c r="D823" i="5"/>
  <c r="C823" i="5"/>
  <c r="E823" i="5"/>
  <c r="V823" i="5" s="1"/>
  <c r="C821" i="5"/>
  <c r="E821" i="5"/>
  <c r="V821" i="5" s="1"/>
  <c r="D821" i="5"/>
  <c r="E818" i="5"/>
  <c r="D818" i="5"/>
  <c r="C818" i="5"/>
  <c r="C815" i="5"/>
  <c r="E815" i="5"/>
  <c r="D815" i="5"/>
  <c r="D812" i="5"/>
  <c r="E812" i="5"/>
  <c r="C812" i="5"/>
  <c r="C810" i="5"/>
  <c r="E810" i="5"/>
  <c r="V810" i="5" s="1"/>
  <c r="D810" i="5"/>
  <c r="C807" i="5"/>
  <c r="E807" i="5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V626" i="5" s="1"/>
  <c r="C626" i="5"/>
  <c r="C622" i="5"/>
  <c r="D622" i="5"/>
  <c r="E622" i="5"/>
  <c r="E588" i="5"/>
  <c r="V588" i="5" s="1"/>
  <c r="D588" i="5"/>
  <c r="C588" i="5"/>
  <c r="C585" i="5"/>
  <c r="E585" i="5"/>
  <c r="D585" i="5"/>
  <c r="C581" i="5"/>
  <c r="E581" i="5"/>
  <c r="V581" i="5" s="1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V589" i="5" l="1"/>
  <c r="V237" i="5"/>
  <c r="V844" i="5"/>
  <c r="V797" i="5"/>
  <c r="V796" i="5"/>
  <c r="V241" i="5"/>
  <c r="V225" i="5"/>
  <c r="V584" i="5"/>
  <c r="V836" i="5"/>
  <c r="V839" i="5"/>
  <c r="V223" i="5"/>
  <c r="V243" i="5"/>
  <c r="V605" i="5"/>
  <c r="V219" i="5"/>
  <c r="V818" i="5"/>
  <c r="V599" i="5"/>
  <c r="V231" i="5"/>
  <c r="V854" i="5"/>
  <c r="V230" i="5"/>
  <c r="V235" i="5"/>
  <c r="V585" i="5"/>
  <c r="V815" i="5"/>
  <c r="V233" i="5"/>
  <c r="V855" i="5"/>
  <c r="V807" i="5"/>
  <c r="V228" i="5"/>
  <c r="V246" i="5"/>
  <c r="V590" i="5"/>
  <c r="V848" i="5"/>
  <c r="V851" i="5"/>
  <c r="V857" i="5"/>
  <c r="V245" i="5"/>
  <c r="V834" i="5"/>
  <c r="V587" i="5"/>
  <c r="V805" i="5"/>
  <c r="V242" i="5"/>
  <c r="V586" i="5"/>
  <c r="V803" i="5"/>
  <c r="V846" i="5"/>
  <c r="V628" i="5"/>
  <c r="V644" i="5"/>
  <c r="V632" i="5"/>
  <c r="V641" i="5"/>
  <c r="V642" i="5"/>
  <c r="V627" i="5"/>
  <c r="V812" i="5"/>
  <c r="V580" i="5"/>
  <c r="V633" i="5"/>
  <c r="V603" i="5"/>
  <c r="V629" i="5"/>
  <c r="V636" i="5"/>
  <c r="V809" i="5"/>
  <c r="V832" i="5"/>
  <c r="V841" i="5"/>
  <c r="V859" i="5"/>
  <c r="V1623" i="5"/>
  <c r="V634" i="5"/>
  <c r="V637" i="5"/>
  <c r="V631" i="5"/>
  <c r="V596" i="5"/>
  <c r="V618" i="5"/>
  <c r="V623" i="5"/>
  <c r="V620" i="5"/>
  <c r="V594" i="5"/>
  <c r="V1646" i="5"/>
  <c r="V827" i="5"/>
  <c r="V863" i="5"/>
  <c r="V612" i="5"/>
  <c r="V1637" i="5"/>
  <c r="V1650" i="5"/>
  <c r="V218" i="5"/>
  <c r="V650" i="5"/>
  <c r="V825" i="5"/>
  <c r="V1629" i="5"/>
  <c r="V795" i="5"/>
  <c r="V579" i="5"/>
  <c r="V611" i="5"/>
  <c r="V829" i="5"/>
  <c r="V647" i="5"/>
  <c r="V1633" i="5"/>
  <c r="V1636" i="5"/>
  <c r="V253" i="5"/>
  <c r="V1643" i="5"/>
  <c r="V646" i="5"/>
  <c r="V864" i="5"/>
  <c r="V1624" i="5"/>
  <c r="V1638" i="5"/>
  <c r="V1631" i="5"/>
  <c r="V1644" i="5"/>
  <c r="V1632" i="5"/>
  <c r="V1648" i="5"/>
  <c r="V862" i="5"/>
  <c r="V613" i="5"/>
  <c r="V610" i="5"/>
  <c r="V645" i="5"/>
  <c r="V1652" i="5"/>
  <c r="V1642" i="5"/>
  <c r="V609" i="5"/>
  <c r="V1641" i="5"/>
  <c r="V1630" i="5"/>
  <c r="V248" i="5"/>
  <c r="V1655" i="5"/>
  <c r="V1628" i="5"/>
  <c r="V1635" i="5"/>
  <c r="V622" i="5"/>
  <c r="V1654" i="5"/>
  <c r="V1634" i="5"/>
  <c r="V251" i="5"/>
  <c r="V830" i="5"/>
  <c r="V865" i="5"/>
  <c r="V1651" i="5"/>
  <c r="V615" i="5"/>
  <c r="V252" i="5"/>
  <c r="V828" i="5"/>
  <c r="V1626" i="5"/>
  <c r="V831" i="5"/>
  <c r="V616" i="5"/>
  <c r="V1625" i="5"/>
  <c r="V1627" i="5"/>
  <c r="V1649" i="5"/>
  <c r="V826" i="5"/>
  <c r="V861" i="5"/>
  <c r="V1645" i="5"/>
  <c r="V1656" i="5"/>
  <c r="V1653" i="5"/>
  <c r="V1657" i="5"/>
  <c r="V648" i="5"/>
  <c r="V249" i="5"/>
  <c r="V866" i="5"/>
  <c r="V614" i="5"/>
  <c r="V649" i="5"/>
  <c r="V1639" i="5"/>
  <c r="V1658" i="5"/>
  <c r="V250" i="5"/>
  <c r="V1647" i="5"/>
  <c r="V1640" i="5"/>
  <c r="AA536" i="5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AA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AA1810" i="5"/>
  <c r="AA1809" i="5" s="1"/>
  <c r="AA1808" i="5" s="1"/>
  <c r="AA1807" i="5" s="1"/>
  <c r="AA1806" i="5" s="1"/>
  <c r="AA1805" i="5" s="1"/>
  <c r="AA1804" i="5" s="1"/>
  <c r="AA1803" i="5" s="1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AA1558" i="5" s="1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AA1992" i="5"/>
  <c r="H1992" i="5"/>
  <c r="I1992" i="5" s="1"/>
  <c r="Z1992" i="5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AA370" i="5"/>
  <c r="AA369" i="5" s="1"/>
  <c r="AA368" i="5" s="1"/>
  <c r="AA367" i="5" s="1"/>
  <c r="AA366" i="5" s="1"/>
  <c r="AA365" i="5" s="1"/>
  <c r="AA364" i="5" s="1"/>
  <c r="AA363" i="5" s="1"/>
  <c r="H370" i="5"/>
  <c r="I370" i="5" s="1"/>
  <c r="AA371" i="5"/>
  <c r="H371" i="5"/>
  <c r="I371" i="5" s="1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AA2134" i="5" s="1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75" i="5"/>
  <c r="H1775" i="5"/>
  <c r="I1775" i="5" s="1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AA333" i="5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Z1633" i="5"/>
  <c r="AA1633" i="5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AA1090" i="5" s="1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H1501" i="5"/>
  <c r="I1501" i="5" s="1"/>
  <c r="AA1501" i="5"/>
  <c r="Z1501" i="5"/>
  <c r="H1485" i="5"/>
  <c r="I1485" i="5" s="1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AA1377" i="5"/>
  <c r="AA1376" i="5" s="1"/>
  <c r="AA1375" i="5" s="1"/>
  <c r="AA1374" i="5" s="1"/>
  <c r="AA1373" i="5" s="1"/>
  <c r="AA1372" i="5" s="1"/>
  <c r="AA1371" i="5" s="1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H1410" i="5"/>
  <c r="I1410" i="5" s="1"/>
  <c r="AA1560" i="5"/>
  <c r="Z1560" i="5"/>
  <c r="H1560" i="5"/>
  <c r="I1560" i="5" s="1"/>
  <c r="H1558" i="5"/>
  <c r="I1558" i="5" s="1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AA372" i="5"/>
  <c r="Z372" i="5"/>
  <c r="H373" i="5"/>
  <c r="I373" i="5" s="1"/>
  <c r="Z373" i="5"/>
  <c r="AA373" i="5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AA1774" i="5"/>
  <c r="AA1773" i="5" s="1"/>
  <c r="AA1772" i="5" s="1"/>
  <c r="AA1771" i="5" s="1"/>
  <c r="AA1770" i="5" s="1"/>
  <c r="AA1769" i="5" s="1"/>
  <c r="AA1768" i="5" s="1"/>
  <c r="AA1767" i="5" s="1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H331" i="5"/>
  <c r="I331" i="5" s="1"/>
  <c r="AA332" i="5"/>
  <c r="AA331" i="5" s="1"/>
  <c r="AA330" i="5" s="1"/>
  <c r="AA329" i="5" s="1"/>
  <c r="AA328" i="5" s="1"/>
  <c r="AA327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AA1634" i="5"/>
  <c r="Y1634" i="5"/>
  <c r="K1634" i="5" s="1"/>
  <c r="M1634" i="5" s="1"/>
  <c r="P1634" i="5" s="1"/>
  <c r="H1634" i="5"/>
  <c r="I1634" i="5" s="1"/>
  <c r="Z1634" i="5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AA1596" i="5"/>
  <c r="H1596" i="5"/>
  <c r="I1596" i="5" s="1"/>
  <c r="Z1596" i="5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H1228" i="5"/>
  <c r="I1228" i="5" s="1"/>
  <c r="AA2107" i="5"/>
  <c r="Z2107" i="5"/>
  <c r="H2107" i="5"/>
  <c r="I2107" i="5" s="1"/>
  <c r="AA2099" i="5"/>
  <c r="H2099" i="5"/>
  <c r="I2099" i="5" s="1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H1198" i="5"/>
  <c r="I1198" i="5" s="1"/>
  <c r="AA1199" i="5"/>
  <c r="AA1198" i="5" s="1"/>
  <c r="H1199" i="5"/>
  <c r="I1199" i="5" s="1"/>
  <c r="H756" i="5"/>
  <c r="I756" i="5" s="1"/>
  <c r="AA756" i="5"/>
  <c r="Z756" i="5"/>
  <c r="AA1508" i="5"/>
  <c r="Z1508" i="5"/>
  <c r="H1508" i="5"/>
  <c r="I1508" i="5" s="1"/>
  <c r="H1486" i="5"/>
  <c r="I1486" i="5" s="1"/>
  <c r="AA1486" i="5"/>
  <c r="AA1485" i="5" s="1"/>
  <c r="AA1484" i="5" s="1"/>
  <c r="AA1483" i="5" s="1"/>
  <c r="AA1482" i="5" s="1"/>
  <c r="AA1481" i="5" s="1"/>
  <c r="AA1480" i="5" s="1"/>
  <c r="AA1479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AA1413" i="5" s="1"/>
  <c r="AA1412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AA1521" i="5" s="1"/>
  <c r="AA1520" i="5" s="1"/>
  <c r="AA1519" i="5" s="1"/>
  <c r="AA1518" i="5" s="1"/>
  <c r="AA1517" i="5" s="1"/>
  <c r="AA1516" i="5" s="1"/>
  <c r="H1522" i="5"/>
  <c r="I1522" i="5" s="1"/>
  <c r="AA1527" i="5"/>
  <c r="H1527" i="5"/>
  <c r="I1527" i="5" s="1"/>
  <c r="Z1527" i="5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Z371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AA2025" i="5"/>
  <c r="AA2024" i="5" s="1"/>
  <c r="AA2023" i="5" s="1"/>
  <c r="AA2022" i="5" s="1"/>
  <c r="AA2021" i="5" s="1"/>
  <c r="AA2020" i="5" s="1"/>
  <c r="AA2019" i="5" s="1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AA1635" i="5"/>
  <c r="H1635" i="5"/>
  <c r="I1635" i="5" s="1"/>
  <c r="Z1635" i="5"/>
  <c r="Y1635" i="5"/>
  <c r="K1635" i="5" s="1"/>
  <c r="M1635" i="5" s="1"/>
  <c r="P1635" i="5" s="1"/>
  <c r="Z1835" i="5"/>
  <c r="H1835" i="5"/>
  <c r="I1835" i="5" s="1"/>
  <c r="AA1835" i="5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H1230" i="5"/>
  <c r="I1230" i="5" s="1"/>
  <c r="H1231" i="5"/>
  <c r="I1231" i="5" s="1"/>
  <c r="AA1232" i="5"/>
  <c r="AA1231" i="5" s="1"/>
  <c r="AA1230" i="5" s="1"/>
  <c r="AA1229" i="5" s="1"/>
  <c r="AA1228" i="5" s="1"/>
  <c r="AA1227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02" i="5"/>
  <c r="AA1701" i="5" s="1"/>
  <c r="AA1700" i="5" s="1"/>
  <c r="AA1699" i="5" s="1"/>
  <c r="AA1698" i="5" s="1"/>
  <c r="AA1697" i="5" s="1"/>
  <c r="AA1696" i="5" s="1"/>
  <c r="AA1695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088" i="5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Z1201" i="5"/>
  <c r="H1201" i="5"/>
  <c r="I1201" i="5" s="1"/>
  <c r="AA1202" i="5"/>
  <c r="H1202" i="5"/>
  <c r="I1202" i="5" s="1"/>
  <c r="Z1202" i="5"/>
  <c r="AA1197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AA1379" i="5"/>
  <c r="AA1378" i="5" s="1"/>
  <c r="H1379" i="5"/>
  <c r="I1379" i="5" s="1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411" i="5"/>
  <c r="AA1410" i="5" s="1"/>
  <c r="AA1409" i="5" s="1"/>
  <c r="AA1408" i="5" s="1"/>
  <c r="AA1407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AA1556" i="5" s="1"/>
  <c r="AA1555" i="5" s="1"/>
  <c r="AA1554" i="5" s="1"/>
  <c r="AA1553" i="5" s="1"/>
  <c r="AA1552" i="5" s="1"/>
  <c r="AA1551" i="5" s="1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AA1523" i="5"/>
  <c r="H1523" i="5"/>
  <c r="I1523" i="5" s="1"/>
  <c r="Z1541" i="5"/>
  <c r="AA1541" i="5"/>
  <c r="H1541" i="5"/>
  <c r="I1541" i="5" s="1"/>
  <c r="H1521" i="5"/>
  <c r="I1521" i="5" s="1"/>
  <c r="H1524" i="5"/>
  <c r="I1524" i="5" s="1"/>
  <c r="Z1524" i="5"/>
  <c r="AA1524" i="5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AA1630" i="5" s="1"/>
  <c r="AA1629" i="5" s="1"/>
  <c r="AA1628" i="5" s="1"/>
  <c r="AA1627" i="5" s="1"/>
  <c r="AA1626" i="5" s="1"/>
  <c r="AA1625" i="5" s="1"/>
  <c r="AA1624" i="5" s="1"/>
  <c r="AA1623" i="5" s="1"/>
  <c r="H1631" i="5"/>
  <c r="I1631" i="5" s="1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AA2097" i="5" s="1"/>
  <c r="AA2096" i="5" s="1"/>
  <c r="AA2095" i="5" s="1"/>
  <c r="AA2094" i="5" s="1"/>
  <c r="AA2093" i="5" s="1"/>
  <c r="AA2092" i="5" s="1"/>
  <c r="AA2091" i="5" s="1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AA1739" i="5"/>
  <c r="AA1738" i="5" s="1"/>
  <c r="AA1737" i="5" s="1"/>
  <c r="AA1736" i="5" s="1"/>
  <c r="AA1735" i="5" s="1"/>
  <c r="AA1734" i="5" s="1"/>
  <c r="AA1733" i="5" s="1"/>
  <c r="AA1732" i="5" s="1"/>
  <c r="AA1731" i="5" s="1"/>
  <c r="H1739" i="5"/>
  <c r="I1739" i="5" s="1"/>
  <c r="H1738" i="5"/>
  <c r="I1738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H1195" i="5"/>
  <c r="I1195" i="5" s="1"/>
  <c r="AA1196" i="5"/>
  <c r="AA1195" i="5" s="1"/>
  <c r="AA1194" i="5" s="1"/>
  <c r="AA1193" i="5" s="1"/>
  <c r="AA1192" i="5" s="1"/>
  <c r="AA1191" i="5" s="1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AA1270" i="5"/>
  <c r="AA1269" i="5" s="1"/>
  <c r="AA1268" i="5" s="1"/>
  <c r="AA1267" i="5" s="1"/>
  <c r="AA1266" i="5" s="1"/>
  <c r="AA1265" i="5" s="1"/>
  <c r="AA1264" i="5" s="1"/>
  <c r="AA1263" i="5" s="1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AA2061" i="5" s="1"/>
  <c r="AA2060" i="5" s="1"/>
  <c r="AA2059" i="5" s="1"/>
  <c r="AA2058" i="5" s="1"/>
  <c r="AA2057" i="5" s="1"/>
  <c r="AA2056" i="5" s="1"/>
  <c r="AA2055" i="5" s="1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AA1954" i="5"/>
  <c r="H1954" i="5"/>
  <c r="I1954" i="5" s="1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3" i="5"/>
  <c r="AA1162" i="5" s="1"/>
  <c r="AA1161" i="5" s="1"/>
  <c r="AA1160" i="5" s="1"/>
  <c r="AA1159" i="5" s="1"/>
  <c r="AA1158" i="5" s="1"/>
  <c r="AA1157" i="5" s="1"/>
  <c r="AA1156" i="5" s="1"/>
  <c r="AA1155" i="5" s="1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AA1843" i="5" s="1"/>
  <c r="AA1842" i="5" s="1"/>
  <c r="AA1841" i="5" s="1"/>
  <c r="AA1840" i="5" s="1"/>
  <c r="H1844" i="5"/>
  <c r="I1844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AA2132" i="5" s="1"/>
  <c r="AA2131" i="5" s="1"/>
  <c r="AA2130" i="5" s="1"/>
  <c r="AA2129" i="5" s="1"/>
  <c r="AA2128" i="5" s="1"/>
  <c r="AA2127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AA1881" i="5" s="1"/>
  <c r="AA1880" i="5" s="1"/>
  <c r="AA1879" i="5" s="1"/>
  <c r="AA1878" i="5" s="1"/>
  <c r="AA1877" i="5" s="1"/>
  <c r="AA1876" i="5" s="1"/>
  <c r="AA1875" i="5" s="1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Z1636" i="5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AA1665" i="5" s="1"/>
  <c r="AA1664" i="5" s="1"/>
  <c r="AA1663" i="5" s="1"/>
  <c r="AA1662" i="5" s="1"/>
  <c r="AA1661" i="5" s="1"/>
  <c r="AA1660" i="5" s="1"/>
  <c r="AA1659" i="5" s="1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AA1592" i="5" s="1"/>
  <c r="AA1591" i="5" s="1"/>
  <c r="AA1590" i="5" s="1"/>
  <c r="AA1589" i="5" s="1"/>
  <c r="AA1588" i="5" s="1"/>
  <c r="AA1587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AA1087" i="5"/>
  <c r="AA1086" i="5" s="1"/>
  <c r="AA1085" i="5" s="1"/>
  <c r="AA1084" i="5" s="1"/>
  <c r="AA1083" i="5" s="1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AA1449" i="5"/>
  <c r="AA1448" i="5" s="1"/>
  <c r="AA1447" i="5" s="1"/>
  <c r="AA1446" i="5" s="1"/>
  <c r="AA1445" i="5" s="1"/>
  <c r="AA1444" i="5" s="1"/>
  <c r="AA1443" i="5" s="1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AA1988" i="5" s="1"/>
  <c r="AA1987" i="5" s="1"/>
  <c r="AA1986" i="5" s="1"/>
  <c r="AA1985" i="5" s="1"/>
  <c r="AA1984" i="5" s="1"/>
  <c r="AA1983" i="5" s="1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18" i="5"/>
  <c r="AA1917" i="5" s="1"/>
  <c r="AA1916" i="5" s="1"/>
  <c r="AA1915" i="5" s="1"/>
  <c r="AA1914" i="5" s="1"/>
  <c r="AA1913" i="5" s="1"/>
  <c r="AA1912" i="5" s="1"/>
  <c r="AA1911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AA1342" i="5" s="1"/>
  <c r="AA1341" i="5" s="1"/>
  <c r="AA1340" i="5" s="1"/>
  <c r="AA1339" i="5" s="1"/>
  <c r="AA1338" i="5" s="1"/>
  <c r="AA1337" i="5" s="1"/>
  <c r="AA1336" i="5" s="1"/>
  <c r="AA1335" i="5" s="1"/>
  <c r="H1343" i="5"/>
  <c r="I1343" i="5" s="1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AA1953" i="5"/>
  <c r="AA1952" i="5" s="1"/>
  <c r="AA1951" i="5" s="1"/>
  <c r="AA1950" i="5" s="1"/>
  <c r="AA1949" i="5" s="1"/>
  <c r="AA1948" i="5" s="1"/>
  <c r="AA1947" i="5" s="1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407" i="5"/>
  <c r="Z1408" i="5" s="1"/>
  <c r="Z1409" i="5" s="1"/>
  <c r="Z1410" i="5" s="1"/>
  <c r="Z1411" i="5" s="1"/>
  <c r="Z1412" i="5" s="1"/>
  <c r="Z1413" i="5" s="1"/>
  <c r="Z1414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Z1199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083" i="5"/>
  <c r="Z1084" i="5" s="1"/>
  <c r="Z1085" i="5" s="1"/>
  <c r="Z1086" i="5" s="1"/>
  <c r="Z1087" i="5" s="1"/>
  <c r="Z1088" i="5" s="1"/>
  <c r="Z1089" i="5" s="1"/>
  <c r="Z1090" i="5" s="1"/>
  <c r="Z1479" i="5"/>
  <c r="Z1480" i="5" s="1"/>
  <c r="Z1481" i="5" s="1"/>
  <c r="Z1482" i="5" s="1"/>
  <c r="Z1483" i="5" s="1"/>
  <c r="Z1484" i="5" s="1"/>
  <c r="Z1485" i="5" s="1"/>
  <c r="Z1486" i="5" s="1"/>
  <c r="Z1487" i="5" s="1"/>
  <c r="Z1911" i="5"/>
  <c r="Z1912" i="5" s="1"/>
  <c r="Z1913" i="5" s="1"/>
  <c r="Z1914" i="5" s="1"/>
  <c r="Z1915" i="5" s="1"/>
  <c r="Z1916" i="5" s="1"/>
  <c r="Z1917" i="5" s="1"/>
  <c r="Z1918" i="5" s="1"/>
  <c r="Z1983" i="5"/>
  <c r="Z1984" i="5" s="1"/>
  <c r="Z1985" i="5" s="1"/>
  <c r="Z1986" i="5" s="1"/>
  <c r="Z1987" i="5" s="1"/>
  <c r="Z1988" i="5" s="1"/>
  <c r="Z1989" i="5" s="1"/>
  <c r="Z1990" i="5" s="1"/>
  <c r="Z1875" i="5"/>
  <c r="Z1876" i="5" s="1"/>
  <c r="Z1877" i="5" s="1"/>
  <c r="Z1878" i="5" s="1"/>
  <c r="Z1879" i="5" s="1"/>
  <c r="Z1880" i="5" s="1"/>
  <c r="Z1881" i="5" s="1"/>
  <c r="Z1882" i="5" s="1"/>
  <c r="Z2019" i="5"/>
  <c r="Z2020" i="5" s="1"/>
  <c r="Z2021" i="5" s="1"/>
  <c r="Z2022" i="5" s="1"/>
  <c r="Z2023" i="5" s="1"/>
  <c r="Z2024" i="5" s="1"/>
  <c r="Z2025" i="5" s="1"/>
  <c r="Z2026" i="5" s="1"/>
  <c r="Z1551" i="5"/>
  <c r="Z1552" i="5" s="1"/>
  <c r="Z1553" i="5" s="1"/>
  <c r="Z1554" i="5" s="1"/>
  <c r="Z1555" i="5" s="1"/>
  <c r="Z1556" i="5" s="1"/>
  <c r="Z1557" i="5" s="1"/>
  <c r="Z1558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811" i="5" s="1"/>
  <c r="Z1659" i="5"/>
  <c r="Z1660" i="5" s="1"/>
  <c r="Z1661" i="5" s="1"/>
  <c r="Z1662" i="5" s="1"/>
  <c r="Z1663" i="5" s="1"/>
  <c r="Z1664" i="5" s="1"/>
  <c r="Z1665" i="5" s="1"/>
  <c r="Z1666" i="5" s="1"/>
  <c r="AA524" i="5"/>
  <c r="AA134" i="5"/>
  <c r="X580" i="5" l="1"/>
  <c r="W832" i="5"/>
  <c r="X219" i="5"/>
  <c r="W616" i="5"/>
  <c r="X832" i="5"/>
  <c r="X2136" i="5"/>
  <c r="Y2136" i="5" s="1"/>
  <c r="W580" i="5"/>
  <c r="W796" i="5"/>
  <c r="X183" i="5"/>
  <c r="X652" i="5"/>
  <c r="Y1408" i="5"/>
  <c r="X688" i="5"/>
  <c r="W183" i="5"/>
  <c r="W688" i="5"/>
  <c r="W364" i="5"/>
  <c r="W652" i="5"/>
  <c r="X653" i="5" s="1"/>
  <c r="X940" i="5"/>
  <c r="Y940" i="5" s="1"/>
  <c r="W147" i="5"/>
  <c r="W2137" i="5"/>
  <c r="X147" i="5"/>
  <c r="X472" i="5"/>
  <c r="X364" i="5"/>
  <c r="X2140" i="5"/>
  <c r="W472" i="5"/>
  <c r="Y543" i="5"/>
  <c r="Y1425" i="5"/>
  <c r="Y2065" i="5"/>
  <c r="V2065" i="5" s="1"/>
  <c r="Y3" i="5"/>
  <c r="Y1176" i="5"/>
  <c r="V1176" i="5" s="1"/>
  <c r="Y1184" i="5"/>
  <c r="Y2107" i="5"/>
  <c r="V2107" i="5" s="1"/>
  <c r="Y1865" i="5"/>
  <c r="Y1359" i="5"/>
  <c r="V1359" i="5" s="1"/>
  <c r="Y1548" i="5"/>
  <c r="Y1356" i="5"/>
  <c r="X616" i="5"/>
  <c r="W2136" i="5"/>
  <c r="W2140" i="5"/>
  <c r="X1804" i="5"/>
  <c r="Y2063" i="5"/>
  <c r="Y1442" i="5"/>
  <c r="V1442" i="5" s="1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Y934" i="5"/>
  <c r="V934" i="5" s="1"/>
  <c r="Y1724" i="5"/>
  <c r="V1724" i="5" s="1"/>
  <c r="Y1165" i="5"/>
  <c r="X2020" i="5"/>
  <c r="Y2020" i="5" s="1"/>
  <c r="Y345" i="5"/>
  <c r="V345" i="5" s="1"/>
  <c r="Y349" i="5"/>
  <c r="V349" i="5" s="1"/>
  <c r="Y1349" i="5"/>
  <c r="Y1729" i="5"/>
  <c r="V1729" i="5" s="1"/>
  <c r="Y1746" i="5"/>
  <c r="V1746" i="5" s="1"/>
  <c r="Y1764" i="5"/>
  <c r="V1764" i="5" s="1"/>
  <c r="Y1709" i="5"/>
  <c r="Y1351" i="5"/>
  <c r="Y1352" i="5"/>
  <c r="V1352" i="5" s="1"/>
  <c r="Y1531" i="5"/>
  <c r="Y1412" i="5"/>
  <c r="Y468" i="5"/>
  <c r="Y1149" i="5"/>
  <c r="Y1840" i="5"/>
  <c r="V1840" i="5" s="1"/>
  <c r="Y1842" i="5"/>
  <c r="Y1524" i="5"/>
  <c r="V1524" i="5" s="1"/>
  <c r="Y1743" i="5"/>
  <c r="Y1350" i="5"/>
  <c r="Y573" i="5"/>
  <c r="Y1759" i="5"/>
  <c r="V1759" i="5" s="1"/>
  <c r="Y1182" i="5"/>
  <c r="Y936" i="5"/>
  <c r="Y434" i="5"/>
  <c r="Y2122" i="5"/>
  <c r="Y1849" i="5"/>
  <c r="W219" i="5"/>
  <c r="Y1163" i="5"/>
  <c r="Y2110" i="5"/>
  <c r="V2110" i="5" s="1"/>
  <c r="Y1787" i="5"/>
  <c r="Y1784" i="5"/>
  <c r="V1784" i="5" s="1"/>
  <c r="Y1796" i="5"/>
  <c r="Y1852" i="5"/>
  <c r="Y1863" i="5"/>
  <c r="V1863" i="5" s="1"/>
  <c r="Y1167" i="5"/>
  <c r="Y1751" i="5"/>
  <c r="N1648" i="5"/>
  <c r="N1637" i="5"/>
  <c r="N1649" i="5"/>
  <c r="Y1874" i="5"/>
  <c r="Y285" i="5"/>
  <c r="Y1783" i="5"/>
  <c r="V1783" i="5" s="1"/>
  <c r="Y1164" i="5"/>
  <c r="V1164" i="5" s="1"/>
  <c r="Y1172" i="5"/>
  <c r="Y1365" i="5"/>
  <c r="Y1418" i="5"/>
  <c r="Y1543" i="5"/>
  <c r="V1543" i="5" s="1"/>
  <c r="Y1720" i="5"/>
  <c r="Y1762" i="5"/>
  <c r="Y2111" i="5"/>
  <c r="V2111" i="5" s="1"/>
  <c r="Y342" i="5"/>
  <c r="Y1778" i="5"/>
  <c r="V1778" i="5" s="1"/>
  <c r="Y73" i="5"/>
  <c r="Y1848" i="5"/>
  <c r="Y1868" i="5"/>
  <c r="Y1872" i="5"/>
  <c r="Y575" i="5"/>
  <c r="Y465" i="5"/>
  <c r="Y353" i="5"/>
  <c r="Y1779" i="5"/>
  <c r="Y1526" i="5"/>
  <c r="V1526" i="5" s="1"/>
  <c r="Y1410" i="5"/>
  <c r="Y1431" i="5"/>
  <c r="Y2084" i="5"/>
  <c r="V2084" i="5" s="1"/>
  <c r="Y1741" i="5"/>
  <c r="Y975" i="5"/>
  <c r="V975" i="5" s="1"/>
  <c r="Y1078" i="5"/>
  <c r="Y350" i="5"/>
  <c r="V350" i="5" s="1"/>
  <c r="Y1411" i="5"/>
  <c r="Y937" i="5"/>
  <c r="V937" i="5" s="1"/>
  <c r="Y333" i="5"/>
  <c r="Y1537" i="5"/>
  <c r="V1537" i="5" s="1"/>
  <c r="Y2090" i="5"/>
  <c r="V2090" i="5" s="1"/>
  <c r="Y35" i="5"/>
  <c r="Y2" i="5"/>
  <c r="V2" i="5" s="1"/>
  <c r="Y1415" i="5"/>
  <c r="Y348" i="5"/>
  <c r="Y1781" i="5"/>
  <c r="N1635" i="5"/>
  <c r="N1638" i="5"/>
  <c r="Y362" i="5"/>
  <c r="Y354" i="5"/>
  <c r="Y1010" i="5"/>
  <c r="Y1706" i="5"/>
  <c r="Y1795" i="5"/>
  <c r="Y1430" i="5"/>
  <c r="V1430" i="5" s="1"/>
  <c r="Y1416" i="5"/>
  <c r="V1416" i="5" s="1"/>
  <c r="Y1419" i="5"/>
  <c r="Y2076" i="5"/>
  <c r="Y1718" i="5"/>
  <c r="V1718" i="5" s="1"/>
  <c r="Y352" i="5"/>
  <c r="Y1801" i="5"/>
  <c r="V1801" i="5" s="1"/>
  <c r="Y363" i="5"/>
  <c r="Y33" i="5"/>
  <c r="Y1150" i="5"/>
  <c r="W1552" i="5"/>
  <c r="W1948" i="5"/>
  <c r="N1645" i="5"/>
  <c r="Y1364" i="5"/>
  <c r="Y1536" i="5"/>
  <c r="Y1547" i="5"/>
  <c r="Y2079" i="5"/>
  <c r="Y142" i="5"/>
  <c r="Y1076" i="5"/>
  <c r="V1076" i="5" s="1"/>
  <c r="Y1755" i="5"/>
  <c r="Y933" i="5"/>
  <c r="Y432" i="5"/>
  <c r="V432" i="5" s="1"/>
  <c r="Y1753" i="5"/>
  <c r="Y794" i="5"/>
  <c r="V794" i="5" s="1"/>
  <c r="Y1799" i="5"/>
  <c r="Y431" i="5"/>
  <c r="N615" i="5"/>
  <c r="Y332" i="5"/>
  <c r="V332" i="5" s="1"/>
  <c r="Y327" i="5"/>
  <c r="Y359" i="5"/>
  <c r="X1588" i="5"/>
  <c r="Y1588" i="5" s="1"/>
  <c r="Y324" i="5"/>
  <c r="V324" i="5" s="1"/>
  <c r="Y1188" i="5"/>
  <c r="Y1366" i="5"/>
  <c r="Y2078" i="5"/>
  <c r="V2078" i="5" s="1"/>
  <c r="Y1728" i="5"/>
  <c r="V1728" i="5" s="1"/>
  <c r="Y466" i="5"/>
  <c r="V466" i="5" s="1"/>
  <c r="Y899" i="5"/>
  <c r="Y757" i="5"/>
  <c r="V757" i="5" s="1"/>
  <c r="Y790" i="5"/>
  <c r="Y72" i="5"/>
  <c r="V72" i="5" s="1"/>
  <c r="Y1370" i="5"/>
  <c r="V1370" i="5" s="1"/>
  <c r="Y1528" i="5"/>
  <c r="V1528" i="5" s="1"/>
  <c r="Y470" i="5"/>
  <c r="V470" i="5" s="1"/>
  <c r="Y325" i="5"/>
  <c r="Y361" i="5"/>
  <c r="Y2134" i="5"/>
  <c r="V2134" i="5" s="1"/>
  <c r="Y1152" i="5"/>
  <c r="V1152" i="5" s="1"/>
  <c r="Y1858" i="5"/>
  <c r="Y651" i="5"/>
  <c r="Y1424" i="5"/>
  <c r="V1424" i="5" s="1"/>
  <c r="Y1006" i="5"/>
  <c r="Y756" i="5"/>
  <c r="V756" i="5" s="1"/>
  <c r="Y71" i="5"/>
  <c r="V71" i="5" s="1"/>
  <c r="Y1435" i="5"/>
  <c r="V1435" i="5" s="1"/>
  <c r="Y1715" i="5"/>
  <c r="Y146" i="5"/>
  <c r="Y69" i="5"/>
  <c r="V69" i="5" s="1"/>
  <c r="Y1864" i="5"/>
  <c r="V1864" i="5" s="1"/>
  <c r="Y1540" i="5"/>
  <c r="Y1420" i="5"/>
  <c r="V1420" i="5" s="1"/>
  <c r="Y1409" i="5"/>
  <c r="V1409" i="5" s="1"/>
  <c r="Y2075" i="5"/>
  <c r="Y2115" i="5"/>
  <c r="V2115" i="5" s="1"/>
  <c r="Y792" i="5"/>
  <c r="V792" i="5" s="1"/>
  <c r="Y323" i="5"/>
  <c r="V323" i="5" s="1"/>
  <c r="W1912" i="5"/>
  <c r="Y1368" i="5"/>
  <c r="Y289" i="5"/>
  <c r="V289" i="5" s="1"/>
  <c r="Y1429" i="5"/>
  <c r="Y939" i="5"/>
  <c r="Y1712" i="5"/>
  <c r="Y321" i="5"/>
  <c r="Y2125" i="5"/>
  <c r="Y1854" i="5"/>
  <c r="V1854" i="5" s="1"/>
  <c r="Y1177" i="5"/>
  <c r="Y1525" i="5"/>
  <c r="V1525" i="5" s="1"/>
  <c r="Y1422" i="5"/>
  <c r="V1422" i="5" s="1"/>
  <c r="Y1723" i="5"/>
  <c r="V1723" i="5" s="1"/>
  <c r="Y2126" i="5"/>
  <c r="N1639" i="5"/>
  <c r="Y1867" i="5"/>
  <c r="Y1845" i="5"/>
  <c r="Y1080" i="5"/>
  <c r="V1080" i="5" s="1"/>
  <c r="Y897" i="5"/>
  <c r="Y1346" i="5"/>
  <c r="Y1722" i="5"/>
  <c r="V1722" i="5" s="1"/>
  <c r="W1660" i="5"/>
  <c r="J1660" i="5" s="1"/>
  <c r="N1630" i="5"/>
  <c r="Y340" i="5"/>
  <c r="Y1792" i="5"/>
  <c r="V1792" i="5" s="1"/>
  <c r="Y1169" i="5"/>
  <c r="Y1345" i="5"/>
  <c r="Y1541" i="5"/>
  <c r="Y1353" i="5"/>
  <c r="Y144" i="5"/>
  <c r="V144" i="5" s="1"/>
  <c r="Y1757" i="5"/>
  <c r="N1634" i="5"/>
  <c r="Y1081" i="5"/>
  <c r="V1081" i="5" s="1"/>
  <c r="Y1777" i="5"/>
  <c r="V1777" i="5" s="1"/>
  <c r="Y70" i="5"/>
  <c r="Y1862" i="5"/>
  <c r="V1862" i="5" s="1"/>
  <c r="Y1181" i="5"/>
  <c r="Y1544" i="5"/>
  <c r="Y1433" i="5"/>
  <c r="V1433" i="5" s="1"/>
  <c r="Y2080" i="5"/>
  <c r="Y1079" i="5"/>
  <c r="Y1119" i="5"/>
  <c r="X1912" i="5"/>
  <c r="Y1912" i="5" s="1"/>
  <c r="Y1545" i="5"/>
  <c r="V1545" i="5" s="1"/>
  <c r="Y1427" i="5"/>
  <c r="V1427" i="5" s="1"/>
  <c r="Y1758" i="5"/>
  <c r="Y2100" i="5"/>
  <c r="Y2133" i="5"/>
  <c r="Y1726" i="5"/>
  <c r="V1726" i="5" s="1"/>
  <c r="Y938" i="5"/>
  <c r="Y38" i="5"/>
  <c r="V38" i="5" s="1"/>
  <c r="Y1856" i="5"/>
  <c r="Y1870" i="5"/>
  <c r="Y2074" i="5"/>
  <c r="Y1717" i="5"/>
  <c r="Y290" i="5"/>
  <c r="Y2132" i="5"/>
  <c r="Y254" i="5"/>
  <c r="V254" i="5" s="1"/>
  <c r="Y1535" i="5"/>
  <c r="V1535" i="5" s="1"/>
  <c r="Y1441" i="5"/>
  <c r="V1441" i="5" s="1"/>
  <c r="Y1730" i="5"/>
  <c r="Y1542" i="5"/>
  <c r="V1542" i="5" s="1"/>
  <c r="Y1426" i="5"/>
  <c r="Y754" i="5"/>
  <c r="Y1529" i="5"/>
  <c r="Y1417" i="5"/>
  <c r="V1417" i="5" s="1"/>
  <c r="Y2089" i="5"/>
  <c r="Y2071" i="5"/>
  <c r="V2071" i="5" s="1"/>
  <c r="Y1703" i="5"/>
  <c r="Y1749" i="5"/>
  <c r="V1749" i="5" s="1"/>
  <c r="Y2104" i="5"/>
  <c r="Y2117" i="5"/>
  <c r="V2117" i="5" s="1"/>
  <c r="Y759" i="5"/>
  <c r="V759" i="5" s="1"/>
  <c r="N1633" i="5"/>
  <c r="Y337" i="5"/>
  <c r="V337" i="5" s="1"/>
  <c r="Y1793" i="5"/>
  <c r="V1793" i="5" s="1"/>
  <c r="Y37" i="5"/>
  <c r="Y1802" i="5"/>
  <c r="Y2129" i="5"/>
  <c r="N1652" i="5"/>
  <c r="N831" i="5"/>
  <c r="N218" i="5"/>
  <c r="N1650" i="5"/>
  <c r="N861" i="5"/>
  <c r="N1644" i="5"/>
  <c r="N1632" i="5"/>
  <c r="Y1344" i="5"/>
  <c r="V1344" i="5" s="1"/>
  <c r="Y2066" i="5"/>
  <c r="V2066" i="5" s="1"/>
  <c r="Y903" i="5"/>
  <c r="V903" i="5" s="1"/>
  <c r="Y753" i="5"/>
  <c r="V753" i="5" s="1"/>
  <c r="Y1725" i="5"/>
  <c r="V1725" i="5" s="1"/>
  <c r="Y1765" i="5"/>
  <c r="V1765" i="5" s="1"/>
  <c r="Y576" i="5"/>
  <c r="V576" i="5" s="1"/>
  <c r="Y791" i="5"/>
  <c r="V791" i="5" s="1"/>
  <c r="Y341" i="5"/>
  <c r="V341" i="5" s="1"/>
  <c r="Y1780" i="5"/>
  <c r="V1780" i="5" s="1"/>
  <c r="Y1154" i="5"/>
  <c r="V1154" i="5" s="1"/>
  <c r="X1948" i="5"/>
  <c r="Y1549" i="5"/>
  <c r="V1549" i="5" s="1"/>
  <c r="Y2070" i="5"/>
  <c r="V2070" i="5" s="1"/>
  <c r="Y1745" i="5"/>
  <c r="V1745" i="5" s="1"/>
  <c r="Y538" i="5"/>
  <c r="V538" i="5" s="1"/>
  <c r="Y2123" i="5"/>
  <c r="V2123" i="5" s="1"/>
  <c r="W2020" i="5"/>
  <c r="Y902" i="5"/>
  <c r="V902" i="5" s="1"/>
  <c r="Y356" i="5"/>
  <c r="V356" i="5" s="1"/>
  <c r="Y1788" i="5"/>
  <c r="V1788" i="5" s="1"/>
  <c r="Y2131" i="5"/>
  <c r="Y1168" i="5"/>
  <c r="V1168" i="5" s="1"/>
  <c r="Y1178" i="5"/>
  <c r="V1178" i="5" s="1"/>
  <c r="Y288" i="5"/>
  <c r="V288" i="5" s="1"/>
  <c r="X1552" i="5"/>
  <c r="Y1552" i="5" s="1"/>
  <c r="Y140" i="5"/>
  <c r="V140" i="5" s="1"/>
  <c r="Y574" i="5"/>
  <c r="V574" i="5" s="1"/>
  <c r="W1804" i="5"/>
  <c r="Q1635" i="5"/>
  <c r="U1635" i="5"/>
  <c r="Y1082" i="5"/>
  <c r="V1082" i="5" s="1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V1166" i="5" s="1"/>
  <c r="Y1360" i="5"/>
  <c r="V1360" i="5" s="1"/>
  <c r="Y284" i="5"/>
  <c r="V284" i="5" s="1"/>
  <c r="Y1439" i="5"/>
  <c r="V1439" i="5" s="1"/>
  <c r="Y1413" i="5"/>
  <c r="V1413" i="5" s="1"/>
  <c r="Y74" i="5"/>
  <c r="V74" i="5" s="1"/>
  <c r="Y1707" i="5"/>
  <c r="V1707" i="5" s="1"/>
  <c r="Y539" i="5"/>
  <c r="V539" i="5" s="1"/>
  <c r="Y2108" i="5"/>
  <c r="V2108" i="5" s="1"/>
  <c r="Y2118" i="5"/>
  <c r="V2118" i="5" s="1"/>
  <c r="Q1645" i="5"/>
  <c r="U1645" i="5"/>
  <c r="N1636" i="5"/>
  <c r="Y467" i="5"/>
  <c r="V467" i="5" s="1"/>
  <c r="Y322" i="5"/>
  <c r="V322" i="5" s="1"/>
  <c r="Y2081" i="5"/>
  <c r="V2081" i="5" s="1"/>
  <c r="Y2121" i="5"/>
  <c r="V2121" i="5" s="1"/>
  <c r="N1631" i="5"/>
  <c r="Y346" i="5"/>
  <c r="V346" i="5" s="1"/>
  <c r="Y1797" i="5"/>
  <c r="V1797" i="5" s="1"/>
  <c r="Y1873" i="5"/>
  <c r="V1873" i="5" s="1"/>
  <c r="Y1170" i="5"/>
  <c r="V1170" i="5" s="1"/>
  <c r="Y1369" i="5"/>
  <c r="V1369" i="5" s="1"/>
  <c r="Y1421" i="5"/>
  <c r="V1421" i="5" s="1"/>
  <c r="Y1804" i="5"/>
  <c r="P1625" i="5"/>
  <c r="N1625" i="5"/>
  <c r="P1647" i="5"/>
  <c r="N1647" i="5"/>
  <c r="Q1631" i="5"/>
  <c r="U1631" i="5"/>
  <c r="Y1719" i="5"/>
  <c r="V1719" i="5" s="1"/>
  <c r="Y1727" i="5"/>
  <c r="V1727" i="5" s="1"/>
  <c r="P1646" i="5"/>
  <c r="N1646" i="5"/>
  <c r="Y287" i="5"/>
  <c r="V287" i="5" s="1"/>
  <c r="Y2067" i="5"/>
  <c r="V2067" i="5" s="1"/>
  <c r="N645" i="5"/>
  <c r="Y1423" i="5"/>
  <c r="V1423" i="5" s="1"/>
  <c r="Y1436" i="5"/>
  <c r="V1436" i="5" s="1"/>
  <c r="Y2083" i="5"/>
  <c r="V2083" i="5" s="1"/>
  <c r="Y1716" i="5"/>
  <c r="V1716" i="5" s="1"/>
  <c r="Y2120" i="5"/>
  <c r="V2120" i="5" s="1"/>
  <c r="N1643" i="5"/>
  <c r="Q1630" i="5"/>
  <c r="U1630" i="5"/>
  <c r="Y1077" i="5"/>
  <c r="V1077" i="5" s="1"/>
  <c r="Y1791" i="5"/>
  <c r="V1791" i="5" s="1"/>
  <c r="X2141" i="5"/>
  <c r="Y2141" i="5" s="1"/>
  <c r="W2141" i="5"/>
  <c r="Y1844" i="5"/>
  <c r="V1844" i="5" s="1"/>
  <c r="N862" i="5"/>
  <c r="Y1539" i="5"/>
  <c r="V1539" i="5" s="1"/>
  <c r="Y1437" i="5"/>
  <c r="V1437" i="5" s="1"/>
  <c r="Y2109" i="5"/>
  <c r="V2109" i="5" s="1"/>
  <c r="Y2112" i="5"/>
  <c r="V2112" i="5" s="1"/>
  <c r="Q1648" i="5"/>
  <c r="U1648" i="5"/>
  <c r="Q1649" i="5"/>
  <c r="U1649" i="5"/>
  <c r="Y901" i="5"/>
  <c r="V901" i="5" s="1"/>
  <c r="Y347" i="5"/>
  <c r="V347" i="5" s="1"/>
  <c r="Y1789" i="5"/>
  <c r="V1789" i="5" s="1"/>
  <c r="Q861" i="5"/>
  <c r="U861" i="5"/>
  <c r="Y2064" i="5"/>
  <c r="V2064" i="5" s="1"/>
  <c r="Y145" i="5"/>
  <c r="V145" i="5" s="1"/>
  <c r="Y1742" i="5"/>
  <c r="V1742" i="5" s="1"/>
  <c r="X1660" i="5"/>
  <c r="Y1660" i="5" s="1"/>
  <c r="P1628" i="5"/>
  <c r="N1628" i="5"/>
  <c r="W1624" i="5"/>
  <c r="X1624" i="5"/>
  <c r="W1480" i="5"/>
  <c r="X1480" i="5"/>
  <c r="Y1480" i="5" s="1"/>
  <c r="Y1361" i="5"/>
  <c r="V1361" i="5" s="1"/>
  <c r="Y1367" i="5"/>
  <c r="V1367" i="5" s="1"/>
  <c r="Y433" i="5"/>
  <c r="V433" i="5" s="1"/>
  <c r="Y1538" i="5"/>
  <c r="V1538" i="5" s="1"/>
  <c r="Y1546" i="5"/>
  <c r="V1546" i="5" s="1"/>
  <c r="Y579" i="5"/>
  <c r="Y1761" i="5"/>
  <c r="V1761" i="5" s="1"/>
  <c r="N795" i="5"/>
  <c r="P795" i="5"/>
  <c r="Q795" i="5" s="1"/>
  <c r="Y1347" i="5"/>
  <c r="V1347" i="5" s="1"/>
  <c r="Y1550" i="5"/>
  <c r="V1550" i="5" s="1"/>
  <c r="Y2082" i="5"/>
  <c r="V2082" i="5" s="1"/>
  <c r="Y1008" i="5"/>
  <c r="V1008" i="5" s="1"/>
  <c r="U218" i="5"/>
  <c r="Q218" i="5"/>
  <c r="Y141" i="5"/>
  <c r="V141" i="5" s="1"/>
  <c r="Y758" i="5"/>
  <c r="V758" i="5" s="1"/>
  <c r="Y1710" i="5"/>
  <c r="V1710" i="5" s="1"/>
  <c r="Y537" i="5"/>
  <c r="V537" i="5" s="1"/>
  <c r="N1627" i="5"/>
  <c r="Q1637" i="5"/>
  <c r="U1637" i="5"/>
  <c r="Y351" i="5"/>
  <c r="V351" i="5" s="1"/>
  <c r="Y355" i="5"/>
  <c r="V355" i="5" s="1"/>
  <c r="X2139" i="5"/>
  <c r="Y2139" i="5" s="1"/>
  <c r="W2139" i="5"/>
  <c r="Y1153" i="5"/>
  <c r="V1153" i="5" s="1"/>
  <c r="Y1855" i="5"/>
  <c r="V1855" i="5" s="1"/>
  <c r="Y1173" i="5"/>
  <c r="V1173" i="5" s="1"/>
  <c r="Y1171" i="5"/>
  <c r="V1171" i="5" s="1"/>
  <c r="Y1434" i="5"/>
  <c r="V1434" i="5" s="1"/>
  <c r="Y2073" i="5"/>
  <c r="V2073" i="5" s="1"/>
  <c r="Y2102" i="5"/>
  <c r="V2102" i="5" s="1"/>
  <c r="W1588" i="5"/>
  <c r="Y789" i="5"/>
  <c r="V789" i="5" s="1"/>
  <c r="Y2128" i="5"/>
  <c r="V2128" i="5" s="1"/>
  <c r="P1629" i="5"/>
  <c r="N1629" i="5"/>
  <c r="Y898" i="5"/>
  <c r="V898" i="5" s="1"/>
  <c r="Y326" i="5"/>
  <c r="V326" i="5" s="1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W2138" i="5"/>
  <c r="X2142" i="5"/>
  <c r="Y2142" i="5" s="1"/>
  <c r="W2142" i="5"/>
  <c r="Y1721" i="5"/>
  <c r="V1721" i="5" s="1"/>
  <c r="Y1748" i="5"/>
  <c r="V1748" i="5" s="1"/>
  <c r="Y2113" i="5"/>
  <c r="V2113" i="5" s="1"/>
  <c r="Q1634" i="5"/>
  <c r="U1634" i="5"/>
  <c r="Y1861" i="5"/>
  <c r="V1861" i="5" s="1"/>
  <c r="Y1185" i="5"/>
  <c r="V1185" i="5" s="1"/>
  <c r="Y1183" i="5"/>
  <c r="V1183" i="5" s="1"/>
  <c r="Y687" i="5"/>
  <c r="Y1357" i="5"/>
  <c r="V1357" i="5" s="1"/>
  <c r="Q248" i="5"/>
  <c r="U248" i="5"/>
  <c r="Q1640" i="5"/>
  <c r="U1640" i="5"/>
  <c r="N1651" i="5"/>
  <c r="N1642" i="5"/>
  <c r="Q1650" i="5"/>
  <c r="U1650" i="5"/>
  <c r="Y900" i="5"/>
  <c r="V900" i="5" s="1"/>
  <c r="Y335" i="5"/>
  <c r="V335" i="5" s="1"/>
  <c r="Y1776" i="5"/>
  <c r="V1776" i="5" s="1"/>
  <c r="Y36" i="5"/>
  <c r="V36" i="5" s="1"/>
  <c r="Y1148" i="5"/>
  <c r="V1148" i="5" s="1"/>
  <c r="Y1841" i="5"/>
  <c r="V1841" i="5" s="1"/>
  <c r="Y1713" i="5"/>
  <c r="V1713" i="5" s="1"/>
  <c r="Y1711" i="5"/>
  <c r="V1711" i="5" s="1"/>
  <c r="Y1750" i="5"/>
  <c r="V1750" i="5" s="1"/>
  <c r="Y1760" i="5"/>
  <c r="V1760" i="5" s="1"/>
  <c r="Q1632" i="5"/>
  <c r="U1632" i="5"/>
  <c r="Y1782" i="5"/>
  <c r="V1782" i="5" s="1"/>
  <c r="Y1860" i="5"/>
  <c r="V1860" i="5" s="1"/>
  <c r="Y1752" i="5"/>
  <c r="V1752" i="5" s="1"/>
  <c r="Y578" i="5"/>
  <c r="V578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358" i="5"/>
  <c r="V1358" i="5" s="1"/>
  <c r="Y143" i="5"/>
  <c r="V143" i="5" s="1"/>
  <c r="Y2106" i="5"/>
  <c r="V2106" i="5" s="1"/>
  <c r="N1641" i="5"/>
  <c r="Q1642" i="5"/>
  <c r="U1642" i="5"/>
  <c r="N1626" i="5"/>
  <c r="Y344" i="5"/>
  <c r="V344" i="5" s="1"/>
  <c r="Y336" i="5"/>
  <c r="V336" i="5" s="1"/>
  <c r="Y334" i="5"/>
  <c r="V334" i="5" s="1"/>
  <c r="Y1846" i="5"/>
  <c r="V1846" i="5" s="1"/>
  <c r="Y2088" i="5"/>
  <c r="V2088" i="5" s="1"/>
  <c r="Y1744" i="5"/>
  <c r="V1744" i="5" s="1"/>
  <c r="U1639" i="5"/>
  <c r="Q1639" i="5"/>
  <c r="Y1786" i="5"/>
  <c r="V1786" i="5" s="1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348" i="5"/>
  <c r="V1348" i="5" s="1"/>
  <c r="Y1438" i="5"/>
  <c r="V1438" i="5" s="1"/>
  <c r="Y2085" i="5"/>
  <c r="V2085" i="5" s="1"/>
  <c r="Y2086" i="5"/>
  <c r="V2086" i="5" s="1"/>
  <c r="Y1007" i="5"/>
  <c r="V1007" i="5" s="1"/>
  <c r="Y1714" i="5"/>
  <c r="V1714" i="5" s="1"/>
  <c r="Y1754" i="5"/>
  <c r="V1754" i="5" s="1"/>
  <c r="Y1747" i="5"/>
  <c r="V1747" i="5" s="1"/>
  <c r="Y2124" i="5"/>
  <c r="V2124" i="5" s="1"/>
  <c r="Y2101" i="5"/>
  <c r="V2101" i="5" s="1"/>
  <c r="Q1652" i="5"/>
  <c r="U1652" i="5"/>
  <c r="U1638" i="5"/>
  <c r="Q1638" i="5"/>
  <c r="Y320" i="5"/>
  <c r="V320" i="5" s="1"/>
  <c r="Y357" i="5"/>
  <c r="V357" i="5" s="1"/>
  <c r="Y1785" i="5"/>
  <c r="V1785" i="5" s="1"/>
  <c r="Y34" i="5"/>
  <c r="V34" i="5" s="1"/>
  <c r="Y2140" i="5"/>
  <c r="V2140" i="5" s="1"/>
  <c r="Y1151" i="5"/>
  <c r="V1151" i="5" s="1"/>
  <c r="Y1174" i="5"/>
  <c r="V1174" i="5" s="1"/>
  <c r="Y1362" i="5"/>
  <c r="V1362" i="5" s="1"/>
  <c r="S615" i="5"/>
  <c r="T615" i="5"/>
  <c r="R615" i="5"/>
  <c r="U615" i="5" s="1"/>
  <c r="Y1440" i="5"/>
  <c r="V1440" i="5" s="1"/>
  <c r="Y1705" i="5"/>
  <c r="V1705" i="5" s="1"/>
  <c r="Y541" i="5"/>
  <c r="V541" i="5" s="1"/>
  <c r="Y2103" i="5"/>
  <c r="V2103" i="5" s="1"/>
  <c r="Y793" i="5"/>
  <c r="V793" i="5" s="1"/>
  <c r="Y331" i="5"/>
  <c r="V331" i="5" s="1"/>
  <c r="Y358" i="5"/>
  <c r="V358" i="5" s="1"/>
  <c r="Y1800" i="5"/>
  <c r="V1800" i="5" s="1"/>
  <c r="Y1853" i="5"/>
  <c r="V1853" i="5" s="1"/>
  <c r="Y1180" i="5"/>
  <c r="V1180" i="5" s="1"/>
  <c r="Y1354" i="5"/>
  <c r="V1354" i="5" s="1"/>
  <c r="Y1355" i="5"/>
  <c r="V1355" i="5" s="1"/>
  <c r="Y286" i="5"/>
  <c r="V286" i="5" s="1"/>
  <c r="N248" i="5"/>
  <c r="Y755" i="5"/>
  <c r="V755" i="5" s="1"/>
  <c r="Y1708" i="5"/>
  <c r="V1708" i="5" s="1"/>
  <c r="Y338" i="5"/>
  <c r="V338" i="5" s="1"/>
  <c r="Y1857" i="5"/>
  <c r="V1857" i="5" s="1"/>
  <c r="Y1187" i="5"/>
  <c r="V1187" i="5" s="1"/>
  <c r="Y577" i="5"/>
  <c r="V577" i="5" s="1"/>
  <c r="Y2119" i="5"/>
  <c r="V2119" i="5" s="1"/>
  <c r="Y2116" i="5"/>
  <c r="V2116" i="5" s="1"/>
  <c r="Q1651" i="5"/>
  <c r="U1651" i="5"/>
  <c r="Y68" i="5"/>
  <c r="V68" i="5" s="1"/>
  <c r="Y1843" i="5"/>
  <c r="V1843" i="5" s="1"/>
  <c r="Y723" i="5"/>
  <c r="V723" i="5" s="1"/>
  <c r="Y542" i="5"/>
  <c r="V542" i="5" s="1"/>
  <c r="Y867" i="5"/>
  <c r="V867" i="5" s="1"/>
  <c r="Y1850" i="5"/>
  <c r="V1850" i="5" s="1"/>
  <c r="Y1175" i="5"/>
  <c r="V1175" i="5" s="1"/>
  <c r="Y1179" i="5"/>
  <c r="V1179" i="5" s="1"/>
  <c r="Y1363" i="5"/>
  <c r="V1363" i="5" s="1"/>
  <c r="Y1527" i="5"/>
  <c r="V1527" i="5" s="1"/>
  <c r="Y1532" i="5"/>
  <c r="V1532" i="5" s="1"/>
  <c r="Y1414" i="5"/>
  <c r="V1414" i="5" s="1"/>
  <c r="Y1428" i="5"/>
  <c r="V1428" i="5" s="1"/>
  <c r="Y2087" i="5"/>
  <c r="V2087" i="5" s="1"/>
  <c r="Y2068" i="5"/>
  <c r="V2068" i="5" s="1"/>
  <c r="Y1005" i="5"/>
  <c r="V1005" i="5" s="1"/>
  <c r="Y935" i="5"/>
  <c r="V935" i="5" s="1"/>
  <c r="Y469" i="5"/>
  <c r="V469" i="5" s="1"/>
  <c r="P825" i="5"/>
  <c r="AJ28" i="8" s="1"/>
  <c r="N825" i="5"/>
  <c r="Y360" i="5"/>
  <c r="V360" i="5" s="1"/>
  <c r="Y1798" i="5"/>
  <c r="V1798" i="5" s="1"/>
  <c r="Y1190" i="5"/>
  <c r="V1190" i="5" s="1"/>
  <c r="Y1533" i="5"/>
  <c r="V1533" i="5" s="1"/>
  <c r="Y1432" i="5"/>
  <c r="V1432" i="5" s="1"/>
  <c r="Y2069" i="5"/>
  <c r="V2069" i="5" s="1"/>
  <c r="Y2077" i="5"/>
  <c r="V2077" i="5" s="1"/>
  <c r="Y1740" i="5"/>
  <c r="V1740" i="5" s="1"/>
  <c r="Y1763" i="5"/>
  <c r="V1763" i="5" s="1"/>
  <c r="Y2114" i="5"/>
  <c r="V2114" i="5" s="1"/>
  <c r="N1624" i="5"/>
  <c r="Y330" i="5"/>
  <c r="V330" i="5" s="1"/>
  <c r="Y328" i="5"/>
  <c r="V328" i="5" s="1"/>
  <c r="Y1794" i="5"/>
  <c r="V1794" i="5" s="1"/>
  <c r="T831" i="5"/>
  <c r="S831" i="5"/>
  <c r="R831" i="5"/>
  <c r="U831" i="5" s="1"/>
  <c r="Y1186" i="5"/>
  <c r="V1186" i="5" s="1"/>
  <c r="Y1189" i="5"/>
  <c r="V1189" i="5" s="1"/>
  <c r="Y399" i="5"/>
  <c r="V399" i="5" s="1"/>
  <c r="Y2072" i="5"/>
  <c r="V2072" i="5" s="1"/>
  <c r="Y1009" i="5"/>
  <c r="V1009" i="5" s="1"/>
  <c r="Y1704" i="5"/>
  <c r="V1704" i="5" s="1"/>
  <c r="Y1756" i="5"/>
  <c r="V1756" i="5" s="1"/>
  <c r="Y1766" i="5"/>
  <c r="V1766" i="5" s="1"/>
  <c r="Y540" i="5"/>
  <c r="V540" i="5" s="1"/>
  <c r="Y182" i="5"/>
  <c r="Y339" i="5"/>
  <c r="V339" i="5" s="1"/>
  <c r="Y343" i="5"/>
  <c r="V343" i="5" s="1"/>
  <c r="Y1790" i="5"/>
  <c r="V1790" i="5" s="1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V1126" i="5" s="1"/>
  <c r="Y1127" i="5"/>
  <c r="V1127" i="5" s="1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833" i="5"/>
  <c r="Y524" i="5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Y913" i="5"/>
  <c r="V913" i="5" s="1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451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V523" i="5" s="1"/>
  <c r="Z1129" i="5"/>
  <c r="Y1129" i="5" s="1"/>
  <c r="V1129" i="5" s="1"/>
  <c r="Z528" i="5"/>
  <c r="AA133" i="5"/>
  <c r="V2141" i="5" l="1"/>
  <c r="V2138" i="5"/>
  <c r="V1660" i="5"/>
  <c r="V2136" i="5"/>
  <c r="V2139" i="5"/>
  <c r="K2129" i="5"/>
  <c r="M2129" i="5" s="1"/>
  <c r="P2129" i="5" s="1"/>
  <c r="K2089" i="5"/>
  <c r="M2089" i="5" s="1"/>
  <c r="V2089" i="5"/>
  <c r="K1730" i="5"/>
  <c r="M1730" i="5" s="1"/>
  <c r="N1730" i="5" s="1"/>
  <c r="V1730" i="5"/>
  <c r="K1717" i="5"/>
  <c r="M1717" i="5" s="1"/>
  <c r="V1717" i="5"/>
  <c r="K1181" i="5"/>
  <c r="M1181" i="5" s="1"/>
  <c r="V1181" i="5"/>
  <c r="K1757" i="5"/>
  <c r="M1757" i="5" s="1"/>
  <c r="P1757" i="5" s="1"/>
  <c r="V1757" i="5"/>
  <c r="K897" i="5"/>
  <c r="M897" i="5" s="1"/>
  <c r="V897" i="5"/>
  <c r="K321" i="5"/>
  <c r="M321" i="5" s="1"/>
  <c r="V321" i="5"/>
  <c r="K1858" i="5"/>
  <c r="M1858" i="5" s="1"/>
  <c r="P1858" i="5" s="1"/>
  <c r="V1858" i="5"/>
  <c r="K1588" i="5"/>
  <c r="M1588" i="5" s="1"/>
  <c r="K1799" i="5"/>
  <c r="M1799" i="5" s="1"/>
  <c r="N1799" i="5" s="1"/>
  <c r="V1799" i="5"/>
  <c r="K35" i="5"/>
  <c r="M35" i="5" s="1"/>
  <c r="P35" i="5" s="1"/>
  <c r="AM5" i="8" s="1"/>
  <c r="V35" i="5"/>
  <c r="K1410" i="5"/>
  <c r="M1410" i="5" s="1"/>
  <c r="P1410" i="5" s="1"/>
  <c r="V1410" i="5"/>
  <c r="K342" i="5"/>
  <c r="M342" i="5" s="1"/>
  <c r="V342" i="5"/>
  <c r="K1365" i="5"/>
  <c r="M1365" i="5" s="1"/>
  <c r="P1365" i="5" s="1"/>
  <c r="AJ43" i="8" s="1"/>
  <c r="V1365" i="5"/>
  <c r="K1852" i="5"/>
  <c r="M1852" i="5" s="1"/>
  <c r="P1852" i="5" s="1"/>
  <c r="V1852" i="5"/>
  <c r="K1351" i="5"/>
  <c r="M1351" i="5" s="1"/>
  <c r="V1351" i="5"/>
  <c r="K1349" i="5"/>
  <c r="M1349" i="5" s="1"/>
  <c r="P1349" i="5" s="1"/>
  <c r="V1349" i="5"/>
  <c r="K1184" i="5"/>
  <c r="M1184" i="5" s="1"/>
  <c r="P1184" i="5" s="1"/>
  <c r="AI38" i="8" s="1"/>
  <c r="V1184" i="5"/>
  <c r="K904" i="5"/>
  <c r="M904" i="5" s="1"/>
  <c r="V904" i="5"/>
  <c r="K1128" i="5"/>
  <c r="M1128" i="5" s="1"/>
  <c r="P1128" i="5" s="1"/>
  <c r="V1128" i="5"/>
  <c r="K1802" i="5"/>
  <c r="M1802" i="5" s="1"/>
  <c r="N1802" i="5" s="1"/>
  <c r="V1802" i="5"/>
  <c r="K2074" i="5"/>
  <c r="M2074" i="5" s="1"/>
  <c r="V2074" i="5"/>
  <c r="K1119" i="5"/>
  <c r="M1119" i="5" s="1"/>
  <c r="P1119" i="5" s="1"/>
  <c r="V1119" i="5"/>
  <c r="K340" i="5"/>
  <c r="M340" i="5" s="1"/>
  <c r="N340" i="5" s="1"/>
  <c r="V340" i="5"/>
  <c r="K1712" i="5"/>
  <c r="M1712" i="5" s="1"/>
  <c r="V1712" i="5"/>
  <c r="K1540" i="5"/>
  <c r="M1540" i="5" s="1"/>
  <c r="P1540" i="5" s="1"/>
  <c r="V1540" i="5"/>
  <c r="K359" i="5"/>
  <c r="M359" i="5" s="1"/>
  <c r="N359" i="5" s="1"/>
  <c r="V359" i="5"/>
  <c r="K142" i="5"/>
  <c r="M142" i="5" s="1"/>
  <c r="V142" i="5"/>
  <c r="K352" i="5"/>
  <c r="M352" i="5" s="1"/>
  <c r="N352" i="5" s="1"/>
  <c r="V352" i="5"/>
  <c r="K1795" i="5"/>
  <c r="M1795" i="5" s="1"/>
  <c r="P1795" i="5" s="1"/>
  <c r="AH55" i="8" s="1"/>
  <c r="V1795" i="5"/>
  <c r="K1078" i="5"/>
  <c r="M1078" i="5" s="1"/>
  <c r="V1078" i="5"/>
  <c r="K1872" i="5"/>
  <c r="M1872" i="5" s="1"/>
  <c r="N1872" i="5" s="1"/>
  <c r="V1872" i="5"/>
  <c r="K1172" i="5"/>
  <c r="M1172" i="5" s="1"/>
  <c r="N1172" i="5" s="1"/>
  <c r="V1172" i="5"/>
  <c r="K1796" i="5"/>
  <c r="M1796" i="5" s="1"/>
  <c r="V1796" i="5"/>
  <c r="K1849" i="5"/>
  <c r="M1849" i="5" s="1"/>
  <c r="P1849" i="5" s="1"/>
  <c r="V1849" i="5"/>
  <c r="K573" i="5"/>
  <c r="M573" i="5" s="1"/>
  <c r="P573" i="5" s="1"/>
  <c r="AJ21" i="8" s="1"/>
  <c r="V573" i="5"/>
  <c r="K1149" i="5"/>
  <c r="M1149" i="5" s="1"/>
  <c r="V1149" i="5"/>
  <c r="K1871" i="5"/>
  <c r="M1871" i="5" s="1"/>
  <c r="P1871" i="5" s="1"/>
  <c r="AL57" i="8" s="1"/>
  <c r="V1871" i="5"/>
  <c r="K1356" i="5"/>
  <c r="M1356" i="5" s="1"/>
  <c r="P1356" i="5" s="1"/>
  <c r="V1356" i="5"/>
  <c r="K940" i="5"/>
  <c r="M940" i="5" s="1"/>
  <c r="P940" i="5" s="1"/>
  <c r="K1408" i="5"/>
  <c r="M1408" i="5" s="1"/>
  <c r="P1408" i="5" s="1"/>
  <c r="V1408" i="5"/>
  <c r="K905" i="5"/>
  <c r="M905" i="5" s="1"/>
  <c r="V905" i="5"/>
  <c r="K1124" i="5"/>
  <c r="M1124" i="5" s="1"/>
  <c r="V1124" i="5"/>
  <c r="K37" i="5"/>
  <c r="M37" i="5" s="1"/>
  <c r="P37" i="5" s="1"/>
  <c r="AO5" i="8" s="1"/>
  <c r="V37" i="5"/>
  <c r="K2104" i="5"/>
  <c r="M2104" i="5" s="1"/>
  <c r="V2104" i="5"/>
  <c r="K1529" i="5"/>
  <c r="M1529" i="5" s="1"/>
  <c r="V1529" i="5"/>
  <c r="K1870" i="5"/>
  <c r="M1870" i="5" s="1"/>
  <c r="P1870" i="5" s="1"/>
  <c r="AK57" i="8" s="1"/>
  <c r="V1870" i="5"/>
  <c r="K2100" i="5"/>
  <c r="M2100" i="5" s="1"/>
  <c r="V2100" i="5"/>
  <c r="K1079" i="5"/>
  <c r="M1079" i="5" s="1"/>
  <c r="V1079" i="5"/>
  <c r="K70" i="5"/>
  <c r="M70" i="5" s="1"/>
  <c r="P70" i="5" s="1"/>
  <c r="AL6" i="8" s="1"/>
  <c r="V70" i="5"/>
  <c r="K1353" i="5"/>
  <c r="M1353" i="5" s="1"/>
  <c r="V1353" i="5"/>
  <c r="K1845" i="5"/>
  <c r="M1845" i="5" s="1"/>
  <c r="V1845" i="5"/>
  <c r="K939" i="5"/>
  <c r="M939" i="5" s="1"/>
  <c r="N939" i="5" s="1"/>
  <c r="K327" i="5"/>
  <c r="M327" i="5" s="1"/>
  <c r="P327" i="5" s="1"/>
  <c r="Q327" i="5" s="1"/>
  <c r="V327" i="5"/>
  <c r="K1753" i="5"/>
  <c r="M1753" i="5" s="1"/>
  <c r="P1753" i="5" s="1"/>
  <c r="V1753" i="5"/>
  <c r="K2079" i="5"/>
  <c r="M2079" i="5" s="1"/>
  <c r="V2079" i="5"/>
  <c r="K1706" i="5"/>
  <c r="M1706" i="5" s="1"/>
  <c r="N1706" i="5" s="1"/>
  <c r="V1706" i="5"/>
  <c r="K1781" i="5"/>
  <c r="M1781" i="5" s="1"/>
  <c r="P1781" i="5" s="1"/>
  <c r="V1781" i="5"/>
  <c r="K1779" i="5"/>
  <c r="M1779" i="5" s="1"/>
  <c r="V1779" i="5"/>
  <c r="K1868" i="5"/>
  <c r="M1868" i="5" s="1"/>
  <c r="P1868" i="5" s="1"/>
  <c r="AI57" i="8" s="1"/>
  <c r="V1868" i="5"/>
  <c r="K1762" i="5"/>
  <c r="M1762" i="5" s="1"/>
  <c r="N1762" i="5" s="1"/>
  <c r="V1762" i="5"/>
  <c r="K2122" i="5"/>
  <c r="M2122" i="5" s="1"/>
  <c r="V2122" i="5"/>
  <c r="K1350" i="5"/>
  <c r="M1350" i="5" s="1"/>
  <c r="P1350" i="5" s="1"/>
  <c r="V1350" i="5"/>
  <c r="K468" i="5"/>
  <c r="M468" i="5" s="1"/>
  <c r="P468" i="5" s="1"/>
  <c r="U468" i="5" s="1"/>
  <c r="V468" i="5"/>
  <c r="K1709" i="5"/>
  <c r="M1709" i="5" s="1"/>
  <c r="V1709" i="5"/>
  <c r="K2063" i="5"/>
  <c r="M2063" i="5" s="1"/>
  <c r="N2063" i="5" s="1"/>
  <c r="V2063" i="5"/>
  <c r="K1548" i="5"/>
  <c r="M1548" i="5" s="1"/>
  <c r="P1548" i="5" s="1"/>
  <c r="AM48" i="8" s="1"/>
  <c r="V1548" i="5"/>
  <c r="K3" i="5"/>
  <c r="M3" i="5" s="1"/>
  <c r="V3" i="5"/>
  <c r="K524" i="5"/>
  <c r="M524" i="5" s="1"/>
  <c r="N524" i="5" s="1"/>
  <c r="V524" i="5"/>
  <c r="K754" i="5"/>
  <c r="M754" i="5" s="1"/>
  <c r="P754" i="5" s="1"/>
  <c r="AK26" i="8" s="1"/>
  <c r="V754" i="5"/>
  <c r="K1856" i="5"/>
  <c r="M1856" i="5" s="1"/>
  <c r="V1856" i="5"/>
  <c r="K1758" i="5"/>
  <c r="M1758" i="5" s="1"/>
  <c r="P1758" i="5" s="1"/>
  <c r="V1758" i="5"/>
  <c r="K2080" i="5"/>
  <c r="M2080" i="5" s="1"/>
  <c r="P2080" i="5" s="1"/>
  <c r="V2080" i="5"/>
  <c r="K1541" i="5"/>
  <c r="M1541" i="5" s="1"/>
  <c r="V1541" i="5"/>
  <c r="K1867" i="5"/>
  <c r="M1867" i="5" s="1"/>
  <c r="N1867" i="5" s="1"/>
  <c r="V1867" i="5"/>
  <c r="K1177" i="5"/>
  <c r="M1177" i="5" s="1"/>
  <c r="P1177" i="5" s="1"/>
  <c r="V1177" i="5"/>
  <c r="K1429" i="5"/>
  <c r="M1429" i="5" s="1"/>
  <c r="V1429" i="5"/>
  <c r="K1006" i="5"/>
  <c r="M1006" i="5" s="1"/>
  <c r="P1006" i="5" s="1"/>
  <c r="AK33" i="8" s="1"/>
  <c r="V1006" i="5"/>
  <c r="K361" i="5"/>
  <c r="M361" i="5" s="1"/>
  <c r="P361" i="5" s="1"/>
  <c r="AN14" i="8" s="1"/>
  <c r="V361" i="5"/>
  <c r="K790" i="5"/>
  <c r="M790" i="5" s="1"/>
  <c r="V790" i="5"/>
  <c r="K1366" i="5"/>
  <c r="M1366" i="5" s="1"/>
  <c r="P1366" i="5" s="1"/>
  <c r="AK43" i="8" s="1"/>
  <c r="V1366" i="5"/>
  <c r="K1547" i="5"/>
  <c r="M1547" i="5" s="1"/>
  <c r="P1547" i="5" s="1"/>
  <c r="AL48" i="8" s="1"/>
  <c r="V1547" i="5"/>
  <c r="K1150" i="5"/>
  <c r="M1150" i="5" s="1"/>
  <c r="V1150" i="5"/>
  <c r="K2076" i="5"/>
  <c r="M2076" i="5" s="1"/>
  <c r="P2076" i="5" s="1"/>
  <c r="V2076" i="5"/>
  <c r="K1010" i="5"/>
  <c r="M1010" i="5" s="1"/>
  <c r="P1010" i="5" s="1"/>
  <c r="AO33" i="8" s="1"/>
  <c r="V1010" i="5"/>
  <c r="K348" i="5"/>
  <c r="M348" i="5" s="1"/>
  <c r="V348" i="5"/>
  <c r="K333" i="5"/>
  <c r="M333" i="5" s="1"/>
  <c r="N333" i="5" s="1"/>
  <c r="V333" i="5"/>
  <c r="K1741" i="5"/>
  <c r="M1741" i="5" s="1"/>
  <c r="P1741" i="5" s="1"/>
  <c r="V1741" i="5"/>
  <c r="K353" i="5"/>
  <c r="M353" i="5" s="1"/>
  <c r="V353" i="5"/>
  <c r="K1848" i="5"/>
  <c r="M1848" i="5" s="1"/>
  <c r="P1848" i="5" s="1"/>
  <c r="V1848" i="5"/>
  <c r="K1720" i="5"/>
  <c r="M1720" i="5" s="1"/>
  <c r="P1720" i="5" s="1"/>
  <c r="V1720" i="5"/>
  <c r="K1751" i="5"/>
  <c r="M1751" i="5" s="1"/>
  <c r="V1751" i="5"/>
  <c r="K1787" i="5"/>
  <c r="M1787" i="5" s="1"/>
  <c r="N1787" i="5" s="1"/>
  <c r="V1787" i="5"/>
  <c r="K434" i="5"/>
  <c r="M434" i="5" s="1"/>
  <c r="P434" i="5" s="1"/>
  <c r="Q434" i="5" s="1"/>
  <c r="S434" i="5" s="1"/>
  <c r="V434" i="5"/>
  <c r="K1743" i="5"/>
  <c r="M1743" i="5" s="1"/>
  <c r="V1743" i="5"/>
  <c r="K1412" i="5"/>
  <c r="M1412" i="5" s="1"/>
  <c r="P1412" i="5" s="1"/>
  <c r="V1412" i="5"/>
  <c r="K2020" i="5"/>
  <c r="M2020" i="5" s="1"/>
  <c r="N2020" i="5" s="1"/>
  <c r="V2142" i="5"/>
  <c r="K1703" i="5"/>
  <c r="M1703" i="5" s="1"/>
  <c r="V1703" i="5"/>
  <c r="K1426" i="5"/>
  <c r="M1426" i="5" s="1"/>
  <c r="N1426" i="5" s="1"/>
  <c r="V1426" i="5"/>
  <c r="K1345" i="5"/>
  <c r="M1345" i="5" s="1"/>
  <c r="P1345" i="5" s="1"/>
  <c r="V1345" i="5"/>
  <c r="K2075" i="5"/>
  <c r="M2075" i="5" s="1"/>
  <c r="V2075" i="5"/>
  <c r="K325" i="5"/>
  <c r="M325" i="5" s="1"/>
  <c r="P325" i="5" s="1"/>
  <c r="AO13" i="8" s="1"/>
  <c r="V325" i="5"/>
  <c r="K1188" i="5"/>
  <c r="M1188" i="5" s="1"/>
  <c r="P1188" i="5" s="1"/>
  <c r="AM38" i="8" s="1"/>
  <c r="V1188" i="5"/>
  <c r="K933" i="5"/>
  <c r="M933" i="5" s="1"/>
  <c r="V933" i="5"/>
  <c r="K1536" i="5"/>
  <c r="M1536" i="5" s="1"/>
  <c r="P1536" i="5" s="1"/>
  <c r="V1536" i="5"/>
  <c r="K33" i="5"/>
  <c r="M33" i="5" s="1"/>
  <c r="P33" i="5" s="1"/>
  <c r="AK5" i="8" s="1"/>
  <c r="V33" i="5"/>
  <c r="K1419" i="5"/>
  <c r="M1419" i="5" s="1"/>
  <c r="V1419" i="5"/>
  <c r="K354" i="5"/>
  <c r="M354" i="5" s="1"/>
  <c r="P354" i="5" s="1"/>
  <c r="V354" i="5"/>
  <c r="K1415" i="5"/>
  <c r="M1415" i="5" s="1"/>
  <c r="P1415" i="5" s="1"/>
  <c r="V1415" i="5"/>
  <c r="K465" i="5"/>
  <c r="M465" i="5" s="1"/>
  <c r="V465" i="5"/>
  <c r="K73" i="5"/>
  <c r="M73" i="5" s="1"/>
  <c r="P73" i="5" s="1"/>
  <c r="AO6" i="8" s="1"/>
  <c r="V73" i="5"/>
  <c r="K285" i="5"/>
  <c r="M285" i="5" s="1"/>
  <c r="P285" i="5" s="1"/>
  <c r="AK12" i="8" s="1"/>
  <c r="V285" i="5"/>
  <c r="K1167" i="5"/>
  <c r="M1167" i="5" s="1"/>
  <c r="V1167" i="5"/>
  <c r="K936" i="5"/>
  <c r="M936" i="5" s="1"/>
  <c r="P936" i="5" s="1"/>
  <c r="AM31" i="8" s="1"/>
  <c r="V936" i="5"/>
  <c r="K1531" i="5"/>
  <c r="M1531" i="5" s="1"/>
  <c r="P1531" i="5" s="1"/>
  <c r="V1531" i="5"/>
  <c r="K1165" i="5"/>
  <c r="M1165" i="5" s="1"/>
  <c r="V1165" i="5"/>
  <c r="K1865" i="5"/>
  <c r="M1865" i="5" s="1"/>
  <c r="P1865" i="5" s="1"/>
  <c r="V1865" i="5"/>
  <c r="K1425" i="5"/>
  <c r="M1425" i="5" s="1"/>
  <c r="P1425" i="5" s="1"/>
  <c r="V1425" i="5"/>
  <c r="K2127" i="5"/>
  <c r="M2127" i="5" s="1"/>
  <c r="K1123" i="5"/>
  <c r="M1123" i="5" s="1"/>
  <c r="P1123" i="5" s="1"/>
  <c r="V1123" i="5"/>
  <c r="K290" i="5"/>
  <c r="M290" i="5" s="1"/>
  <c r="V290" i="5"/>
  <c r="K938" i="5"/>
  <c r="M938" i="5" s="1"/>
  <c r="V938" i="5"/>
  <c r="K1544" i="5"/>
  <c r="M1544" i="5" s="1"/>
  <c r="P1544" i="5" s="1"/>
  <c r="AI48" i="8" s="1"/>
  <c r="V1544" i="5"/>
  <c r="K1169" i="5"/>
  <c r="M1169" i="5" s="1"/>
  <c r="V1169" i="5"/>
  <c r="K1346" i="5"/>
  <c r="M1346" i="5" s="1"/>
  <c r="V1346" i="5"/>
  <c r="K2126" i="5"/>
  <c r="M2126" i="5" s="1"/>
  <c r="P2126" i="5" s="1"/>
  <c r="AO64" i="8" s="1"/>
  <c r="V2126" i="5"/>
  <c r="K2125" i="5"/>
  <c r="M2125" i="5" s="1"/>
  <c r="V2125" i="5"/>
  <c r="K1368" i="5"/>
  <c r="M1368" i="5" s="1"/>
  <c r="V1368" i="5"/>
  <c r="K1715" i="5"/>
  <c r="M1715" i="5" s="1"/>
  <c r="P1715" i="5" s="1"/>
  <c r="V1715" i="5"/>
  <c r="K651" i="5"/>
  <c r="M651" i="5" s="1"/>
  <c r="V651" i="5"/>
  <c r="K899" i="5"/>
  <c r="M899" i="5" s="1"/>
  <c r="V899" i="5"/>
  <c r="K431" i="5"/>
  <c r="M431" i="5" s="1"/>
  <c r="N431" i="5" s="1"/>
  <c r="V431" i="5"/>
  <c r="K1755" i="5"/>
  <c r="M1755" i="5" s="1"/>
  <c r="V1755" i="5"/>
  <c r="K1364" i="5"/>
  <c r="M1364" i="5" s="1"/>
  <c r="V1364" i="5"/>
  <c r="K363" i="5"/>
  <c r="M363" i="5" s="1"/>
  <c r="N363" i="5" s="1"/>
  <c r="K362" i="5"/>
  <c r="M362" i="5" s="1"/>
  <c r="N362" i="5" s="1"/>
  <c r="V362" i="5"/>
  <c r="K1411" i="5"/>
  <c r="M1411" i="5" s="1"/>
  <c r="P1411" i="5" s="1"/>
  <c r="V1411" i="5"/>
  <c r="K1431" i="5"/>
  <c r="M1431" i="5" s="1"/>
  <c r="V1431" i="5"/>
  <c r="K575" i="5"/>
  <c r="M575" i="5" s="1"/>
  <c r="N575" i="5" s="1"/>
  <c r="V575" i="5"/>
  <c r="K1418" i="5"/>
  <c r="M1418" i="5" s="1"/>
  <c r="P1418" i="5" s="1"/>
  <c r="V1418" i="5"/>
  <c r="K1874" i="5"/>
  <c r="M1874" i="5" s="1"/>
  <c r="V1874" i="5"/>
  <c r="K1163" i="5"/>
  <c r="M1163" i="5" s="1"/>
  <c r="N1163" i="5" s="1"/>
  <c r="V1163" i="5"/>
  <c r="K1182" i="5"/>
  <c r="M1182" i="5" s="1"/>
  <c r="P1182" i="5" s="1"/>
  <c r="V1182" i="5"/>
  <c r="K1842" i="5"/>
  <c r="M1842" i="5" s="1"/>
  <c r="V1842" i="5"/>
  <c r="K543" i="5"/>
  <c r="M543" i="5" s="1"/>
  <c r="P543" i="5" s="1"/>
  <c r="V543" i="5"/>
  <c r="K868" i="5"/>
  <c r="M868" i="5" s="1"/>
  <c r="N868" i="5" s="1"/>
  <c r="W797" i="5"/>
  <c r="X941" i="5"/>
  <c r="Y941" i="5" s="1"/>
  <c r="X2145" i="5"/>
  <c r="Y2145" i="5" s="1"/>
  <c r="K345" i="5"/>
  <c r="M345" i="5" s="1"/>
  <c r="P345" i="5" s="1"/>
  <c r="W653" i="5"/>
  <c r="K2065" i="5"/>
  <c r="M2065" i="5" s="1"/>
  <c r="N2065" i="5" s="1"/>
  <c r="W617" i="5"/>
  <c r="X220" i="5"/>
  <c r="K1764" i="5"/>
  <c r="M1764" i="5" s="1"/>
  <c r="P1764" i="5" s="1"/>
  <c r="AM54" i="8" s="1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X834" i="5" s="1"/>
  <c r="W941" i="5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K1435" i="5"/>
  <c r="M1435" i="5" s="1"/>
  <c r="N1435" i="5" s="1"/>
  <c r="X797" i="5"/>
  <c r="W798" i="5" s="1"/>
  <c r="N468" i="5"/>
  <c r="K349" i="5"/>
  <c r="M349" i="5" s="1"/>
  <c r="P349" i="5" s="1"/>
  <c r="W2144" i="5"/>
  <c r="K1430" i="5"/>
  <c r="M1430" i="5" s="1"/>
  <c r="P1430" i="5" s="1"/>
  <c r="Y364" i="5"/>
  <c r="X365" i="5"/>
  <c r="Y365" i="5" s="1"/>
  <c r="K1537" i="5"/>
  <c r="M1537" i="5" s="1"/>
  <c r="P1537" i="5" s="1"/>
  <c r="K2107" i="5"/>
  <c r="M2107" i="5" s="1"/>
  <c r="P2107" i="5" s="1"/>
  <c r="K1176" i="5"/>
  <c r="M1176" i="5" s="1"/>
  <c r="P1176" i="5" s="1"/>
  <c r="X473" i="5"/>
  <c r="W473" i="5"/>
  <c r="K1854" i="5"/>
  <c r="M1854" i="5" s="1"/>
  <c r="P1854" i="5" s="1"/>
  <c r="K2071" i="5"/>
  <c r="M2071" i="5" s="1"/>
  <c r="P2071" i="5" s="1"/>
  <c r="K1542" i="5"/>
  <c r="M1542" i="5" s="1"/>
  <c r="P1542" i="5" s="1"/>
  <c r="W2148" i="5"/>
  <c r="K1359" i="5"/>
  <c r="M1359" i="5" s="1"/>
  <c r="N1359" i="5" s="1"/>
  <c r="W220" i="5"/>
  <c r="W221" i="5" s="1"/>
  <c r="K1783" i="5"/>
  <c r="M1783" i="5" s="1"/>
  <c r="P1783" i="5" s="1"/>
  <c r="P3" i="5"/>
  <c r="N3" i="5"/>
  <c r="K2110" i="5"/>
  <c r="M2110" i="5" s="1"/>
  <c r="P2110" i="5" s="1"/>
  <c r="K1749" i="5"/>
  <c r="M1749" i="5" s="1"/>
  <c r="P1749" i="5" s="1"/>
  <c r="K1862" i="5"/>
  <c r="M1862" i="5" s="1"/>
  <c r="P1862" i="5" s="1"/>
  <c r="K1528" i="5"/>
  <c r="M1528" i="5" s="1"/>
  <c r="P1528" i="5" s="1"/>
  <c r="K1863" i="5"/>
  <c r="M1863" i="5" s="1"/>
  <c r="P1863" i="5" s="1"/>
  <c r="K1525" i="5"/>
  <c r="M1525" i="5" s="1"/>
  <c r="P1525" i="5" s="1"/>
  <c r="K1543" i="5"/>
  <c r="M1543" i="5" s="1"/>
  <c r="P1543" i="5" s="1"/>
  <c r="AH48" i="8" s="1"/>
  <c r="K1729" i="5"/>
  <c r="M1729" i="5" s="1"/>
  <c r="N1729" i="5" s="1"/>
  <c r="X1805" i="5"/>
  <c r="Y1805" i="5" s="1"/>
  <c r="K1793" i="5"/>
  <c r="M1793" i="5" s="1"/>
  <c r="P1793" i="5" s="1"/>
  <c r="K2133" i="5"/>
  <c r="M2133" i="5" s="1"/>
  <c r="P2133" i="5" s="1"/>
  <c r="K1442" i="5"/>
  <c r="M1442" i="5" s="1"/>
  <c r="P1442" i="5" s="1"/>
  <c r="AO45" i="8" s="1"/>
  <c r="K1424" i="5"/>
  <c r="M1424" i="5" s="1"/>
  <c r="P1424" i="5" s="1"/>
  <c r="K1416" i="5"/>
  <c r="M1416" i="5" s="1"/>
  <c r="P1416" i="5" s="1"/>
  <c r="Y2137" i="5"/>
  <c r="K1433" i="5"/>
  <c r="M1433" i="5" s="1"/>
  <c r="P1433" i="5" s="1"/>
  <c r="K1801" i="5"/>
  <c r="M1801" i="5" s="1"/>
  <c r="P1801" i="5" s="1"/>
  <c r="AN55" i="8" s="1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K1076" i="5"/>
  <c r="M1076" i="5" s="1"/>
  <c r="P1076" i="5" s="1"/>
  <c r="AI35" i="8" s="1"/>
  <c r="W1913" i="5"/>
  <c r="K1840" i="5"/>
  <c r="M1840" i="5" s="1"/>
  <c r="P1840" i="5" s="1"/>
  <c r="K934" i="5"/>
  <c r="M934" i="5" s="1"/>
  <c r="N934" i="5" s="1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2117" i="5"/>
  <c r="M2117" i="5" s="1"/>
  <c r="P2117" i="5" s="1"/>
  <c r="K1422" i="5"/>
  <c r="M1422" i="5" s="1"/>
  <c r="P1422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2084" i="5"/>
  <c r="M2084" i="5" s="1"/>
  <c r="P2084" i="5" s="1"/>
  <c r="AI63" i="8" s="1"/>
  <c r="K1864" i="5"/>
  <c r="M1864" i="5" s="1"/>
  <c r="P1864" i="5" s="1"/>
  <c r="K1370" i="5"/>
  <c r="M1370" i="5" s="1"/>
  <c r="N1370" i="5" s="1"/>
  <c r="K1526" i="5"/>
  <c r="M1526" i="5" s="1"/>
  <c r="N1526" i="5" s="1"/>
  <c r="K1545" i="5"/>
  <c r="M1545" i="5" s="1"/>
  <c r="P1545" i="5" s="1"/>
  <c r="AJ48" i="8" s="1"/>
  <c r="K2111" i="5"/>
  <c r="M2111" i="5" s="1"/>
  <c r="N2111" i="5" s="1"/>
  <c r="K1441" i="5"/>
  <c r="M1441" i="5" s="1"/>
  <c r="P1441" i="5" s="1"/>
  <c r="AN45" i="8" s="1"/>
  <c r="K1746" i="5"/>
  <c r="M1746" i="5" s="1"/>
  <c r="N1746" i="5" s="1"/>
  <c r="K1524" i="5"/>
  <c r="M1524" i="5" s="1"/>
  <c r="P1524" i="5" s="1"/>
  <c r="K2078" i="5"/>
  <c r="M2078" i="5" s="1"/>
  <c r="P2078" i="5" s="1"/>
  <c r="K1718" i="5"/>
  <c r="M1718" i="5" s="1"/>
  <c r="P1718" i="5" s="1"/>
  <c r="K1724" i="5"/>
  <c r="M1724" i="5" s="1"/>
  <c r="P1724" i="5" s="1"/>
  <c r="AI53" i="8" s="1"/>
  <c r="K432" i="5"/>
  <c r="M432" i="5" s="1"/>
  <c r="N432" i="5" s="1"/>
  <c r="K337" i="5"/>
  <c r="M337" i="5" s="1"/>
  <c r="P337" i="5" s="1"/>
  <c r="K470" i="5"/>
  <c r="M470" i="5" s="1"/>
  <c r="N470" i="5" s="1"/>
  <c r="N35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K2090" i="5"/>
  <c r="M2090" i="5" s="1"/>
  <c r="N2090" i="5" s="1"/>
  <c r="Y1948" i="5"/>
  <c r="K1777" i="5"/>
  <c r="M1777" i="5" s="1"/>
  <c r="P1777" i="5" s="1"/>
  <c r="K350" i="5"/>
  <c r="M350" i="5" s="1"/>
  <c r="P350" i="5" s="1"/>
  <c r="K2" i="5"/>
  <c r="M2" i="5" s="1"/>
  <c r="N2" i="5" s="1"/>
  <c r="K2132" i="5"/>
  <c r="M2132" i="5" s="1"/>
  <c r="P2132" i="5" s="1"/>
  <c r="K2115" i="5"/>
  <c r="M2115" i="5" s="1"/>
  <c r="P2115" i="5" s="1"/>
  <c r="K1164" i="5"/>
  <c r="M1164" i="5" s="1"/>
  <c r="P1164" i="5" s="1"/>
  <c r="K1784" i="5"/>
  <c r="M1784" i="5" s="1"/>
  <c r="P1784" i="5" s="1"/>
  <c r="K1722" i="5"/>
  <c r="M1722" i="5" s="1"/>
  <c r="N1722" i="5" s="1"/>
  <c r="K332" i="5"/>
  <c r="M332" i="5" s="1"/>
  <c r="P332" i="5" s="1"/>
  <c r="K69" i="5"/>
  <c r="M69" i="5" s="1"/>
  <c r="P69" i="5" s="1"/>
  <c r="AK6" i="8" s="1"/>
  <c r="U35" i="5"/>
  <c r="Q35" i="5"/>
  <c r="K937" i="5"/>
  <c r="M937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1427" i="5"/>
  <c r="M1427" i="5" s="1"/>
  <c r="P1427" i="5" s="1"/>
  <c r="K289" i="5"/>
  <c r="M289" i="5" s="1"/>
  <c r="P289" i="5" s="1"/>
  <c r="AO12" i="8" s="1"/>
  <c r="K324" i="5"/>
  <c r="M324" i="5" s="1"/>
  <c r="K254" i="5"/>
  <c r="M254" i="5" s="1"/>
  <c r="K323" i="5"/>
  <c r="M323" i="5" s="1"/>
  <c r="K71" i="5"/>
  <c r="M71" i="5" s="1"/>
  <c r="K144" i="5"/>
  <c r="M144" i="5" s="1"/>
  <c r="K792" i="5"/>
  <c r="M792" i="5" s="1"/>
  <c r="K38" i="5"/>
  <c r="M38" i="5" s="1"/>
  <c r="K756" i="5"/>
  <c r="M756" i="5" s="1"/>
  <c r="K1152" i="5"/>
  <c r="M1152" i="5" s="1"/>
  <c r="K759" i="5"/>
  <c r="M759" i="5" s="1"/>
  <c r="K72" i="5"/>
  <c r="M72" i="5" s="1"/>
  <c r="K1081" i="5"/>
  <c r="M1081" i="5" s="1"/>
  <c r="K1080" i="5"/>
  <c r="M1080" i="5" s="1"/>
  <c r="X1913" i="5"/>
  <c r="Y1913" i="5" s="1"/>
  <c r="K757" i="5"/>
  <c r="M757" i="5" s="1"/>
  <c r="K2141" i="5"/>
  <c r="M2141" i="5" s="1"/>
  <c r="K2139" i="5"/>
  <c r="M2139" i="5" s="1"/>
  <c r="K339" i="5"/>
  <c r="M339" i="5" s="1"/>
  <c r="K2077" i="5"/>
  <c r="M2077" i="5" s="1"/>
  <c r="U825" i="5"/>
  <c r="Q825" i="5"/>
  <c r="K2087" i="5"/>
  <c r="M2087" i="5" s="1"/>
  <c r="K1363" i="5"/>
  <c r="M1363" i="5" s="1"/>
  <c r="K723" i="5"/>
  <c r="M723" i="5" s="1"/>
  <c r="T1651" i="5"/>
  <c r="R1651" i="5"/>
  <c r="S1651" i="5"/>
  <c r="K1187" i="5"/>
  <c r="M1187" i="5" s="1"/>
  <c r="K338" i="5"/>
  <c r="M338" i="5" s="1"/>
  <c r="K331" i="5"/>
  <c r="M331" i="5" s="1"/>
  <c r="K320" i="5"/>
  <c r="M320" i="5" s="1"/>
  <c r="K2124" i="5"/>
  <c r="M2124" i="5" s="1"/>
  <c r="K2086" i="5"/>
  <c r="M2086" i="5" s="1"/>
  <c r="K2105" i="5"/>
  <c r="M2105" i="5" s="1"/>
  <c r="K1786" i="5"/>
  <c r="M1786" i="5" s="1"/>
  <c r="K143" i="5"/>
  <c r="M143" i="5" s="1"/>
  <c r="K435" i="5"/>
  <c r="M435" i="5" s="1"/>
  <c r="S1644" i="5"/>
  <c r="T1644" i="5"/>
  <c r="R1644" i="5"/>
  <c r="P1703" i="5"/>
  <c r="N1703" i="5"/>
  <c r="K1782" i="5"/>
  <c r="M1782" i="5" s="1"/>
  <c r="K1711" i="5"/>
  <c r="M1711" i="5" s="1"/>
  <c r="P1431" i="5"/>
  <c r="N1431" i="5"/>
  <c r="K36" i="5"/>
  <c r="M36" i="5" s="1"/>
  <c r="K687" i="5"/>
  <c r="M687" i="5" s="1"/>
  <c r="P290" i="5"/>
  <c r="N290" i="5"/>
  <c r="K1748" i="5"/>
  <c r="M1748" i="5" s="1"/>
  <c r="P1541" i="5"/>
  <c r="N1541" i="5"/>
  <c r="K471" i="5"/>
  <c r="M471" i="5" s="1"/>
  <c r="T1636" i="5"/>
  <c r="R1636" i="5"/>
  <c r="S1636" i="5"/>
  <c r="P1351" i="5"/>
  <c r="N1351" i="5"/>
  <c r="N354" i="5"/>
  <c r="K1171" i="5"/>
  <c r="M1171" i="5" s="1"/>
  <c r="K355" i="5"/>
  <c r="M355" i="5" s="1"/>
  <c r="K1710" i="5"/>
  <c r="M1710" i="5" s="1"/>
  <c r="K2082" i="5"/>
  <c r="M2082" i="5" s="1"/>
  <c r="K1367" i="5"/>
  <c r="M1367" i="5" s="1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K1844" i="5"/>
  <c r="M1844" i="5" s="1"/>
  <c r="T1630" i="5"/>
  <c r="R1630" i="5"/>
  <c r="S1630" i="5"/>
  <c r="K287" i="5"/>
  <c r="M287" i="5" s="1"/>
  <c r="P1165" i="5"/>
  <c r="N1165" i="5"/>
  <c r="P2122" i="5"/>
  <c r="AK64" i="8" s="1"/>
  <c r="N2122" i="5"/>
  <c r="N1870" i="5"/>
  <c r="K346" i="5"/>
  <c r="M346" i="5" s="1"/>
  <c r="T1645" i="5"/>
  <c r="R1645" i="5"/>
  <c r="S1645" i="5"/>
  <c r="K1413" i="5"/>
  <c r="M1413" i="5" s="1"/>
  <c r="K1166" i="5"/>
  <c r="M1166" i="5" s="1"/>
  <c r="W1985" i="5"/>
  <c r="X1985" i="5"/>
  <c r="Y1985" i="5" s="1"/>
  <c r="U1653" i="5"/>
  <c r="Q1653" i="5"/>
  <c r="K574" i="5"/>
  <c r="M574" i="5" s="1"/>
  <c r="K2131" i="5"/>
  <c r="M2131" i="5" s="1"/>
  <c r="W2021" i="5"/>
  <c r="X2021" i="5"/>
  <c r="Y2021" i="5" s="1"/>
  <c r="K1780" i="5"/>
  <c r="M1780" i="5" s="1"/>
  <c r="N1758" i="5"/>
  <c r="W1949" i="5"/>
  <c r="W1805" i="5"/>
  <c r="K182" i="5"/>
  <c r="M182" i="5" s="1"/>
  <c r="K1009" i="5"/>
  <c r="M1009" i="5" s="1"/>
  <c r="K2114" i="5"/>
  <c r="M2114" i="5" s="1"/>
  <c r="K1190" i="5"/>
  <c r="M1190" i="5" s="1"/>
  <c r="K469" i="5"/>
  <c r="M469" i="5" s="1"/>
  <c r="K1428" i="5"/>
  <c r="M1428" i="5" s="1"/>
  <c r="K1179" i="5"/>
  <c r="M1179" i="5" s="1"/>
  <c r="K1843" i="5"/>
  <c r="M1843" i="5" s="1"/>
  <c r="K2116" i="5"/>
  <c r="M2116" i="5" s="1"/>
  <c r="P2075" i="5"/>
  <c r="N2075" i="5"/>
  <c r="K1857" i="5"/>
  <c r="M1857" i="5" s="1"/>
  <c r="K1708" i="5"/>
  <c r="M1708" i="5" s="1"/>
  <c r="K286" i="5"/>
  <c r="M286" i="5" s="1"/>
  <c r="K1853" i="5"/>
  <c r="M1853" i="5" s="1"/>
  <c r="K1705" i="5"/>
  <c r="M1705" i="5" s="1"/>
  <c r="K1151" i="5"/>
  <c r="M1151" i="5" s="1"/>
  <c r="S1638" i="5"/>
  <c r="R1638" i="5"/>
  <c r="T1638" i="5"/>
  <c r="K1747" i="5"/>
  <c r="M1747" i="5" s="1"/>
  <c r="K2085" i="5"/>
  <c r="M2085" i="5" s="1"/>
  <c r="P1346" i="5"/>
  <c r="N1346" i="5"/>
  <c r="K1530" i="5"/>
  <c r="M1530" i="5" s="1"/>
  <c r="N1150" i="5"/>
  <c r="P1150" i="5"/>
  <c r="AK37" i="8" s="1"/>
  <c r="S1639" i="5"/>
  <c r="R1639" i="5"/>
  <c r="T1639" i="5"/>
  <c r="K1846" i="5"/>
  <c r="M1846" i="5" s="1"/>
  <c r="S1642" i="5"/>
  <c r="R1642" i="5"/>
  <c r="T1642" i="5"/>
  <c r="K1847" i="5"/>
  <c r="M1847" i="5" s="1"/>
  <c r="K578" i="5"/>
  <c r="M578" i="5" s="1"/>
  <c r="P1181" i="5"/>
  <c r="N1181" i="5"/>
  <c r="K1713" i="5"/>
  <c r="M1713" i="5" s="1"/>
  <c r="K1776" i="5"/>
  <c r="M1776" i="5" s="1"/>
  <c r="K1183" i="5"/>
  <c r="M1183" i="5" s="1"/>
  <c r="S1627" i="5"/>
  <c r="T1627" i="5"/>
  <c r="R1627" i="5"/>
  <c r="Z473" i="5"/>
  <c r="Y472" i="5"/>
  <c r="P1755" i="5"/>
  <c r="N1755" i="5"/>
  <c r="K2102" i="5"/>
  <c r="M2102" i="5" s="1"/>
  <c r="K1173" i="5"/>
  <c r="M1173" i="5" s="1"/>
  <c r="K351" i="5"/>
  <c r="M351" i="5" s="1"/>
  <c r="K758" i="5"/>
  <c r="M758" i="5" s="1"/>
  <c r="K1550" i="5"/>
  <c r="M1550" i="5" s="1"/>
  <c r="K1361" i="5"/>
  <c r="M1361" i="5" s="1"/>
  <c r="K1660" i="5"/>
  <c r="M1660" i="5" s="1"/>
  <c r="P1353" i="5"/>
  <c r="N1353" i="5"/>
  <c r="P1874" i="5"/>
  <c r="AO57" i="8" s="1"/>
  <c r="N1874" i="5"/>
  <c r="S1649" i="5"/>
  <c r="R1649" i="5"/>
  <c r="T1649" i="5"/>
  <c r="K1437" i="5"/>
  <c r="M1437" i="5" s="1"/>
  <c r="P2079" i="5"/>
  <c r="N2079" i="5"/>
  <c r="T1631" i="5"/>
  <c r="R1631" i="5"/>
  <c r="S1631" i="5"/>
  <c r="P1751" i="5"/>
  <c r="N1751" i="5"/>
  <c r="Q1647" i="5"/>
  <c r="U1647" i="5"/>
  <c r="P342" i="5"/>
  <c r="N342" i="5"/>
  <c r="K2118" i="5"/>
  <c r="M2118" i="5" s="1"/>
  <c r="K1439" i="5"/>
  <c r="M1439" i="5" s="1"/>
  <c r="W1877" i="5"/>
  <c r="X1877" i="5"/>
  <c r="Y1877" i="5" s="1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341" i="5"/>
  <c r="M341" i="5" s="1"/>
  <c r="K1725" i="5"/>
  <c r="M1725" i="5" s="1"/>
  <c r="K2066" i="5"/>
  <c r="M2066" i="5" s="1"/>
  <c r="K540" i="5"/>
  <c r="M540" i="5" s="1"/>
  <c r="K2072" i="5"/>
  <c r="M2072" i="5" s="1"/>
  <c r="K2069" i="5"/>
  <c r="M2069" i="5" s="1"/>
  <c r="K1414" i="5"/>
  <c r="M1414" i="5" s="1"/>
  <c r="K1175" i="5"/>
  <c r="M1175" i="5" s="1"/>
  <c r="K867" i="5"/>
  <c r="M867" i="5" s="1"/>
  <c r="K68" i="5"/>
  <c r="M68" i="5" s="1"/>
  <c r="K2119" i="5"/>
  <c r="M2119" i="5" s="1"/>
  <c r="K1355" i="5"/>
  <c r="M1355" i="5" s="1"/>
  <c r="K793" i="5"/>
  <c r="M793" i="5" s="1"/>
  <c r="K1440" i="5"/>
  <c r="M1440" i="5" s="1"/>
  <c r="K1362" i="5"/>
  <c r="M1362" i="5" s="1"/>
  <c r="K2140" i="5"/>
  <c r="M2140" i="5" s="1"/>
  <c r="K1754" i="5"/>
  <c r="M1754" i="5" s="1"/>
  <c r="K1438" i="5"/>
  <c r="M1438" i="5" s="1"/>
  <c r="T1626" i="5"/>
  <c r="S1626" i="5"/>
  <c r="R1626" i="5"/>
  <c r="S1624" i="5"/>
  <c r="T1624" i="5"/>
  <c r="R1624" i="5"/>
  <c r="P2104" i="5"/>
  <c r="N2104" i="5"/>
  <c r="K334" i="5"/>
  <c r="M334" i="5" s="1"/>
  <c r="K1866" i="5"/>
  <c r="M1866" i="5" s="1"/>
  <c r="K1752" i="5"/>
  <c r="M1752" i="5" s="1"/>
  <c r="K335" i="5"/>
  <c r="M335" i="5" s="1"/>
  <c r="K1185" i="5"/>
  <c r="M1185" i="5" s="1"/>
  <c r="N1757" i="5"/>
  <c r="W2150" i="5"/>
  <c r="X2150" i="5"/>
  <c r="Y2150" i="5" s="1"/>
  <c r="K326" i="5"/>
  <c r="M326" i="5" s="1"/>
  <c r="K1855" i="5"/>
  <c r="M1855" i="5" s="1"/>
  <c r="K141" i="5"/>
  <c r="M141" i="5" s="1"/>
  <c r="K579" i="5"/>
  <c r="M579" i="5" s="1"/>
  <c r="P2125" i="5"/>
  <c r="AN64" i="8" s="1"/>
  <c r="N2125" i="5"/>
  <c r="P1712" i="5"/>
  <c r="N1712" i="5"/>
  <c r="K1539" i="5"/>
  <c r="M1539" i="5" s="1"/>
  <c r="P1167" i="5"/>
  <c r="N1167" i="5"/>
  <c r="P1796" i="5"/>
  <c r="AI55" i="8" s="1"/>
  <c r="N1796" i="5"/>
  <c r="K2120" i="5"/>
  <c r="M2120" i="5" s="1"/>
  <c r="K1716" i="5"/>
  <c r="M1716" i="5" s="1"/>
  <c r="K1436" i="5"/>
  <c r="M1436" i="5" s="1"/>
  <c r="N1184" i="5"/>
  <c r="Q1646" i="5"/>
  <c r="U1646" i="5"/>
  <c r="P1368" i="5"/>
  <c r="AM43" i="8" s="1"/>
  <c r="N1368" i="5"/>
  <c r="P1588" i="5"/>
  <c r="N1588" i="5"/>
  <c r="N353" i="5"/>
  <c r="P353" i="5"/>
  <c r="K322" i="5"/>
  <c r="M322" i="5" s="1"/>
  <c r="K2108" i="5"/>
  <c r="M2108" i="5" s="1"/>
  <c r="K284" i="5"/>
  <c r="M284" i="5" s="1"/>
  <c r="K1876" i="5"/>
  <c r="M1876" i="5" s="1"/>
  <c r="K1534" i="5"/>
  <c r="M1534" i="5" s="1"/>
  <c r="K1082" i="5"/>
  <c r="M1082" i="5" s="1"/>
  <c r="K1178" i="5"/>
  <c r="M1178" i="5" s="1"/>
  <c r="K1788" i="5"/>
  <c r="M1788" i="5" s="1"/>
  <c r="K2123" i="5"/>
  <c r="M2123" i="5" s="1"/>
  <c r="K791" i="5"/>
  <c r="M791" i="5" s="1"/>
  <c r="X1553" i="5"/>
  <c r="Y1553" i="5" s="1"/>
  <c r="K1851" i="5"/>
  <c r="M1851" i="5" s="1"/>
  <c r="K1766" i="5"/>
  <c r="M1766" i="5" s="1"/>
  <c r="K399" i="5"/>
  <c r="M399" i="5" s="1"/>
  <c r="K1794" i="5"/>
  <c r="M1794" i="5" s="1"/>
  <c r="K1432" i="5"/>
  <c r="M1432" i="5" s="1"/>
  <c r="K1798" i="5"/>
  <c r="M1798" i="5" s="1"/>
  <c r="K935" i="5"/>
  <c r="M935" i="5" s="1"/>
  <c r="K1532" i="5"/>
  <c r="M1532" i="5" s="1"/>
  <c r="K1850" i="5"/>
  <c r="M1850" i="5" s="1"/>
  <c r="K542" i="5"/>
  <c r="M542" i="5" s="1"/>
  <c r="K577" i="5"/>
  <c r="M577" i="5" s="1"/>
  <c r="K755" i="5"/>
  <c r="M755" i="5" s="1"/>
  <c r="K1354" i="5"/>
  <c r="M1354" i="5" s="1"/>
  <c r="K34" i="5"/>
  <c r="M34" i="5" s="1"/>
  <c r="K1348" i="5"/>
  <c r="M1348" i="5" s="1"/>
  <c r="P1149" i="5"/>
  <c r="AJ37" i="8" s="1"/>
  <c r="N1149" i="5"/>
  <c r="K336" i="5"/>
  <c r="M336" i="5" s="1"/>
  <c r="T1633" i="5"/>
  <c r="R1633" i="5"/>
  <c r="S1633" i="5"/>
  <c r="S1632" i="5"/>
  <c r="R1632" i="5"/>
  <c r="T1632" i="5"/>
  <c r="K1841" i="5"/>
  <c r="M1841" i="5" s="1"/>
  <c r="K900" i="5"/>
  <c r="M900" i="5" s="1"/>
  <c r="S248" i="5"/>
  <c r="R248" i="5"/>
  <c r="T248" i="5"/>
  <c r="K1861" i="5"/>
  <c r="M1861" i="5" s="1"/>
  <c r="P348" i="5"/>
  <c r="N348" i="5"/>
  <c r="P1364" i="5"/>
  <c r="AI43" i="8" s="1"/>
  <c r="N1364" i="5"/>
  <c r="P899" i="5"/>
  <c r="AL30" i="8" s="1"/>
  <c r="N899" i="5"/>
  <c r="P1078" i="5"/>
  <c r="AK35" i="8" s="1"/>
  <c r="N1078" i="5"/>
  <c r="K898" i="5"/>
  <c r="M898" i="5" s="1"/>
  <c r="K789" i="5"/>
  <c r="M789" i="5" s="1"/>
  <c r="K1153" i="5"/>
  <c r="M1153" i="5" s="1"/>
  <c r="T1637" i="5"/>
  <c r="R1637" i="5"/>
  <c r="S1637" i="5"/>
  <c r="R218" i="5"/>
  <c r="S218" i="5"/>
  <c r="T218" i="5"/>
  <c r="K1347" i="5"/>
  <c r="M1347" i="5" s="1"/>
  <c r="R795" i="5"/>
  <c r="U795" i="5" s="1"/>
  <c r="S795" i="5"/>
  <c r="T795" i="5"/>
  <c r="K1546" i="5"/>
  <c r="M1546" i="5" s="1"/>
  <c r="K1480" i="5"/>
  <c r="M1480" i="5" s="1"/>
  <c r="N651" i="5"/>
  <c r="P651" i="5"/>
  <c r="Q651" i="5" s="1"/>
  <c r="K1742" i="5"/>
  <c r="M1742" i="5" s="1"/>
  <c r="K2064" i="5"/>
  <c r="M2064" i="5" s="1"/>
  <c r="K1789" i="5"/>
  <c r="M1789" i="5" s="1"/>
  <c r="R1648" i="5"/>
  <c r="T1648" i="5"/>
  <c r="S1648" i="5"/>
  <c r="W2149" i="5"/>
  <c r="X2149" i="5"/>
  <c r="Y2149" i="5" s="1"/>
  <c r="K1791" i="5"/>
  <c r="M1791" i="5" s="1"/>
  <c r="K1423" i="5"/>
  <c r="M1423" i="5" s="1"/>
  <c r="P1419" i="5"/>
  <c r="N1419" i="5"/>
  <c r="N321" i="5"/>
  <c r="P321" i="5"/>
  <c r="AK13" i="8" s="1"/>
  <c r="P1717" i="5"/>
  <c r="N1717" i="5"/>
  <c r="K1369" i="5"/>
  <c r="M1369" i="5" s="1"/>
  <c r="P790" i="5"/>
  <c r="AK27" i="8" s="1"/>
  <c r="N790" i="5"/>
  <c r="K467" i="5"/>
  <c r="M467" i="5" s="1"/>
  <c r="K539" i="5"/>
  <c r="M539" i="5" s="1"/>
  <c r="K1912" i="5"/>
  <c r="M1912" i="5" s="1"/>
  <c r="X1445" i="5"/>
  <c r="Y1445" i="5" s="1"/>
  <c r="W1445" i="5"/>
  <c r="K140" i="5"/>
  <c r="M140" i="5" s="1"/>
  <c r="K1168" i="5"/>
  <c r="M1168" i="5" s="1"/>
  <c r="K538" i="5"/>
  <c r="M538" i="5" s="1"/>
  <c r="K576" i="5"/>
  <c r="M576" i="5" s="1"/>
  <c r="P1709" i="5"/>
  <c r="N1709" i="5"/>
  <c r="W1553" i="5"/>
  <c r="W1661" i="5"/>
  <c r="K1790" i="5"/>
  <c r="M1790" i="5" s="1"/>
  <c r="K1756" i="5"/>
  <c r="M1756" i="5" s="1"/>
  <c r="K1189" i="5"/>
  <c r="M1189" i="5" s="1"/>
  <c r="K328" i="5"/>
  <c r="M328" i="5" s="1"/>
  <c r="K1763" i="5"/>
  <c r="M1763" i="5" s="1"/>
  <c r="K360" i="5"/>
  <c r="M360" i="5" s="1"/>
  <c r="K1005" i="5"/>
  <c r="M1005" i="5" s="1"/>
  <c r="K1527" i="5"/>
  <c r="M1527" i="5" s="1"/>
  <c r="P1079" i="5"/>
  <c r="AL35" i="8" s="1"/>
  <c r="N1079" i="5"/>
  <c r="K1180" i="5"/>
  <c r="M1180" i="5" s="1"/>
  <c r="K1800" i="5"/>
  <c r="M1800" i="5" s="1"/>
  <c r="K2103" i="5"/>
  <c r="M2103" i="5" s="1"/>
  <c r="P2074" i="5"/>
  <c r="N2074" i="5"/>
  <c r="K1174" i="5"/>
  <c r="M1174" i="5" s="1"/>
  <c r="K1785" i="5"/>
  <c r="M1785" i="5" s="1"/>
  <c r="T1652" i="5"/>
  <c r="S1652" i="5"/>
  <c r="R1652" i="5"/>
  <c r="K1714" i="5"/>
  <c r="M1714" i="5" s="1"/>
  <c r="K1869" i="5"/>
  <c r="M1869" i="5" s="1"/>
  <c r="K2088" i="5"/>
  <c r="M2088" i="5" s="1"/>
  <c r="K344" i="5"/>
  <c r="M344" i="5" s="1"/>
  <c r="K1358" i="5"/>
  <c r="M1358" i="5" s="1"/>
  <c r="P1730" i="5"/>
  <c r="AO53" i="8" s="1"/>
  <c r="K1760" i="5"/>
  <c r="M1760" i="5" s="1"/>
  <c r="P2089" i="5"/>
  <c r="AN63" i="8" s="1"/>
  <c r="N2089" i="5"/>
  <c r="K1148" i="5"/>
  <c r="M1148" i="5" s="1"/>
  <c r="K2138" i="5"/>
  <c r="M2138" i="5" s="1"/>
  <c r="T1634" i="5"/>
  <c r="R1634" i="5"/>
  <c r="S1634" i="5"/>
  <c r="K1721" i="5"/>
  <c r="M1721" i="5" s="1"/>
  <c r="W2146" i="5"/>
  <c r="X2146" i="5"/>
  <c r="Y2146" i="5" s="1"/>
  <c r="T862" i="5"/>
  <c r="R862" i="5"/>
  <c r="S862" i="5"/>
  <c r="P2100" i="5"/>
  <c r="N2100" i="5"/>
  <c r="K2128" i="5"/>
  <c r="M2128" i="5" s="1"/>
  <c r="W1589" i="5"/>
  <c r="X1589" i="5"/>
  <c r="Y1589" i="5" s="1"/>
  <c r="K2073" i="5"/>
  <c r="M2073" i="5" s="1"/>
  <c r="X2147" i="5"/>
  <c r="Y2147" i="5" s="1"/>
  <c r="W2147" i="5"/>
  <c r="K1538" i="5"/>
  <c r="M1538" i="5" s="1"/>
  <c r="W1481" i="5"/>
  <c r="X1481" i="5"/>
  <c r="Y1481" i="5" s="1"/>
  <c r="K145" i="5"/>
  <c r="M145" i="5" s="1"/>
  <c r="N1169" i="5"/>
  <c r="P1169" i="5"/>
  <c r="K347" i="5"/>
  <c r="M347" i="5" s="1"/>
  <c r="K2112" i="5"/>
  <c r="M2112" i="5" s="1"/>
  <c r="K1077" i="5"/>
  <c r="M1077" i="5" s="1"/>
  <c r="K1727" i="5"/>
  <c r="M1727" i="5" s="1"/>
  <c r="N1365" i="5"/>
  <c r="N142" i="5"/>
  <c r="P142" i="5"/>
  <c r="AL8" i="8" s="1"/>
  <c r="P363" i="5"/>
  <c r="Q363" i="5" s="1"/>
  <c r="Q1625" i="5"/>
  <c r="U1625" i="5"/>
  <c r="K1421" i="5"/>
  <c r="M1421" i="5" s="1"/>
  <c r="K1170" i="5"/>
  <c r="M1170" i="5" s="1"/>
  <c r="K2121" i="5"/>
  <c r="M2121" i="5" s="1"/>
  <c r="K2081" i="5"/>
  <c r="M2081" i="5" s="1"/>
  <c r="K1707" i="5"/>
  <c r="M1707" i="5" s="1"/>
  <c r="K1360" i="5"/>
  <c r="M1360" i="5" s="1"/>
  <c r="T1635" i="5"/>
  <c r="R1635" i="5"/>
  <c r="S1635" i="5"/>
  <c r="K356" i="5"/>
  <c r="M356" i="5" s="1"/>
  <c r="K1745" i="5"/>
  <c r="M1745" i="5" s="1"/>
  <c r="K1765" i="5"/>
  <c r="M1765" i="5" s="1"/>
  <c r="K753" i="5"/>
  <c r="M753" i="5" s="1"/>
  <c r="K1344" i="5"/>
  <c r="M1344" i="5" s="1"/>
  <c r="K343" i="5"/>
  <c r="M343" i="5" s="1"/>
  <c r="K1704" i="5"/>
  <c r="M1704" i="5" s="1"/>
  <c r="K1186" i="5"/>
  <c r="M1186" i="5" s="1"/>
  <c r="K330" i="5"/>
  <c r="M330" i="5" s="1"/>
  <c r="K1740" i="5"/>
  <c r="M1740" i="5" s="1"/>
  <c r="K1533" i="5"/>
  <c r="M1533" i="5" s="1"/>
  <c r="K2068" i="5"/>
  <c r="M2068" i="5" s="1"/>
  <c r="P1799" i="5"/>
  <c r="AL55" i="8" s="1"/>
  <c r="K358" i="5"/>
  <c r="M358" i="5" s="1"/>
  <c r="K541" i="5"/>
  <c r="M541" i="5" s="1"/>
  <c r="K357" i="5"/>
  <c r="M357" i="5" s="1"/>
  <c r="K2101" i="5"/>
  <c r="M2101" i="5" s="1"/>
  <c r="K1007" i="5"/>
  <c r="M1007" i="5" s="1"/>
  <c r="S1641" i="5"/>
  <c r="R1641" i="5"/>
  <c r="T1641" i="5"/>
  <c r="P897" i="5"/>
  <c r="AJ30" i="8" s="1"/>
  <c r="N897" i="5"/>
  <c r="P1529" i="5"/>
  <c r="N1529" i="5"/>
  <c r="P1845" i="5"/>
  <c r="N1845" i="5"/>
  <c r="K1744" i="5"/>
  <c r="M1744" i="5" s="1"/>
  <c r="K2106" i="5"/>
  <c r="M2106" i="5" s="1"/>
  <c r="K329" i="5"/>
  <c r="M329" i="5" s="1"/>
  <c r="K1860" i="5"/>
  <c r="M1860" i="5" s="1"/>
  <c r="K1750" i="5"/>
  <c r="M1750" i="5" s="1"/>
  <c r="N37" i="5"/>
  <c r="K2142" i="5"/>
  <c r="M2142" i="5" s="1"/>
  <c r="S1650" i="5"/>
  <c r="R1650" i="5"/>
  <c r="T1650" i="5"/>
  <c r="P1743" i="5"/>
  <c r="N1743" i="5"/>
  <c r="P1842" i="5"/>
  <c r="N1842" i="5"/>
  <c r="T1640" i="5"/>
  <c r="R1640" i="5"/>
  <c r="S1640" i="5"/>
  <c r="K1357" i="5"/>
  <c r="M1357" i="5" s="1"/>
  <c r="K2113" i="5"/>
  <c r="M2113" i="5" s="1"/>
  <c r="P1856" i="5"/>
  <c r="N1856" i="5"/>
  <c r="K1859" i="5"/>
  <c r="M1859" i="5" s="1"/>
  <c r="P465" i="5"/>
  <c r="AJ18" i="8" s="1"/>
  <c r="N465" i="5"/>
  <c r="N933" i="5"/>
  <c r="P933" i="5"/>
  <c r="AJ31" i="8" s="1"/>
  <c r="P1429" i="5"/>
  <c r="N1429" i="5"/>
  <c r="T1643" i="5"/>
  <c r="S1643" i="5"/>
  <c r="R1643" i="5"/>
  <c r="S645" i="5"/>
  <c r="T645" i="5"/>
  <c r="R645" i="5"/>
  <c r="Q1629" i="5"/>
  <c r="U1629" i="5"/>
  <c r="K1434" i="5"/>
  <c r="M1434" i="5" s="1"/>
  <c r="K537" i="5"/>
  <c r="M537" i="5" s="1"/>
  <c r="K1008" i="5"/>
  <c r="M1008" i="5" s="1"/>
  <c r="K1761" i="5"/>
  <c r="M1761" i="5" s="1"/>
  <c r="K433" i="5"/>
  <c r="M433" i="5" s="1"/>
  <c r="K901" i="5"/>
  <c r="M901" i="5" s="1"/>
  <c r="K2109" i="5"/>
  <c r="M2109" i="5" s="1"/>
  <c r="P1872" i="5"/>
  <c r="AM57" i="8" s="1"/>
  <c r="K2083" i="5"/>
  <c r="M2083" i="5" s="1"/>
  <c r="K2067" i="5"/>
  <c r="M2067" i="5" s="1"/>
  <c r="K1719" i="5"/>
  <c r="M1719" i="5" s="1"/>
  <c r="K1804" i="5"/>
  <c r="M1804" i="5" s="1"/>
  <c r="K1873" i="5"/>
  <c r="M1873" i="5" s="1"/>
  <c r="K1797" i="5"/>
  <c r="M1797" i="5" s="1"/>
  <c r="K74" i="5"/>
  <c r="M74" i="5" s="1"/>
  <c r="K1984" i="5"/>
  <c r="M1984" i="5" s="1"/>
  <c r="K2130" i="5"/>
  <c r="M2130" i="5" s="1"/>
  <c r="K1552" i="5"/>
  <c r="M1552" i="5" s="1"/>
  <c r="K902" i="5"/>
  <c r="M902" i="5" s="1"/>
  <c r="K2070" i="5"/>
  <c r="M2070" i="5" s="1"/>
  <c r="K1154" i="5"/>
  <c r="M1154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N940" i="5"/>
  <c r="G32" i="8" s="1"/>
  <c r="K941" i="5"/>
  <c r="M941" i="5" s="1"/>
  <c r="K869" i="5"/>
  <c r="M869" i="5" s="1"/>
  <c r="P869" i="5" s="1"/>
  <c r="X654" i="5"/>
  <c r="W654" i="5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942" i="5"/>
  <c r="Y942" i="5" s="1"/>
  <c r="X1121" i="5"/>
  <c r="W1121" i="5"/>
  <c r="K913" i="5"/>
  <c r="M913" i="5" s="1"/>
  <c r="Y914" i="5"/>
  <c r="V914" i="5" s="1"/>
  <c r="Z915" i="5"/>
  <c r="N2127" i="5"/>
  <c r="P2127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Y522" i="5" s="1"/>
  <c r="V522" i="5" s="1"/>
  <c r="AA1839" i="5"/>
  <c r="Y1839" i="5" s="1"/>
  <c r="V1839" i="5" s="1"/>
  <c r="Z1130" i="5"/>
  <c r="Y1130" i="5" s="1"/>
  <c r="V1130" i="5" s="1"/>
  <c r="P1124" i="5"/>
  <c r="N1124" i="5"/>
  <c r="Q940" i="5"/>
  <c r="N904" i="5"/>
  <c r="P904" i="5"/>
  <c r="N905" i="5"/>
  <c r="P905" i="5"/>
  <c r="Z529" i="5"/>
  <c r="AA132" i="5"/>
  <c r="P939" i="5" l="1"/>
  <c r="P1867" i="5"/>
  <c r="AH57" i="8" s="1"/>
  <c r="P340" i="5"/>
  <c r="P1802" i="5"/>
  <c r="AO55" i="8" s="1"/>
  <c r="P1762" i="5"/>
  <c r="AK54" i="8" s="1"/>
  <c r="N754" i="5"/>
  <c r="N573" i="5"/>
  <c r="P1172" i="5"/>
  <c r="N1177" i="5"/>
  <c r="N1356" i="5"/>
  <c r="N1753" i="5"/>
  <c r="N1128" i="5"/>
  <c r="N1119" i="5"/>
  <c r="N1868" i="5"/>
  <c r="N1536" i="5"/>
  <c r="N73" i="5"/>
  <c r="N1849" i="5"/>
  <c r="P352" i="5"/>
  <c r="P2063" i="5"/>
  <c r="P575" i="5"/>
  <c r="AL21" i="8" s="1"/>
  <c r="N1006" i="5"/>
  <c r="N1366" i="5"/>
  <c r="P1706" i="5"/>
  <c r="N1720" i="5"/>
  <c r="AM18" i="8"/>
  <c r="P359" i="5"/>
  <c r="AL14" i="8" s="1"/>
  <c r="N1781" i="5"/>
  <c r="P1787" i="5"/>
  <c r="N1852" i="5"/>
  <c r="N1795" i="5"/>
  <c r="Q936" i="5"/>
  <c r="S936" i="5" s="1"/>
  <c r="N361" i="5"/>
  <c r="Q468" i="5"/>
  <c r="T468" i="5" s="1"/>
  <c r="P524" i="5"/>
  <c r="N1548" i="5"/>
  <c r="N2129" i="5"/>
  <c r="P333" i="5"/>
  <c r="P1426" i="5"/>
  <c r="U1426" i="5" s="1"/>
  <c r="N2080" i="5"/>
  <c r="N325" i="5"/>
  <c r="N1010" i="5"/>
  <c r="V2145" i="5"/>
  <c r="N1415" i="5"/>
  <c r="N1188" i="5"/>
  <c r="N1547" i="5"/>
  <c r="N1345" i="5"/>
  <c r="P868" i="5"/>
  <c r="N33" i="5"/>
  <c r="N1741" i="5"/>
  <c r="P2020" i="5"/>
  <c r="Q2020" i="5" s="1"/>
  <c r="N434" i="5"/>
  <c r="N285" i="5"/>
  <c r="N1425" i="5"/>
  <c r="N1531" i="5"/>
  <c r="N1418" i="5"/>
  <c r="N1182" i="5"/>
  <c r="N1411" i="5"/>
  <c r="U434" i="5"/>
  <c r="AO16" i="8"/>
  <c r="N2126" i="5"/>
  <c r="N1764" i="5"/>
  <c r="N70" i="5"/>
  <c r="P1163" i="5"/>
  <c r="P362" i="5"/>
  <c r="AO14" i="8" s="1"/>
  <c r="N1410" i="5"/>
  <c r="N543" i="5"/>
  <c r="N1871" i="5"/>
  <c r="N1540" i="5"/>
  <c r="V2149" i="5"/>
  <c r="V2150" i="5"/>
  <c r="U936" i="5"/>
  <c r="N936" i="5"/>
  <c r="N1349" i="5"/>
  <c r="N2076" i="5"/>
  <c r="N327" i="5"/>
  <c r="N1350" i="5"/>
  <c r="N1865" i="5"/>
  <c r="N1412" i="5"/>
  <c r="N1848" i="5"/>
  <c r="P431" i="5"/>
  <c r="AL16" i="8" s="1"/>
  <c r="X2153" i="5"/>
  <c r="Y2153" i="5" s="1"/>
  <c r="W942" i="5"/>
  <c r="N1544" i="5"/>
  <c r="N1123" i="5"/>
  <c r="N1715" i="5"/>
  <c r="N1408" i="5"/>
  <c r="N1858" i="5"/>
  <c r="V2127" i="5"/>
  <c r="V2020" i="5"/>
  <c r="V363" i="5"/>
  <c r="K1948" i="5"/>
  <c r="M1948" i="5" s="1"/>
  <c r="K2137" i="5"/>
  <c r="M2137" i="5" s="1"/>
  <c r="P2137" i="5" s="1"/>
  <c r="V2137" i="5"/>
  <c r="K1805" i="5"/>
  <c r="M1805" i="5" s="1"/>
  <c r="P1805" i="5" s="1"/>
  <c r="V2132" i="5"/>
  <c r="V471" i="5"/>
  <c r="V2131" i="5"/>
  <c r="V2146" i="5"/>
  <c r="K1949" i="5"/>
  <c r="M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Q2148" i="5" s="1"/>
  <c r="V2148" i="5"/>
  <c r="K1768" i="5"/>
  <c r="M1768" i="5" s="1"/>
  <c r="P1768" i="5" s="1"/>
  <c r="V1768" i="5"/>
  <c r="V182" i="5"/>
  <c r="V1552" i="5"/>
  <c r="V2129" i="5"/>
  <c r="K1444" i="5"/>
  <c r="M1444" i="5" s="1"/>
  <c r="Q3" i="5"/>
  <c r="R3" i="5" s="1"/>
  <c r="K2144" i="5"/>
  <c r="M2144" i="5" s="1"/>
  <c r="P2144" i="5" s="1"/>
  <c r="V2144" i="5"/>
  <c r="K1336" i="5"/>
  <c r="M1336" i="5" s="1"/>
  <c r="P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Q1516" i="5" s="1"/>
  <c r="U1516" i="5" s="1"/>
  <c r="X221" i="5"/>
  <c r="N345" i="5"/>
  <c r="X798" i="5"/>
  <c r="P2065" i="5"/>
  <c r="U2065" i="5" s="1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P1435" i="5"/>
  <c r="AH45" i="8" s="1"/>
  <c r="K2056" i="5"/>
  <c r="M2056" i="5" s="1"/>
  <c r="P2056" i="5" s="1"/>
  <c r="Q2056" i="5" s="1"/>
  <c r="X690" i="5"/>
  <c r="W185" i="5"/>
  <c r="N1430" i="5"/>
  <c r="N2107" i="5"/>
  <c r="W583" i="5"/>
  <c r="R35" i="5"/>
  <c r="X583" i="5"/>
  <c r="N1176" i="5"/>
  <c r="P1359" i="5"/>
  <c r="U1359" i="5" s="1"/>
  <c r="P1746" i="5"/>
  <c r="U1746" i="5" s="1"/>
  <c r="N1801" i="5"/>
  <c r="N2071" i="5"/>
  <c r="P2090" i="5"/>
  <c r="AO63" i="8" s="1"/>
  <c r="N1862" i="5"/>
  <c r="N975" i="5"/>
  <c r="N349" i="5"/>
  <c r="P934" i="5"/>
  <c r="AK31" i="8" s="1"/>
  <c r="P2" i="5"/>
  <c r="Q2" i="5" s="1"/>
  <c r="T2" i="5" s="1"/>
  <c r="K364" i="5"/>
  <c r="M364" i="5" s="1"/>
  <c r="X366" i="5"/>
  <c r="Y366" i="5" s="1"/>
  <c r="W366" i="5"/>
  <c r="N1542" i="5"/>
  <c r="N1778" i="5"/>
  <c r="N1863" i="5"/>
  <c r="N1442" i="5"/>
  <c r="N1422" i="5"/>
  <c r="N1420" i="5"/>
  <c r="X474" i="5"/>
  <c r="W474" i="5"/>
  <c r="N1840" i="5"/>
  <c r="P470" i="5"/>
  <c r="AO18" i="8" s="1"/>
  <c r="N1352" i="5"/>
  <c r="S35" i="5"/>
  <c r="T35" i="5"/>
  <c r="X2156" i="5"/>
  <c r="Y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S3" i="5"/>
  <c r="Q543" i="5"/>
  <c r="N1528" i="5"/>
  <c r="T434" i="5"/>
  <c r="N1076" i="5"/>
  <c r="N1525" i="5"/>
  <c r="P1729" i="5"/>
  <c r="AN53" i="8" s="1"/>
  <c r="N1724" i="5"/>
  <c r="N1524" i="5"/>
  <c r="N2133" i="5"/>
  <c r="P1726" i="5"/>
  <c r="AK53" i="8" s="1"/>
  <c r="N2084" i="5"/>
  <c r="X1914" i="5"/>
  <c r="Y1914" i="5" s="1"/>
  <c r="N1416" i="5"/>
  <c r="P1526" i="5"/>
  <c r="Q1526" i="5" s="1"/>
  <c r="N1535" i="5"/>
  <c r="W1914" i="5"/>
  <c r="W2153" i="5"/>
  <c r="W2161" i="5" s="1"/>
  <c r="P432" i="5"/>
  <c r="AM16" i="8" s="1"/>
  <c r="N1864" i="5"/>
  <c r="N337" i="5"/>
  <c r="P1409" i="5"/>
  <c r="Q1409" i="5" s="1"/>
  <c r="N2078" i="5"/>
  <c r="N2117" i="5"/>
  <c r="N1723" i="5"/>
  <c r="P2111" i="5"/>
  <c r="Q2111" i="5" s="1"/>
  <c r="N1728" i="5"/>
  <c r="T936" i="5"/>
  <c r="N2115" i="5"/>
  <c r="R936" i="5"/>
  <c r="N1777" i="5"/>
  <c r="N1718" i="5"/>
  <c r="N1792" i="5"/>
  <c r="N69" i="5"/>
  <c r="S468" i="5"/>
  <c r="R468" i="5"/>
  <c r="N794" i="5"/>
  <c r="N1164" i="5"/>
  <c r="N332" i="5"/>
  <c r="N350" i="5"/>
  <c r="N213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P1984" i="5"/>
  <c r="N1984" i="5"/>
  <c r="Q1868" i="5"/>
  <c r="U1868" i="5"/>
  <c r="P1797" i="5"/>
  <c r="AJ55" i="8" s="1"/>
  <c r="N1797" i="5"/>
  <c r="P2083" i="5"/>
  <c r="AH63" i="8" s="1"/>
  <c r="N2083" i="5"/>
  <c r="Q1872" i="5"/>
  <c r="U1872" i="5"/>
  <c r="P901" i="5"/>
  <c r="AN30" i="8" s="1"/>
  <c r="N901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P2068" i="5"/>
  <c r="N2068" i="5"/>
  <c r="P330" i="5"/>
  <c r="N330" i="5"/>
  <c r="N343" i="5"/>
  <c r="P343" i="5"/>
  <c r="N145" i="5"/>
  <c r="P145" i="5"/>
  <c r="AO8" i="8" s="1"/>
  <c r="K1481" i="5"/>
  <c r="M1481" i="5" s="1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Q1433" i="5"/>
  <c r="U1433" i="5"/>
  <c r="P1841" i="5"/>
  <c r="N1841" i="5"/>
  <c r="Q1540" i="5"/>
  <c r="U1540" i="5"/>
  <c r="P336" i="5"/>
  <c r="N336" i="5"/>
  <c r="Q1543" i="5"/>
  <c r="U1543" i="5"/>
  <c r="Q2063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Q2132" i="5"/>
  <c r="P1440" i="5"/>
  <c r="AM45" i="8" s="1"/>
  <c r="N1440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Q2133" i="5"/>
  <c r="Q1547" i="5"/>
  <c r="U1547" i="5"/>
  <c r="P2112" i="5"/>
  <c r="N2112" i="5"/>
  <c r="W1482" i="5"/>
  <c r="X1482" i="5"/>
  <c r="Y1482" i="5" s="1"/>
  <c r="P2073" i="5"/>
  <c r="N2073" i="5"/>
  <c r="K2146" i="5"/>
  <c r="M2146" i="5" s="1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168" i="5"/>
  <c r="N1168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Q1416" i="5"/>
  <c r="U1416" i="5"/>
  <c r="P1873" i="5"/>
  <c r="AN57" i="8" s="1"/>
  <c r="N1873" i="5"/>
  <c r="Q2078" i="5"/>
  <c r="U2078" i="5"/>
  <c r="Q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Q2115" i="5"/>
  <c r="U2115" i="5"/>
  <c r="Q333" i="5"/>
  <c r="N1768" i="5"/>
  <c r="Q2107" i="5"/>
  <c r="U2107" i="5"/>
  <c r="U1149" i="5"/>
  <c r="Q1149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Q2071" i="5"/>
  <c r="U2071" i="5"/>
  <c r="Q1802" i="5"/>
  <c r="U1802" i="5"/>
  <c r="P2140" i="5"/>
  <c r="N2140" i="5"/>
  <c r="P793" i="5"/>
  <c r="AN27" i="8" s="1"/>
  <c r="N793" i="5"/>
  <c r="P2072" i="5"/>
  <c r="N2072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P1804" i="5"/>
  <c r="N1804" i="5"/>
  <c r="Q1076" i="5"/>
  <c r="U1076" i="5"/>
  <c r="P2109" i="5"/>
  <c r="N2109" i="5"/>
  <c r="P1761" i="5"/>
  <c r="AJ54" i="8" s="1"/>
  <c r="N1761" i="5"/>
  <c r="Q1856" i="5"/>
  <c r="U1856" i="5"/>
  <c r="P2142" i="5"/>
  <c r="N2142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V1590" i="5" s="1"/>
  <c r="W1590" i="5"/>
  <c r="U1536" i="5"/>
  <c r="Q1536" i="5"/>
  <c r="Q1441" i="5"/>
  <c r="U1441" i="5"/>
  <c r="U2089" i="5"/>
  <c r="Q2089" i="5"/>
  <c r="U1741" i="5"/>
  <c r="Q1741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Q1419" i="5"/>
  <c r="U1419" i="5"/>
  <c r="Q573" i="5"/>
  <c r="U573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P322" i="5"/>
  <c r="AL13" i="8" s="1"/>
  <c r="N322" i="5"/>
  <c r="Q1368" i="5"/>
  <c r="U1368" i="5"/>
  <c r="P1716" i="5"/>
  <c r="N1716" i="5"/>
  <c r="U73" i="5"/>
  <c r="Q73" i="5"/>
  <c r="Q1712" i="5"/>
  <c r="U1712" i="5"/>
  <c r="U2125" i="5"/>
  <c r="Q2125" i="5"/>
  <c r="W2158" i="5"/>
  <c r="X2158" i="5"/>
  <c r="Y2158" i="5" s="1"/>
  <c r="P1866" i="5"/>
  <c r="N1866" i="5"/>
  <c r="Q1724" i="5"/>
  <c r="U1724" i="5"/>
  <c r="P867" i="5"/>
  <c r="Q867" i="5" s="1"/>
  <c r="N867" i="5"/>
  <c r="J1373" i="5"/>
  <c r="K1373" i="5" s="1"/>
  <c r="M1373" i="5" s="1"/>
  <c r="W1374" i="5"/>
  <c r="X1374" i="5"/>
  <c r="Y1374" i="5" s="1"/>
  <c r="P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424" i="5"/>
  <c r="U1424" i="5"/>
  <c r="P2138" i="5"/>
  <c r="N2138" i="5"/>
  <c r="P1174" i="5"/>
  <c r="N1174" i="5"/>
  <c r="P2103" i="5"/>
  <c r="N2103" i="5"/>
  <c r="K2153" i="5"/>
  <c r="M2153" i="5" s="1"/>
  <c r="Q332" i="5"/>
  <c r="U321" i="5"/>
  <c r="Q321" i="5"/>
  <c r="Q1531" i="5"/>
  <c r="U1531" i="5"/>
  <c r="P900" i="5"/>
  <c r="AM30" i="8" s="1"/>
  <c r="N900" i="5"/>
  <c r="U69" i="5"/>
  <c r="Q69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X1986" i="5"/>
  <c r="Y1986" i="5" s="1"/>
  <c r="W1986" i="5"/>
  <c r="Q1870" i="5"/>
  <c r="U1870" i="5"/>
  <c r="Q2110" i="5"/>
  <c r="U2110" i="5"/>
  <c r="P687" i="5"/>
  <c r="Q687" i="5" s="1"/>
  <c r="N687" i="5"/>
  <c r="Q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1625" i="5"/>
  <c r="S1625" i="5"/>
  <c r="R1625" i="5"/>
  <c r="Q350" i="5"/>
  <c r="U350" i="5"/>
  <c r="Q1548" i="5"/>
  <c r="U1548" i="5"/>
  <c r="Q1777" i="5"/>
  <c r="U1777" i="5"/>
  <c r="K2147" i="5"/>
  <c r="M2147" i="5" s="1"/>
  <c r="P2128" i="5"/>
  <c r="N2128" i="5"/>
  <c r="Q2100" i="5"/>
  <c r="U2100" i="5"/>
  <c r="N1721" i="5"/>
  <c r="P1721" i="5"/>
  <c r="Q1420" i="5"/>
  <c r="U1420" i="5"/>
  <c r="Q1715" i="5"/>
  <c r="U1715" i="5"/>
  <c r="P344" i="5"/>
  <c r="N344" i="5"/>
  <c r="Q1762" i="5"/>
  <c r="U1762" i="5"/>
  <c r="U1783" i="5"/>
  <c r="Q1783" i="5"/>
  <c r="K2145" i="5"/>
  <c r="M2145" i="5" s="1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N539" i="5"/>
  <c r="P539" i="5"/>
  <c r="AL20" i="8" s="1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64" i="5"/>
  <c r="U1164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Q1426" i="5"/>
  <c r="P1151" i="5"/>
  <c r="AL37" i="8" s="1"/>
  <c r="N1151" i="5"/>
  <c r="N286" i="5"/>
  <c r="P286" i="5"/>
  <c r="AL12" i="8" s="1"/>
  <c r="Q2075" i="5"/>
  <c r="U2075" i="5"/>
  <c r="K2021" i="5"/>
  <c r="M2021" i="5" s="1"/>
  <c r="U938" i="5"/>
  <c r="Q938" i="5"/>
  <c r="U354" i="5"/>
  <c r="Q354" i="5"/>
  <c r="Q1442" i="5"/>
  <c r="U1442" i="5"/>
  <c r="U325" i="5"/>
  <c r="Q325" i="5"/>
  <c r="P435" i="5"/>
  <c r="Q435" i="5" s="1"/>
  <c r="N435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V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X835" i="5"/>
  <c r="N869" i="5"/>
  <c r="K942" i="5"/>
  <c r="M942" i="5" s="1"/>
  <c r="N941" i="5"/>
  <c r="P941" i="5"/>
  <c r="W835" i="5"/>
  <c r="W619" i="5"/>
  <c r="X619" i="5"/>
  <c r="X222" i="5"/>
  <c r="W222" i="5"/>
  <c r="X655" i="5"/>
  <c r="W655" i="5"/>
  <c r="X294" i="5"/>
  <c r="W295" i="5" s="1"/>
  <c r="W407" i="5"/>
  <c r="X408" i="5" s="1"/>
  <c r="X871" i="5"/>
  <c r="W872" i="5" s="1"/>
  <c r="X44" i="5"/>
  <c r="W45" i="5" s="1"/>
  <c r="W10" i="5"/>
  <c r="X11" i="5" s="1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Z916" i="5"/>
  <c r="W78" i="5"/>
  <c r="W1302" i="5"/>
  <c r="W511" i="5"/>
  <c r="X511" i="5"/>
  <c r="X114" i="5"/>
  <c r="W114" i="5"/>
  <c r="W799" i="5"/>
  <c r="X799" i="5"/>
  <c r="X907" i="5"/>
  <c r="Y907" i="5" s="1"/>
  <c r="V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K523" i="5"/>
  <c r="M523" i="5" s="1"/>
  <c r="P523" i="5" s="1"/>
  <c r="V20" i="8" s="1"/>
  <c r="AA521" i="5"/>
  <c r="Y521" i="5" s="1"/>
  <c r="V521" i="5" s="1"/>
  <c r="Z1131" i="5"/>
  <c r="Y1131" i="5" s="1"/>
  <c r="V1131" i="5" s="1"/>
  <c r="K1129" i="5"/>
  <c r="M1129" i="5" s="1"/>
  <c r="Q1125" i="5"/>
  <c r="L37" i="8"/>
  <c r="Q1119" i="5"/>
  <c r="Q1124" i="5"/>
  <c r="K37" i="8"/>
  <c r="Q1123" i="5"/>
  <c r="J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U2148" i="5" l="1"/>
  <c r="N2137" i="5"/>
  <c r="Q359" i="5"/>
  <c r="U359" i="5"/>
  <c r="V1444" i="5"/>
  <c r="V1986" i="5"/>
  <c r="V2157" i="5"/>
  <c r="V2154" i="5"/>
  <c r="T3" i="5"/>
  <c r="P365" i="5"/>
  <c r="Q365" i="5" s="1"/>
  <c r="S365" i="5" s="1"/>
  <c r="U431" i="5"/>
  <c r="N1336" i="5"/>
  <c r="Q431" i="5"/>
  <c r="S431" i="5" s="1"/>
  <c r="V2158" i="5"/>
  <c r="Q1435" i="5"/>
  <c r="N1516" i="5"/>
  <c r="N2144" i="5"/>
  <c r="V1086" i="5"/>
  <c r="N2148" i="5"/>
  <c r="U3" i="5"/>
  <c r="V1661" i="5"/>
  <c r="V1589" i="5"/>
  <c r="V1985" i="5"/>
  <c r="V1265" i="5"/>
  <c r="V1805" i="5"/>
  <c r="K1697" i="5"/>
  <c r="M1697" i="5" s="1"/>
  <c r="P1697" i="5" s="1"/>
  <c r="V1697" i="5"/>
  <c r="V1913" i="5"/>
  <c r="V472" i="5"/>
  <c r="V2021" i="5"/>
  <c r="V365" i="5"/>
  <c r="V942" i="5"/>
  <c r="K1914" i="5"/>
  <c r="M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V943" i="5"/>
  <c r="K915" i="5"/>
  <c r="M915" i="5" s="1"/>
  <c r="V915" i="5"/>
  <c r="K2156" i="5"/>
  <c r="M2156" i="5" s="1"/>
  <c r="V2156" i="5"/>
  <c r="V1193" i="5"/>
  <c r="V2153" i="5"/>
  <c r="V1229" i="5"/>
  <c r="V1228" i="5"/>
  <c r="V1948" i="5"/>
  <c r="K2152" i="5"/>
  <c r="M2152" i="5" s="1"/>
  <c r="P2152" i="5" s="1"/>
  <c r="V2152" i="5"/>
  <c r="V1877" i="5"/>
  <c r="Q2065" i="5"/>
  <c r="T2065" i="5" s="1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N2152" i="5"/>
  <c r="U470" i="5"/>
  <c r="S2" i="5"/>
  <c r="X150" i="5"/>
  <c r="N2092" i="5"/>
  <c r="Q470" i="5"/>
  <c r="T470" i="5" s="1"/>
  <c r="U1435" i="5"/>
  <c r="Q934" i="5"/>
  <c r="R934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X836" i="5"/>
  <c r="W691" i="5"/>
  <c r="X692" i="5" s="1"/>
  <c r="N2056" i="5"/>
  <c r="T2056" i="5" s="1"/>
  <c r="K1733" i="5"/>
  <c r="M1733" i="5" s="1"/>
  <c r="K1157" i="5"/>
  <c r="M1157" i="5" s="1"/>
  <c r="N1696" i="5"/>
  <c r="R1696" i="5" s="1"/>
  <c r="U1696" i="5" s="1"/>
  <c r="K1337" i="5"/>
  <c r="M1337" i="5" s="1"/>
  <c r="K2057" i="5"/>
  <c r="M2057" i="5" s="1"/>
  <c r="AK76" i="8"/>
  <c r="X186" i="5"/>
  <c r="U2090" i="5"/>
  <c r="U1417" i="5"/>
  <c r="W584" i="5"/>
  <c r="X2161" i="5"/>
  <c r="Y2161" i="5" s="1"/>
  <c r="Q2090" i="5"/>
  <c r="R2090" i="5" s="1"/>
  <c r="T146" i="5"/>
  <c r="Q1359" i="5"/>
  <c r="T1359" i="5" s="1"/>
  <c r="H30" i="8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X367" i="5"/>
  <c r="Y367" i="5" s="1"/>
  <c r="V367" i="5" s="1"/>
  <c r="W367" i="5"/>
  <c r="K366" i="5"/>
  <c r="M366" i="5" s="1"/>
  <c r="U1722" i="5"/>
  <c r="U1526" i="5"/>
  <c r="X475" i="5"/>
  <c r="W475" i="5"/>
  <c r="U1370" i="5"/>
  <c r="Q1759" i="5"/>
  <c r="T1759" i="5" s="1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X1915" i="5"/>
  <c r="Y1915" i="5" s="1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Q1857" i="5"/>
  <c r="U1857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U1415" i="5" s="1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431" i="5"/>
  <c r="T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K1446" i="5"/>
  <c r="M1446" i="5" s="1"/>
  <c r="Q1800" i="5"/>
  <c r="U1800" i="5"/>
  <c r="T1345" i="5"/>
  <c r="R1345" i="5"/>
  <c r="S1345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T1703" i="5"/>
  <c r="R1703" i="5"/>
  <c r="U1703" i="5" s="1"/>
  <c r="S1703" i="5"/>
  <c r="T2110" i="5"/>
  <c r="R2110" i="5"/>
  <c r="S2110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P2153" i="5"/>
  <c r="N2153" i="5"/>
  <c r="Q2138" i="5"/>
  <c r="U2138" i="5"/>
  <c r="K2155" i="5"/>
  <c r="M2155" i="5" s="1"/>
  <c r="Q356" i="5"/>
  <c r="U356" i="5"/>
  <c r="T1743" i="5"/>
  <c r="R1743" i="5"/>
  <c r="S1743" i="5"/>
  <c r="Q1552" i="5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Q1077" i="5"/>
  <c r="U1077" i="5"/>
  <c r="S359" i="5"/>
  <c r="R359" i="5"/>
  <c r="T359" i="5"/>
  <c r="U34" i="5"/>
  <c r="Q34" i="5"/>
  <c r="R333" i="5"/>
  <c r="U333" i="5" s="1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R1874" i="5"/>
  <c r="S1874" i="5"/>
  <c r="T1874" i="5"/>
  <c r="U1788" i="5"/>
  <c r="Q1788" i="5"/>
  <c r="Q935" i="5"/>
  <c r="AL73" i="8" s="1"/>
  <c r="U935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140" i="5"/>
  <c r="U140" i="5"/>
  <c r="U1527" i="5"/>
  <c r="Q1527" i="5"/>
  <c r="Q1714" i="5"/>
  <c r="U1714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T1431" i="5"/>
  <c r="S1431" i="5"/>
  <c r="R1431" i="5"/>
  <c r="Q1171" i="5"/>
  <c r="U1171" i="5"/>
  <c r="R1779" i="5"/>
  <c r="S1779" i="5"/>
  <c r="T1779" i="5"/>
  <c r="T2122" i="5"/>
  <c r="R2122" i="5"/>
  <c r="S2122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Q1844" i="5"/>
  <c r="K1806" i="5"/>
  <c r="M1806" i="5" s="1"/>
  <c r="T1418" i="5"/>
  <c r="R1418" i="5"/>
  <c r="S1418" i="5"/>
  <c r="U791" i="5"/>
  <c r="Q791" i="5"/>
  <c r="Q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U2133" i="5" s="1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U1163" i="5" s="1"/>
  <c r="Q1766" i="5"/>
  <c r="U1766" i="5"/>
  <c r="U542" i="5"/>
  <c r="Q542" i="5"/>
  <c r="R2063" i="5"/>
  <c r="U2063" i="5" s="1"/>
  <c r="T2063" i="5"/>
  <c r="S2063" i="5"/>
  <c r="S1540" i="5"/>
  <c r="R1540" i="5"/>
  <c r="T1540" i="5"/>
  <c r="P2149" i="5"/>
  <c r="N2149" i="5"/>
  <c r="Q145" i="5"/>
  <c r="AO71" i="8" s="1"/>
  <c r="U145" i="5"/>
  <c r="Q1008" i="5"/>
  <c r="U1008" i="5"/>
  <c r="T1872" i="5"/>
  <c r="R1872" i="5"/>
  <c r="S1872" i="5"/>
  <c r="Q1984" i="5"/>
  <c r="Q2141" i="5"/>
  <c r="U2141" i="5"/>
  <c r="Q2086" i="5"/>
  <c r="U2086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R2126" i="5"/>
  <c r="S2126" i="5"/>
  <c r="T2126" i="5"/>
  <c r="R1753" i="5"/>
  <c r="S1753" i="5"/>
  <c r="T1753" i="5"/>
  <c r="U1082" i="5"/>
  <c r="Q1082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U332" i="5" s="1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T1712" i="5"/>
  <c r="R1712" i="5"/>
  <c r="S1712" i="5"/>
  <c r="S1368" i="5"/>
  <c r="T1368" i="5"/>
  <c r="R1368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761" i="5"/>
  <c r="U1761" i="5"/>
  <c r="R1076" i="5"/>
  <c r="S1076" i="5"/>
  <c r="T1076" i="5"/>
  <c r="Q2082" i="5"/>
  <c r="U2082" i="5"/>
  <c r="T1411" i="5"/>
  <c r="R1411" i="5"/>
  <c r="U1411" i="5" s="1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T1416" i="5"/>
  <c r="S1416" i="5"/>
  <c r="R1416" i="5"/>
  <c r="T1541" i="5"/>
  <c r="R1541" i="5"/>
  <c r="S1541" i="5"/>
  <c r="T1852" i="5"/>
  <c r="R1852" i="5"/>
  <c r="S1852" i="5"/>
  <c r="K1878" i="5"/>
  <c r="M1878" i="5" s="1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V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Q576" i="5"/>
  <c r="U576" i="5"/>
  <c r="Q1005" i="5"/>
  <c r="U1005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U1009" i="5"/>
  <c r="Q1009" i="5"/>
  <c r="Q1847" i="5"/>
  <c r="R1781" i="5"/>
  <c r="S1781" i="5"/>
  <c r="T1781" i="5"/>
  <c r="Q1549" i="5"/>
  <c r="U1549" i="5"/>
  <c r="Q1362" i="5"/>
  <c r="U1362" i="5"/>
  <c r="Q335" i="5"/>
  <c r="Q1432" i="5"/>
  <c r="U1432" i="5"/>
  <c r="U1348" i="5"/>
  <c r="Q1348" i="5"/>
  <c r="R1531" i="5"/>
  <c r="S1531" i="5"/>
  <c r="T1531" i="5"/>
  <c r="Q1174" i="5"/>
  <c r="U1174" i="5"/>
  <c r="U1727" i="5"/>
  <c r="Q1727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R2065" i="5"/>
  <c r="S342" i="5"/>
  <c r="T342" i="5"/>
  <c r="R342" i="5"/>
  <c r="S1696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T348" i="5"/>
  <c r="R348" i="5"/>
  <c r="S348" i="5"/>
  <c r="P1445" i="5"/>
  <c r="N1445" i="5"/>
  <c r="K1554" i="5"/>
  <c r="M1554" i="5" s="1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U1550" i="5"/>
  <c r="Q1550" i="5"/>
  <c r="T2132" i="5"/>
  <c r="R2132" i="5"/>
  <c r="U2132" i="5" s="1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V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T365" i="5"/>
  <c r="Q1084" i="5"/>
  <c r="U1084" i="5"/>
  <c r="K1086" i="5"/>
  <c r="M1086" i="5" s="1"/>
  <c r="X1087" i="5"/>
  <c r="Y1087" i="5" s="1"/>
  <c r="W1087" i="5"/>
  <c r="P1085" i="5"/>
  <c r="N1085" i="5"/>
  <c r="H32" i="8"/>
  <c r="Q941" i="5"/>
  <c r="K943" i="5"/>
  <c r="M943" i="5" s="1"/>
  <c r="N942" i="5"/>
  <c r="P942" i="5"/>
  <c r="W836" i="5"/>
  <c r="W620" i="5"/>
  <c r="X620" i="5"/>
  <c r="X223" i="5"/>
  <c r="W223" i="5"/>
  <c r="X656" i="5"/>
  <c r="W656" i="5"/>
  <c r="W1303" i="5"/>
  <c r="W11" i="5"/>
  <c r="X12" i="5" s="1"/>
  <c r="K907" i="5"/>
  <c r="M907" i="5" s="1"/>
  <c r="W982" i="5"/>
  <c r="X983" i="5" s="1"/>
  <c r="X982" i="5"/>
  <c r="X730" i="5"/>
  <c r="W730" i="5"/>
  <c r="X731" i="5" s="1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Z917" i="5"/>
  <c r="Y916" i="5"/>
  <c r="V916" i="5" s="1"/>
  <c r="W800" i="5"/>
  <c r="X1303" i="5"/>
  <c r="X800" i="5"/>
  <c r="X512" i="5"/>
  <c r="W512" i="5"/>
  <c r="X115" i="5"/>
  <c r="W115" i="5"/>
  <c r="W908" i="5"/>
  <c r="X908" i="5"/>
  <c r="Y908" i="5" s="1"/>
  <c r="V908" i="5" s="1"/>
  <c r="X944" i="5"/>
  <c r="Y944" i="5" s="1"/>
  <c r="W944" i="5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N523" i="5"/>
  <c r="K522" i="5"/>
  <c r="M522" i="5" s="1"/>
  <c r="AA520" i="5"/>
  <c r="Y520" i="5" s="1"/>
  <c r="V520" i="5" s="1"/>
  <c r="P1129" i="5"/>
  <c r="N1129" i="5"/>
  <c r="K1130" i="5"/>
  <c r="M1130" i="5" s="1"/>
  <c r="Z1132" i="5"/>
  <c r="Y1132" i="5" s="1"/>
  <c r="V1132" i="5" s="1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N1697" i="5" l="1"/>
  <c r="R365" i="5"/>
  <c r="U365" i="5" s="1"/>
  <c r="V2023" i="5"/>
  <c r="N1517" i="5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P2161" i="5" s="1"/>
  <c r="AN17" i="8" s="1"/>
  <c r="V2161" i="5"/>
  <c r="K1770" i="5"/>
  <c r="M1770" i="5" s="1"/>
  <c r="N1770" i="5" s="1"/>
  <c r="K1698" i="5"/>
  <c r="M1698" i="5" s="1"/>
  <c r="N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693" i="5" s="1"/>
  <c r="X187" i="5"/>
  <c r="W187" i="5"/>
  <c r="T934" i="5"/>
  <c r="W837" i="5"/>
  <c r="S934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AL76" i="8"/>
  <c r="T1696" i="5"/>
  <c r="P2057" i="5"/>
  <c r="Q2057" i="5" s="1"/>
  <c r="S2057" i="5" s="1"/>
  <c r="N2057" i="5"/>
  <c r="S2090" i="5"/>
  <c r="P1157" i="5"/>
  <c r="Q1157" i="5" s="1"/>
  <c r="N1157" i="5"/>
  <c r="T2090" i="5"/>
  <c r="N1337" i="5"/>
  <c r="P1337" i="5"/>
  <c r="Q1337" i="5" s="1"/>
  <c r="P1158" i="5"/>
  <c r="R2056" i="5"/>
  <c r="U2056" i="5" s="1"/>
  <c r="P1733" i="5"/>
  <c r="Q1733" i="5" s="1"/>
  <c r="N1733" i="5"/>
  <c r="W585" i="5"/>
  <c r="S1746" i="5"/>
  <c r="T1746" i="5"/>
  <c r="AN73" i="8"/>
  <c r="S1359" i="5"/>
  <c r="S432" i="5"/>
  <c r="R1759" i="5"/>
  <c r="R1359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T1729" i="5"/>
  <c r="R1729" i="5"/>
  <c r="W476" i="5"/>
  <c r="X476" i="5"/>
  <c r="R1726" i="5"/>
  <c r="S1726" i="5"/>
  <c r="W1916" i="5"/>
  <c r="K1915" i="5"/>
  <c r="M1915" i="5" s="1"/>
  <c r="P1915" i="5" s="1"/>
  <c r="X1916" i="5"/>
  <c r="Y1916" i="5" s="1"/>
  <c r="V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T1847" i="5"/>
  <c r="R1847" i="5"/>
  <c r="U1847" i="5" s="1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S1546" i="5"/>
  <c r="R1546" i="5"/>
  <c r="T1546" i="5"/>
  <c r="R1713" i="5"/>
  <c r="S1713" i="5"/>
  <c r="T1713" i="5"/>
  <c r="S1754" i="5"/>
  <c r="R1754" i="5"/>
  <c r="T1754" i="5"/>
  <c r="Q2149" i="5"/>
  <c r="U2149" i="5"/>
  <c r="S1539" i="5"/>
  <c r="R1539" i="5"/>
  <c r="T1539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T1748" i="5"/>
  <c r="R1748" i="5"/>
  <c r="S1748" i="5"/>
  <c r="R1189" i="5"/>
  <c r="S1189" i="5"/>
  <c r="T1189" i="5"/>
  <c r="T1697" i="5"/>
  <c r="S1697" i="5"/>
  <c r="R1697" i="5"/>
  <c r="U1697" i="5" s="1"/>
  <c r="Q2150" i="5"/>
  <c r="U2150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P473" i="5"/>
  <c r="N47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U1846" i="5" s="1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948" i="5"/>
  <c r="S1948" i="5"/>
  <c r="R1948" i="5"/>
  <c r="U1948" i="5" s="1"/>
  <c r="Q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Z476" i="5"/>
  <c r="Y475" i="5"/>
  <c r="V475" i="5" s="1"/>
  <c r="S1077" i="5"/>
  <c r="T1077" i="5"/>
  <c r="R1077" i="5"/>
  <c r="T1552" i="5"/>
  <c r="R1552" i="5"/>
  <c r="U1552" i="5" s="1"/>
  <c r="S1552" i="5"/>
  <c r="P2155" i="5"/>
  <c r="AH17" i="8" s="1"/>
  <c r="N2155" i="5"/>
  <c r="T1439" i="5"/>
  <c r="S1439" i="5"/>
  <c r="R143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T1719" i="5"/>
  <c r="R1719" i="5"/>
  <c r="S1719" i="5"/>
  <c r="R335" i="5"/>
  <c r="U335" i="5" s="1"/>
  <c r="S335" i="5"/>
  <c r="T335" i="5"/>
  <c r="S141" i="5"/>
  <c r="T141" i="5"/>
  <c r="R141" i="5"/>
  <c r="R1166" i="5"/>
  <c r="S1166" i="5"/>
  <c r="T1166" i="5"/>
  <c r="K1483" i="5"/>
  <c r="M1483" i="5" s="1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T1710" i="5"/>
  <c r="R1710" i="5"/>
  <c r="S1710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K2023" i="5"/>
  <c r="M2023" i="5" s="1"/>
  <c r="T1168" i="5"/>
  <c r="S1168" i="5"/>
  <c r="R1168" i="5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S1714" i="5"/>
  <c r="R1714" i="5"/>
  <c r="T1714" i="5"/>
  <c r="T1861" i="5"/>
  <c r="R1861" i="5"/>
  <c r="S1861" i="5"/>
  <c r="T2085" i="5"/>
  <c r="R2085" i="5"/>
  <c r="S2085" i="5"/>
  <c r="K1987" i="5"/>
  <c r="M1987" i="5" s="1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S1444" i="5"/>
  <c r="T1444" i="5"/>
  <c r="R1444" i="5"/>
  <c r="U1444" i="5" s="1"/>
  <c r="R1005" i="5"/>
  <c r="S1005" i="5"/>
  <c r="T1005" i="5"/>
  <c r="T2068" i="5"/>
  <c r="R2068" i="5"/>
  <c r="S2068" i="5"/>
  <c r="S1851" i="5"/>
  <c r="R1851" i="5"/>
  <c r="T1851" i="5"/>
  <c r="R2082" i="5"/>
  <c r="T2082" i="5"/>
  <c r="S2082" i="5"/>
  <c r="R1704" i="5"/>
  <c r="S1704" i="5"/>
  <c r="T1704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K1375" i="5" s="1"/>
  <c r="M1375" i="5" s="1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R1843" i="5"/>
  <c r="U1843" i="5" s="1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U331" i="5" s="1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U334" i="5" s="1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K944" i="5"/>
  <c r="M944" i="5" s="1"/>
  <c r="P943" i="5"/>
  <c r="N943" i="5"/>
  <c r="S941" i="5"/>
  <c r="R941" i="5"/>
  <c r="U941" i="5" s="1"/>
  <c r="T941" i="5"/>
  <c r="Q942" i="5"/>
  <c r="I32" i="8"/>
  <c r="X837" i="5"/>
  <c r="W621" i="5"/>
  <c r="X621" i="5"/>
  <c r="X224" i="5"/>
  <c r="W224" i="5"/>
  <c r="X801" i="5"/>
  <c r="W657" i="5"/>
  <c r="X657" i="5"/>
  <c r="X1304" i="5"/>
  <c r="W801" i="5"/>
  <c r="W875" i="5"/>
  <c r="Y874" i="5"/>
  <c r="V874" i="5" s="1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X767" i="5" s="1"/>
  <c r="W12" i="5"/>
  <c r="X13" i="5" s="1"/>
  <c r="W983" i="5"/>
  <c r="X984" i="5" s="1"/>
  <c r="W1304" i="5"/>
  <c r="X1016" i="5"/>
  <c r="K916" i="5"/>
  <c r="M916" i="5" s="1"/>
  <c r="Z918" i="5"/>
  <c r="X513" i="5"/>
  <c r="W513" i="5"/>
  <c r="W116" i="5"/>
  <c r="X116" i="5"/>
  <c r="X909" i="5"/>
  <c r="Y909" i="5" s="1"/>
  <c r="V909" i="5" s="1"/>
  <c r="W909" i="5"/>
  <c r="W945" i="5"/>
  <c r="X945" i="5"/>
  <c r="Y945" i="5" s="1"/>
  <c r="V945" i="5" s="1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R913" i="5"/>
  <c r="U913" i="5" s="1"/>
  <c r="S913" i="5"/>
  <c r="T913" i="5"/>
  <c r="P31" i="8"/>
  <c r="Q914" i="5"/>
  <c r="Q915" i="5"/>
  <c r="Q31" i="8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V875" i="5" s="1"/>
  <c r="Z151" i="5"/>
  <c r="Z764" i="5"/>
  <c r="Y763" i="5"/>
  <c r="V763" i="5" s="1"/>
  <c r="Z187" i="5"/>
  <c r="P6" i="5"/>
  <c r="N6" i="5"/>
  <c r="N977" i="5"/>
  <c r="P977" i="5"/>
  <c r="G14" i="8"/>
  <c r="H14" i="8"/>
  <c r="K521" i="5"/>
  <c r="M521" i="5" s="1"/>
  <c r="P522" i="5"/>
  <c r="U20" i="8" s="1"/>
  <c r="N522" i="5"/>
  <c r="AA519" i="5"/>
  <c r="Y519" i="5" s="1"/>
  <c r="V519" i="5" s="1"/>
  <c r="K1131" i="5"/>
  <c r="M1131" i="5" s="1"/>
  <c r="H57" i="8"/>
  <c r="I57" i="8"/>
  <c r="G57" i="8"/>
  <c r="Z1133" i="5"/>
  <c r="Y1133" i="5" s="1"/>
  <c r="V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T1517" i="5" l="1"/>
  <c r="N2161" i="5"/>
  <c r="V1879" i="5"/>
  <c r="P1698" i="5"/>
  <c r="Q1698" i="5" s="1"/>
  <c r="V1556" i="5"/>
  <c r="V1880" i="5"/>
  <c r="N1338" i="5"/>
  <c r="P2094" i="5"/>
  <c r="Q2094" i="5" s="1"/>
  <c r="T2094" i="5" s="1"/>
  <c r="V1555" i="5"/>
  <c r="V1375" i="5"/>
  <c r="V944" i="5"/>
  <c r="N1518" i="5"/>
  <c r="T1518" i="5" s="1"/>
  <c r="W188" i="5"/>
  <c r="X152" i="5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W694" i="5" s="1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W838" i="5"/>
  <c r="N2058" i="5"/>
  <c r="R2093" i="5"/>
  <c r="U2093" i="5" s="1"/>
  <c r="S2093" i="5"/>
  <c r="X586" i="5"/>
  <c r="K2060" i="5"/>
  <c r="M2060" i="5" s="1"/>
  <c r="T2057" i="5"/>
  <c r="K1699" i="5"/>
  <c r="M1699" i="5" s="1"/>
  <c r="K2059" i="5"/>
  <c r="M2059" i="5" s="1"/>
  <c r="S1769" i="5"/>
  <c r="R1769" i="5"/>
  <c r="U1769" i="5" s="1"/>
  <c r="T1769" i="5"/>
  <c r="S1518" i="5"/>
  <c r="R2094" i="5"/>
  <c r="U2094" i="5" s="1"/>
  <c r="R2057" i="5"/>
  <c r="U2057" i="5" s="1"/>
  <c r="R1337" i="5"/>
  <c r="U1337" i="5" s="1"/>
  <c r="T1337" i="5"/>
  <c r="Q2058" i="5"/>
  <c r="S1337" i="5"/>
  <c r="T1733" i="5"/>
  <c r="R1733" i="5"/>
  <c r="U1733" i="5" s="1"/>
  <c r="S1733" i="5"/>
  <c r="Q1158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K1376" i="5"/>
  <c r="M1376" i="5" s="1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 s="1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K945" i="5"/>
  <c r="M945" i="5" s="1"/>
  <c r="Q943" i="5"/>
  <c r="U943" i="5" s="1"/>
  <c r="J32" i="8"/>
  <c r="S942" i="5"/>
  <c r="R942" i="5"/>
  <c r="U942" i="5" s="1"/>
  <c r="T942" i="5"/>
  <c r="N944" i="5"/>
  <c r="P944" i="5"/>
  <c r="X838" i="5"/>
  <c r="W622" i="5"/>
  <c r="X622" i="5"/>
  <c r="W225" i="5"/>
  <c r="X225" i="5"/>
  <c r="W658" i="5"/>
  <c r="X802" i="5"/>
  <c r="X658" i="5"/>
  <c r="W802" i="5"/>
  <c r="X1305" i="5"/>
  <c r="K874" i="5"/>
  <c r="M874" i="5" s="1"/>
  <c r="P874" i="5" s="1"/>
  <c r="X189" i="5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Y918" i="5"/>
  <c r="V918" i="5" s="1"/>
  <c r="Z919" i="5"/>
  <c r="X81" i="5"/>
  <c r="P916" i="5"/>
  <c r="N916" i="5"/>
  <c r="W117" i="5"/>
  <c r="W514" i="5"/>
  <c r="X514" i="5"/>
  <c r="X117" i="5"/>
  <c r="W118" i="5"/>
  <c r="X910" i="5"/>
  <c r="Y910" i="5" s="1"/>
  <c r="V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S914" i="5"/>
  <c r="T914" i="5"/>
  <c r="R914" i="5"/>
  <c r="U914" i="5" s="1"/>
  <c r="R915" i="5"/>
  <c r="U915" i="5" s="1"/>
  <c r="T915" i="5"/>
  <c r="S915" i="5"/>
  <c r="Y876" i="5"/>
  <c r="V876" i="5" s="1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V9" i="5" s="1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Q522" i="5"/>
  <c r="P521" i="5"/>
  <c r="T20" i="8" s="1"/>
  <c r="N521" i="5"/>
  <c r="I14" i="8"/>
  <c r="AA518" i="5"/>
  <c r="Y518" i="5" s="1"/>
  <c r="V518" i="5" s="1"/>
  <c r="J57" i="8"/>
  <c r="Q1839" i="5"/>
  <c r="N1131" i="5"/>
  <c r="P1131" i="5"/>
  <c r="S1129" i="5"/>
  <c r="R1129" i="5"/>
  <c r="U1129" i="5" s="1"/>
  <c r="T1129" i="5"/>
  <c r="K1132" i="5"/>
  <c r="M1132" i="5" s="1"/>
  <c r="Q37" i="8"/>
  <c r="Q1130" i="5"/>
  <c r="Z1134" i="5"/>
  <c r="Y1134" i="5" s="1"/>
  <c r="V1134" i="5" s="1"/>
  <c r="Z533" i="5"/>
  <c r="AA128" i="5"/>
  <c r="W189" i="5" l="1"/>
  <c r="V946" i="5"/>
  <c r="S2094" i="5"/>
  <c r="W153" i="5"/>
  <c r="P1050" i="5"/>
  <c r="R1518" i="5"/>
  <c r="U1518" i="5" s="1"/>
  <c r="N76" i="5"/>
  <c r="R76" i="5" s="1"/>
  <c r="U76" i="5" s="1"/>
  <c r="V1376" i="5"/>
  <c r="S1770" i="5"/>
  <c r="R1770" i="5"/>
  <c r="U1770" i="5" s="1"/>
  <c r="V368" i="5"/>
  <c r="V1592" i="5"/>
  <c r="V1484" i="5"/>
  <c r="X153" i="5"/>
  <c r="W839" i="5"/>
  <c r="V1268" i="5"/>
  <c r="V1808" i="5"/>
  <c r="V1952" i="5"/>
  <c r="K1700" i="5"/>
  <c r="M1700" i="5" s="1"/>
  <c r="N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K1160" i="5"/>
  <c r="M1160" i="5" s="1"/>
  <c r="Z1702" i="5"/>
  <c r="Y1702" i="5" s="1"/>
  <c r="V1702" i="5" s="1"/>
  <c r="Y1701" i="5"/>
  <c r="V1701" i="5" s="1"/>
  <c r="P1771" i="5"/>
  <c r="Q1771" i="5" s="1"/>
  <c r="N1771" i="5"/>
  <c r="Z1162" i="5"/>
  <c r="Y1162" i="5" s="1"/>
  <c r="V1162" i="5" s="1"/>
  <c r="Y1161" i="5"/>
  <c r="V1161" i="5" s="1"/>
  <c r="P1159" i="5"/>
  <c r="Q1159" i="5" s="1"/>
  <c r="N1159" i="5"/>
  <c r="K1772" i="5"/>
  <c r="M1772" i="5" s="1"/>
  <c r="Z2062" i="5"/>
  <c r="Y2062" i="5" s="1"/>
  <c r="V2062" i="5" s="1"/>
  <c r="Y2061" i="5"/>
  <c r="V2061" i="5" s="1"/>
  <c r="K1340" i="5"/>
  <c r="M1340" i="5" s="1"/>
  <c r="P1339" i="5"/>
  <c r="Q1339" i="5" s="1"/>
  <c r="N1339" i="5"/>
  <c r="Z1774" i="5"/>
  <c r="Y1773" i="5"/>
  <c r="V1773" i="5" s="1"/>
  <c r="P1519" i="5"/>
  <c r="Q1519" i="5" s="1"/>
  <c r="N1519" i="5"/>
  <c r="Z1342" i="5"/>
  <c r="Y1341" i="5"/>
  <c r="V1341" i="5" s="1"/>
  <c r="K1520" i="5"/>
  <c r="M1520" i="5" s="1"/>
  <c r="K1736" i="5"/>
  <c r="M1736" i="5" s="1"/>
  <c r="K2096" i="5"/>
  <c r="M2096" i="5" s="1"/>
  <c r="Z1522" i="5"/>
  <c r="Y1521" i="5"/>
  <c r="V1521" i="5" s="1"/>
  <c r="Z1738" i="5"/>
  <c r="Y1737" i="5"/>
  <c r="V1737" i="5" s="1"/>
  <c r="N1735" i="5"/>
  <c r="P1735" i="5"/>
  <c r="Q1735" i="5" s="1"/>
  <c r="Z2098" i="5"/>
  <c r="Y2097" i="5"/>
  <c r="V2097" i="5" s="1"/>
  <c r="P2095" i="5"/>
  <c r="Q2095" i="5" s="1"/>
  <c r="N2095" i="5"/>
  <c r="X587" i="5"/>
  <c r="P2059" i="5"/>
  <c r="N2059" i="5"/>
  <c r="P1699" i="5"/>
  <c r="N1699" i="5"/>
  <c r="P1700" i="5"/>
  <c r="N2060" i="5"/>
  <c r="P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Q367" i="5"/>
  <c r="U367" i="5" s="1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 s="1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 s="1"/>
  <c r="T2022" i="5"/>
  <c r="R2022" i="5"/>
  <c r="U2022" i="5" s="1"/>
  <c r="S2022" i="5"/>
  <c r="Q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V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Z920" i="5"/>
  <c r="W19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W446" i="5"/>
  <c r="X447" i="5" s="1"/>
  <c r="X82" i="5"/>
  <c r="X515" i="5"/>
  <c r="Q916" i="5"/>
  <c r="R31" i="8"/>
  <c r="K918" i="5"/>
  <c r="M918" i="5" s="1"/>
  <c r="W1018" i="5"/>
  <c r="W515" i="5"/>
  <c r="W911" i="5"/>
  <c r="X911" i="5"/>
  <c r="Y911" i="5" s="1"/>
  <c r="V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876" i="5"/>
  <c r="M876" i="5" s="1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V10" i="5" s="1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Y517" i="5" s="1"/>
  <c r="V517" i="5" s="1"/>
  <c r="P520" i="5"/>
  <c r="S20" i="8" s="1"/>
  <c r="N520" i="5"/>
  <c r="Q521" i="5"/>
  <c r="J14" i="8"/>
  <c r="K519" i="5"/>
  <c r="M519" i="5" s="1"/>
  <c r="T522" i="5"/>
  <c r="S522" i="5"/>
  <c r="R522" i="5"/>
  <c r="U522" i="5" s="1"/>
  <c r="K57" i="8"/>
  <c r="P1132" i="5"/>
  <c r="N1132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V1135" i="5" s="1"/>
  <c r="AA127" i="5"/>
  <c r="Y1738" i="5" l="1"/>
  <c r="V1738" i="5" s="1"/>
  <c r="Z1739" i="5"/>
  <c r="Y1739" i="5" s="1"/>
  <c r="Y1342" i="5"/>
  <c r="V1342" i="5" s="1"/>
  <c r="Z1343" i="5"/>
  <c r="Y1343" i="5" s="1"/>
  <c r="Y2098" i="5"/>
  <c r="V2098" i="5" s="1"/>
  <c r="Z2099" i="5"/>
  <c r="Y2099" i="5" s="1"/>
  <c r="Y1522" i="5"/>
  <c r="V1522" i="5" s="1"/>
  <c r="Z1523" i="5"/>
  <c r="Y1523" i="5" s="1"/>
  <c r="Y1774" i="5"/>
  <c r="V1774" i="5" s="1"/>
  <c r="Z1775" i="5"/>
  <c r="Y1775" i="5" s="1"/>
  <c r="V1881" i="5"/>
  <c r="V947" i="5"/>
  <c r="T76" i="5"/>
  <c r="V1953" i="5"/>
  <c r="V1377" i="5"/>
  <c r="V1089" i="5"/>
  <c r="K1918" i="5"/>
  <c r="M1918" i="5" s="1"/>
  <c r="V1989" i="5"/>
  <c r="V1197" i="5"/>
  <c r="K919" i="5"/>
  <c r="M919" i="5" s="1"/>
  <c r="N919" i="5" s="1"/>
  <c r="V919" i="5"/>
  <c r="N1917" i="5"/>
  <c r="S2160" i="5"/>
  <c r="R2160" i="5"/>
  <c r="T2160" i="5"/>
  <c r="V1449" i="5"/>
  <c r="V1593" i="5"/>
  <c r="V2025" i="5"/>
  <c r="V476" i="5"/>
  <c r="V1557" i="5"/>
  <c r="V369" i="5"/>
  <c r="V1558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K1342" i="5"/>
  <c r="M1342" i="5" s="1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1702" i="5"/>
  <c r="M1702" i="5" s="1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K2098" i="5"/>
  <c r="M2098" i="5" s="1"/>
  <c r="P1520" i="5"/>
  <c r="N1520" i="5"/>
  <c r="K2062" i="5"/>
  <c r="M2062" i="5" s="1"/>
  <c r="K1162" i="5"/>
  <c r="M1162" i="5" s="1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K1882" i="5"/>
  <c r="M1882" i="5" s="1"/>
  <c r="T1879" i="5"/>
  <c r="R1879" i="5"/>
  <c r="U1879" i="5" s="1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P1918" i="5"/>
  <c r="N1918" i="5"/>
  <c r="Q1917" i="5"/>
  <c r="U1917" i="5" s="1"/>
  <c r="X1991" i="5"/>
  <c r="Y1991" i="5" s="1"/>
  <c r="W1991" i="5"/>
  <c r="X1451" i="5"/>
  <c r="Y1451" i="5" s="1"/>
  <c r="W1451" i="5"/>
  <c r="X696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X840" i="5"/>
  <c r="K947" i="5"/>
  <c r="M947" i="5" s="1"/>
  <c r="Q945" i="5"/>
  <c r="L32" i="8"/>
  <c r="T944" i="5"/>
  <c r="R944" i="5"/>
  <c r="U944" i="5" s="1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X301" i="5"/>
  <c r="W302" i="5" s="1"/>
  <c r="W413" i="5"/>
  <c r="X414" i="5" s="1"/>
  <c r="W735" i="5"/>
  <c r="X736" i="5" s="1"/>
  <c r="W770" i="5"/>
  <c r="X771" i="5" s="1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53" i="5"/>
  <c r="X54" i="5" s="1"/>
  <c r="W1057" i="5"/>
  <c r="X1058" i="5" s="1"/>
  <c r="X554" i="5"/>
  <c r="W555" i="5" s="1"/>
  <c r="K911" i="5"/>
  <c r="M911" i="5" s="1"/>
  <c r="X302" i="5"/>
  <c r="W303" i="5" s="1"/>
  <c r="W52" i="5"/>
  <c r="X53" i="5" s="1"/>
  <c r="X878" i="5"/>
  <c r="W879" i="5" s="1"/>
  <c r="W447" i="5"/>
  <c r="W986" i="5"/>
  <c r="X987" i="5" s="1"/>
  <c r="X516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N876" i="5"/>
  <c r="P876" i="5"/>
  <c r="Y1053" i="5"/>
  <c r="V1053" i="5" s="1"/>
  <c r="Z1054" i="5"/>
  <c r="K877" i="5"/>
  <c r="M877" i="5" s="1"/>
  <c r="Y878" i="5"/>
  <c r="V878" i="5" s="1"/>
  <c r="Z879" i="5"/>
  <c r="Y297" i="5"/>
  <c r="V297" i="5" s="1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V442" i="5" s="1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V45" i="5" s="1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V11" i="5" s="1"/>
  <c r="N584" i="5"/>
  <c r="P584" i="5"/>
  <c r="N519" i="5"/>
  <c r="P519" i="5"/>
  <c r="R20" i="8" s="1"/>
  <c r="Q520" i="5"/>
  <c r="K518" i="5"/>
  <c r="M518" i="5" s="1"/>
  <c r="K14" i="8"/>
  <c r="T521" i="5"/>
  <c r="R521" i="5"/>
  <c r="U521" i="5" s="1"/>
  <c r="S521" i="5"/>
  <c r="AA516" i="5"/>
  <c r="Y516" i="5" s="1"/>
  <c r="V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K1134" i="5"/>
  <c r="M1134" i="5" s="1"/>
  <c r="N1133" i="5"/>
  <c r="P1133" i="5"/>
  <c r="AA126" i="5"/>
  <c r="Z925" i="5"/>
  <c r="K1774" i="5" l="1"/>
  <c r="M1774" i="5" s="1"/>
  <c r="K1738" i="5"/>
  <c r="M1738" i="5" s="1"/>
  <c r="N1738" i="5" s="1"/>
  <c r="X589" i="5"/>
  <c r="V2099" i="5"/>
  <c r="K2099" i="5"/>
  <c r="M2099" i="5" s="1"/>
  <c r="K1522" i="5"/>
  <c r="M1522" i="5" s="1"/>
  <c r="N1522" i="5" s="1"/>
  <c r="V1775" i="5"/>
  <c r="K1775" i="5"/>
  <c r="M1775" i="5" s="1"/>
  <c r="V1343" i="5"/>
  <c r="K1343" i="5"/>
  <c r="M1343" i="5" s="1"/>
  <c r="V1523" i="5"/>
  <c r="K1523" i="5"/>
  <c r="M1523" i="5" s="1"/>
  <c r="V1739" i="5"/>
  <c r="K1739" i="5"/>
  <c r="M1739" i="5" s="1"/>
  <c r="V1882" i="5"/>
  <c r="V1486" i="5"/>
  <c r="V1450" i="5"/>
  <c r="P919" i="5"/>
  <c r="Q919" i="5" s="1"/>
  <c r="V1954" i="5"/>
  <c r="V371" i="5"/>
  <c r="V1810" i="5"/>
  <c r="V1918" i="5"/>
  <c r="V1199" i="5"/>
  <c r="V2026" i="5"/>
  <c r="V1594" i="5"/>
  <c r="V948" i="5"/>
  <c r="V1487" i="5"/>
  <c r="V1270" i="5"/>
  <c r="V1990" i="5"/>
  <c r="V1451" i="5"/>
  <c r="V1811" i="5"/>
  <c r="K1919" i="5"/>
  <c r="M1919" i="5" s="1"/>
  <c r="P1919" i="5" s="1"/>
  <c r="V1234" i="5"/>
  <c r="V370" i="5"/>
  <c r="V477" i="5"/>
  <c r="P2062" i="5"/>
  <c r="Q2062" i="5" s="1"/>
  <c r="N2062" i="5"/>
  <c r="P1161" i="5"/>
  <c r="N1161" i="5"/>
  <c r="P1521" i="5"/>
  <c r="N1521" i="5"/>
  <c r="P2098" i="5"/>
  <c r="N2098" i="5"/>
  <c r="P1342" i="5"/>
  <c r="Q1342" i="5" s="1"/>
  <c r="N1342" i="5"/>
  <c r="T2096" i="5"/>
  <c r="R2096" i="5"/>
  <c r="U2096" i="5" s="1"/>
  <c r="S2096" i="5"/>
  <c r="P1774" i="5"/>
  <c r="Q1774" i="5" s="1"/>
  <c r="N1774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P1162" i="5"/>
  <c r="Q1162" i="5" s="1"/>
  <c r="N1162" i="5"/>
  <c r="Q1520" i="5"/>
  <c r="R1160" i="5"/>
  <c r="U1160" i="5" s="1"/>
  <c r="S1160" i="5"/>
  <c r="T1160" i="5"/>
  <c r="N1773" i="5"/>
  <c r="P1773" i="5"/>
  <c r="P1702" i="5"/>
  <c r="Q1702" i="5" s="1"/>
  <c r="N1702" i="5"/>
  <c r="P1738" i="5"/>
  <c r="Q1738" i="5" s="1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W589" i="5"/>
  <c r="X590" i="5" s="1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P2026" i="5"/>
  <c r="N2026" i="5"/>
  <c r="Q1953" i="5"/>
  <c r="R1484" i="5"/>
  <c r="U1484" i="5" s="1"/>
  <c r="T1484" i="5"/>
  <c r="S1484" i="5"/>
  <c r="W697" i="5"/>
  <c r="R1268" i="5"/>
  <c r="U1268" i="5" s="1"/>
  <c r="S1268" i="5"/>
  <c r="T1268" i="5"/>
  <c r="K1271" i="5"/>
  <c r="M1271" i="5" s="1"/>
  <c r="W1272" i="5"/>
  <c r="X1272" i="5"/>
  <c r="Y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K948" i="5"/>
  <c r="M948" i="5" s="1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W517" i="5"/>
  <c r="W54" i="5"/>
  <c r="X55" i="5" s="1"/>
  <c r="W987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V912" i="5" s="1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V298" i="5" s="1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V767" i="5" s="1"/>
  <c r="K838" i="5"/>
  <c r="Z552" i="5"/>
  <c r="Y551" i="5"/>
  <c r="V551" i="5" s="1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V443" i="5" s="1"/>
  <c r="Z47" i="5"/>
  <c r="Y46" i="5"/>
  <c r="V46" i="5" s="1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V515" i="5" s="1"/>
  <c r="P518" i="5"/>
  <c r="Q20" i="8" s="1"/>
  <c r="N518" i="5"/>
  <c r="L14" i="8"/>
  <c r="T520" i="5"/>
  <c r="R520" i="5"/>
  <c r="U520" i="5" s="1"/>
  <c r="S520" i="5"/>
  <c r="Q519" i="5"/>
  <c r="K517" i="5"/>
  <c r="T37" i="8"/>
  <c r="Q1133" i="5"/>
  <c r="N1134" i="5"/>
  <c r="P1134" i="5"/>
  <c r="K1135" i="5"/>
  <c r="M1135" i="5" s="1"/>
  <c r="T1132" i="5"/>
  <c r="S1132" i="5"/>
  <c r="R1132" i="5"/>
  <c r="U1132" i="5" s="1"/>
  <c r="M57" i="8"/>
  <c r="AA125" i="5"/>
  <c r="Z926" i="5"/>
  <c r="S296" i="5"/>
  <c r="V1488" i="5" l="1"/>
  <c r="P1522" i="5"/>
  <c r="Q1522" i="5" s="1"/>
  <c r="S1522" i="5" s="1"/>
  <c r="V1812" i="5"/>
  <c r="V1667" i="5"/>
  <c r="N1739" i="5"/>
  <c r="P1739" i="5"/>
  <c r="P1775" i="5"/>
  <c r="N1775" i="5"/>
  <c r="P1523" i="5"/>
  <c r="N1523" i="5"/>
  <c r="N2099" i="5"/>
  <c r="P2099" i="5"/>
  <c r="N1343" i="5"/>
  <c r="P1343" i="5"/>
  <c r="V2027" i="5"/>
  <c r="V1559" i="5"/>
  <c r="V1919" i="5"/>
  <c r="V1271" i="5"/>
  <c r="V1235" i="5"/>
  <c r="V1595" i="5"/>
  <c r="V1091" i="5"/>
  <c r="V1883" i="5"/>
  <c r="V1991" i="5"/>
  <c r="V1992" i="5"/>
  <c r="V1272" i="5"/>
  <c r="V1596" i="5"/>
  <c r="V1200" i="5"/>
  <c r="V1452" i="5"/>
  <c r="V1920" i="5"/>
  <c r="V1668" i="5"/>
  <c r="N1919" i="5"/>
  <c r="V949" i="5"/>
  <c r="V1884" i="5"/>
  <c r="V1380" i="5"/>
  <c r="V1560" i="5"/>
  <c r="V1092" i="5"/>
  <c r="V1236" i="5"/>
  <c r="V1956" i="5"/>
  <c r="V2028" i="5"/>
  <c r="V372" i="5"/>
  <c r="V478" i="5"/>
  <c r="T2061" i="5"/>
  <c r="R2061" i="5"/>
  <c r="U2061" i="5" s="1"/>
  <c r="S2061" i="5"/>
  <c r="T1702" i="5"/>
  <c r="R1702" i="5"/>
  <c r="U1702" i="5" s="1"/>
  <c r="S1702" i="5"/>
  <c r="U1342" i="5"/>
  <c r="T1342" i="5"/>
  <c r="R1342" i="5"/>
  <c r="S1342" i="5"/>
  <c r="Q1161" i="5"/>
  <c r="U1161" i="5"/>
  <c r="Q1773" i="5"/>
  <c r="U1773" i="5"/>
  <c r="T1520" i="5"/>
  <c r="S1520" i="5"/>
  <c r="R1520" i="5"/>
  <c r="U1520" i="5" s="1"/>
  <c r="S1774" i="5"/>
  <c r="R1774" i="5"/>
  <c r="U1774" i="5" s="1"/>
  <c r="T1774" i="5"/>
  <c r="Q1341" i="5"/>
  <c r="U1341" i="5"/>
  <c r="Q1737" i="5"/>
  <c r="U1737" i="5"/>
  <c r="R1701" i="5"/>
  <c r="U1701" i="5" s="1"/>
  <c r="T1701" i="5"/>
  <c r="S1701" i="5"/>
  <c r="Q2097" i="5"/>
  <c r="U2097" i="5"/>
  <c r="Q2098" i="5"/>
  <c r="U1162" i="5"/>
  <c r="R1162" i="5"/>
  <c r="S1162" i="5"/>
  <c r="T1162" i="5"/>
  <c r="U1738" i="5"/>
  <c r="R1738" i="5"/>
  <c r="S1738" i="5"/>
  <c r="T1738" i="5"/>
  <c r="T1340" i="5"/>
  <c r="S1340" i="5"/>
  <c r="R1340" i="5"/>
  <c r="U1340" i="5" s="1"/>
  <c r="Q1521" i="5"/>
  <c r="U1521" i="5"/>
  <c r="T2062" i="5"/>
  <c r="R2062" i="5"/>
  <c r="U2062" i="5" s="1"/>
  <c r="S2062" i="5"/>
  <c r="L19" i="8"/>
  <c r="K1920" i="5"/>
  <c r="M1920" i="5" s="1"/>
  <c r="N1920" i="5" s="1"/>
  <c r="W1921" i="5"/>
  <c r="X1921" i="5"/>
  <c r="Y1921" i="5" s="1"/>
  <c r="W590" i="5"/>
  <c r="X591" i="5" s="1"/>
  <c r="Q370" i="5"/>
  <c r="K372" i="5"/>
  <c r="M372" i="5" s="1"/>
  <c r="W373" i="5"/>
  <c r="X373" i="5"/>
  <c r="Y373" i="5" s="1"/>
  <c r="V373" i="5" s="1"/>
  <c r="N371" i="5"/>
  <c r="P371" i="5"/>
  <c r="T369" i="5"/>
  <c r="S369" i="5"/>
  <c r="R369" i="5"/>
  <c r="U369" i="5" s="1"/>
  <c r="Y480" i="5"/>
  <c r="W481" i="5"/>
  <c r="X481" i="5"/>
  <c r="Y481" i="5" s="1"/>
  <c r="V481" i="5" s="1"/>
  <c r="W1309" i="5"/>
  <c r="X1309" i="5"/>
  <c r="X698" i="5"/>
  <c r="Q1919" i="5"/>
  <c r="X1885" i="5"/>
  <c r="Y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U1558" i="5" s="1"/>
  <c r="J1380" i="5"/>
  <c r="K1380" i="5" s="1"/>
  <c r="M1380" i="5" s="1"/>
  <c r="X1381" i="5"/>
  <c r="Y1381" i="5" s="1"/>
  <c r="W1381" i="5"/>
  <c r="X1489" i="5"/>
  <c r="Y1489" i="5" s="1"/>
  <c r="W1489" i="5"/>
  <c r="Q1450" i="5"/>
  <c r="T2025" i="5"/>
  <c r="R2025" i="5"/>
  <c r="U2025" i="5" s="1"/>
  <c r="S2025" i="5"/>
  <c r="K1992" i="5"/>
  <c r="M1992" i="5" s="1"/>
  <c r="X1561" i="5"/>
  <c r="Y1561" i="5" s="1"/>
  <c r="W1561" i="5"/>
  <c r="R1881" i="5"/>
  <c r="U1881" i="5" s="1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K1560" i="5"/>
  <c r="M1560" i="5" s="1"/>
  <c r="W1813" i="5"/>
  <c r="X1813" i="5"/>
  <c r="Y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V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V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U1090" i="5"/>
  <c r="Q1090" i="5"/>
  <c r="P1091" i="5"/>
  <c r="N1091" i="5"/>
  <c r="T1089" i="5"/>
  <c r="R1089" i="5"/>
  <c r="U1089" i="5" s="1"/>
  <c r="S1089" i="5"/>
  <c r="W842" i="5"/>
  <c r="W806" i="5"/>
  <c r="X842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W557" i="5"/>
  <c r="X557" i="5"/>
  <c r="W558" i="5" s="1"/>
  <c r="W56" i="5"/>
  <c r="X56" i="5"/>
  <c r="W1059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V1055" i="5" s="1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V47" i="5" s="1"/>
  <c r="Z445" i="5"/>
  <c r="Y444" i="5"/>
  <c r="V444" i="5" s="1"/>
  <c r="Z553" i="5"/>
  <c r="Y552" i="5"/>
  <c r="V552" i="5" s="1"/>
  <c r="Z769" i="5"/>
  <c r="Y768" i="5"/>
  <c r="V768" i="5" s="1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AA514" i="5"/>
  <c r="Y514" i="5" s="1"/>
  <c r="V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T1522" i="5" l="1"/>
  <c r="R1522" i="5"/>
  <c r="U1522" i="5" s="1"/>
  <c r="V1381" i="5"/>
  <c r="V1885" i="5"/>
  <c r="Q1523" i="5"/>
  <c r="U1523" i="5" s="1"/>
  <c r="Q1343" i="5"/>
  <c r="Q1775" i="5"/>
  <c r="U1775" i="5" s="1"/>
  <c r="Q2099" i="5"/>
  <c r="U2099" i="5" s="1"/>
  <c r="Q1739" i="5"/>
  <c r="V479" i="5"/>
  <c r="V1489" i="5"/>
  <c r="V1561" i="5"/>
  <c r="V1669" i="5"/>
  <c r="V1813" i="5"/>
  <c r="V1273" i="5"/>
  <c r="V950" i="5"/>
  <c r="K480" i="5"/>
  <c r="M480" i="5" s="1"/>
  <c r="N480" i="5" s="1"/>
  <c r="V480" i="5"/>
  <c r="V1093" i="5"/>
  <c r="V1957" i="5"/>
  <c r="V1993" i="5"/>
  <c r="V1201" i="5"/>
  <c r="V1453" i="5"/>
  <c r="V1597" i="5"/>
  <c r="V1921" i="5"/>
  <c r="P1920" i="5"/>
  <c r="U1920" i="5" s="1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699" i="5"/>
  <c r="W1922" i="5"/>
  <c r="K1921" i="5"/>
  <c r="M1921" i="5" s="1"/>
  <c r="N1921" i="5" s="1"/>
  <c r="W591" i="5"/>
  <c r="X592" i="5" s="1"/>
  <c r="W1310" i="5"/>
  <c r="X1310" i="5"/>
  <c r="K373" i="5"/>
  <c r="M373" i="5" s="1"/>
  <c r="W374" i="5"/>
  <c r="X374" i="5"/>
  <c r="Y374" i="5" s="1"/>
  <c r="N372" i="5"/>
  <c r="P372" i="5"/>
  <c r="Q371" i="5"/>
  <c r="U371" i="5" s="1"/>
  <c r="T370" i="5"/>
  <c r="R370" i="5"/>
  <c r="U370" i="5" s="1"/>
  <c r="S370" i="5"/>
  <c r="K481" i="5"/>
  <c r="M481" i="5" s="1"/>
  <c r="X482" i="5"/>
  <c r="Y482" i="5" s="1"/>
  <c r="W482" i="5"/>
  <c r="S1594" i="5"/>
  <c r="T1594" i="5"/>
  <c r="R1594" i="5"/>
  <c r="U1594" i="5" s="1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596" i="5"/>
  <c r="N1596" i="5"/>
  <c r="T1378" i="5"/>
  <c r="S1378" i="5"/>
  <c r="R1378" i="5"/>
  <c r="Q1991" i="5"/>
  <c r="P1560" i="5"/>
  <c r="N1560" i="5"/>
  <c r="N479" i="5"/>
  <c r="P479" i="5"/>
  <c r="N19" i="8" s="1"/>
  <c r="P1812" i="5"/>
  <c r="N1812" i="5"/>
  <c r="W1562" i="5"/>
  <c r="X1562" i="5"/>
  <c r="Y1562" i="5" s="1"/>
  <c r="V1562" i="5" s="1"/>
  <c r="W1994" i="5"/>
  <c r="X1994" i="5"/>
  <c r="Y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U1882" i="5" s="1"/>
  <c r="K1561" i="5"/>
  <c r="M1561" i="5" s="1"/>
  <c r="R1450" i="5"/>
  <c r="U1450" i="5" s="1"/>
  <c r="T1450" i="5"/>
  <c r="S1450" i="5"/>
  <c r="P1380" i="5"/>
  <c r="N1380" i="5"/>
  <c r="Q1559" i="5"/>
  <c r="K1993" i="5"/>
  <c r="M1993" i="5" s="1"/>
  <c r="R477" i="5"/>
  <c r="U477" i="5" s="1"/>
  <c r="S477" i="5"/>
  <c r="T477" i="5"/>
  <c r="K1957" i="5"/>
  <c r="M1957" i="5" s="1"/>
  <c r="Q1811" i="5"/>
  <c r="U1811" i="5" s="1"/>
  <c r="S1486" i="5"/>
  <c r="T1486" i="5"/>
  <c r="R1486" i="5"/>
  <c r="U1486" i="5" s="1"/>
  <c r="U1955" i="5"/>
  <c r="Q1955" i="5"/>
  <c r="Q1451" i="5"/>
  <c r="U1451" i="5"/>
  <c r="P1992" i="5"/>
  <c r="N1992" i="5"/>
  <c r="K2029" i="5"/>
  <c r="M2029" i="5" s="1"/>
  <c r="J1669" i="5"/>
  <c r="K1669" i="5" s="1"/>
  <c r="M1669" i="5" s="1"/>
  <c r="W1670" i="5"/>
  <c r="X1670" i="5"/>
  <c r="Y1670" i="5" s="1"/>
  <c r="Q1883" i="5"/>
  <c r="Q1487" i="5"/>
  <c r="U1487" i="5" s="1"/>
  <c r="K1813" i="5"/>
  <c r="M1813" i="5" s="1"/>
  <c r="K1453" i="5"/>
  <c r="M1453" i="5" s="1"/>
  <c r="W1490" i="5"/>
  <c r="X1490" i="5"/>
  <c r="Y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Q1595" i="5"/>
  <c r="P1956" i="5"/>
  <c r="N1956" i="5"/>
  <c r="Q1667" i="5"/>
  <c r="K1597" i="5"/>
  <c r="M1597" i="5" s="1"/>
  <c r="P1452" i="5"/>
  <c r="N1452" i="5"/>
  <c r="X1814" i="5"/>
  <c r="Y1814" i="5" s="1"/>
  <c r="W1814" i="5"/>
  <c r="Q2027" i="5"/>
  <c r="T1810" i="5"/>
  <c r="R1810" i="5"/>
  <c r="U1810" i="5" s="1"/>
  <c r="S1810" i="5"/>
  <c r="X1454" i="5"/>
  <c r="Y1454" i="5" s="1"/>
  <c r="W1454" i="5"/>
  <c r="K1489" i="5"/>
  <c r="M1489" i="5" s="1"/>
  <c r="R1919" i="5"/>
  <c r="U1919" i="5" s="1"/>
  <c r="S1919" i="5"/>
  <c r="T1919" i="5"/>
  <c r="W627" i="5"/>
  <c r="Q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Q1235" i="5"/>
  <c r="T1198" i="5"/>
  <c r="R1198" i="5"/>
  <c r="S1198" i="5"/>
  <c r="X1202" i="5"/>
  <c r="Y1202" i="5" s="1"/>
  <c r="W1202" i="5"/>
  <c r="Q1199" i="5"/>
  <c r="U1199" i="5" s="1"/>
  <c r="K1201" i="5"/>
  <c r="M1201" i="5" s="1"/>
  <c r="P1200" i="5"/>
  <c r="N1200" i="5"/>
  <c r="R1090" i="5"/>
  <c r="T1090" i="5"/>
  <c r="S1090" i="5"/>
  <c r="P1092" i="5"/>
  <c r="N1092" i="5"/>
  <c r="X1094" i="5"/>
  <c r="Y1094" i="5" s="1"/>
  <c r="W1094" i="5"/>
  <c r="Q1091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X951" i="5"/>
  <c r="Y951" i="5" s="1"/>
  <c r="V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M515" i="5" s="1"/>
  <c r="AA513" i="5"/>
  <c r="Y513" i="5" s="1"/>
  <c r="V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P480" i="5" l="1"/>
  <c r="O19" i="8" s="1"/>
  <c r="V1382" i="5"/>
  <c r="V482" i="5"/>
  <c r="S1739" i="5"/>
  <c r="T1739" i="5"/>
  <c r="R1739" i="5"/>
  <c r="R1343" i="5"/>
  <c r="T1343" i="5"/>
  <c r="S1343" i="5"/>
  <c r="T2099" i="5"/>
  <c r="R2099" i="5"/>
  <c r="S2099" i="5"/>
  <c r="T1775" i="5"/>
  <c r="R1775" i="5"/>
  <c r="S1775" i="5"/>
  <c r="T1523" i="5"/>
  <c r="S1523" i="5"/>
  <c r="R1523" i="5"/>
  <c r="Q1920" i="5"/>
  <c r="R1920" i="5" s="1"/>
  <c r="U1739" i="5"/>
  <c r="U1343" i="5"/>
  <c r="V2030" i="5"/>
  <c r="V1670" i="5"/>
  <c r="V1238" i="5"/>
  <c r="V1274" i="5"/>
  <c r="V1994" i="5"/>
  <c r="V1490" i="5"/>
  <c r="V374" i="5"/>
  <c r="V1886" i="5"/>
  <c r="V1598" i="5"/>
  <c r="V1814" i="5"/>
  <c r="P1921" i="5"/>
  <c r="Q1921" i="5" s="1"/>
  <c r="V1094" i="5"/>
  <c r="V1202" i="5"/>
  <c r="V1454" i="5"/>
  <c r="V1958" i="5"/>
  <c r="K1922" i="5"/>
  <c r="M1922" i="5" s="1"/>
  <c r="N1922" i="5" s="1"/>
  <c r="V1922" i="5"/>
  <c r="W1923" i="5"/>
  <c r="X1923" i="5"/>
  <c r="Y1923" i="5" s="1"/>
  <c r="W1311" i="5"/>
  <c r="X1311" i="5"/>
  <c r="W592" i="5"/>
  <c r="X593" i="5" s="1"/>
  <c r="U372" i="5"/>
  <c r="Q372" i="5"/>
  <c r="K374" i="5"/>
  <c r="M374" i="5" s="1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P481" i="5"/>
  <c r="N481" i="5"/>
  <c r="K1814" i="5"/>
  <c r="M1814" i="5" s="1"/>
  <c r="R1667" i="5"/>
  <c r="U1667" i="5" s="1"/>
  <c r="T1667" i="5"/>
  <c r="S1667" i="5"/>
  <c r="T1595" i="5"/>
  <c r="R1595" i="5"/>
  <c r="U1595" i="5" s="1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K1958" i="5"/>
  <c r="M1958" i="5" s="1"/>
  <c r="W1995" i="5"/>
  <c r="X1995" i="5"/>
  <c r="Y1995" i="5" s="1"/>
  <c r="Q1812" i="5"/>
  <c r="U1812" i="5"/>
  <c r="R1991" i="5"/>
  <c r="U1991" i="5" s="1"/>
  <c r="S1991" i="5"/>
  <c r="T1991" i="5"/>
  <c r="K1886" i="5"/>
  <c r="M1886" i="5" s="1"/>
  <c r="K1598" i="5"/>
  <c r="M1598" i="5" s="1"/>
  <c r="K2030" i="5"/>
  <c r="M2030" i="5" s="1"/>
  <c r="R1883" i="5"/>
  <c r="U1883" i="5" s="1"/>
  <c r="T1883" i="5"/>
  <c r="S1883" i="5"/>
  <c r="S1451" i="5"/>
  <c r="R1451" i="5"/>
  <c r="T1451" i="5"/>
  <c r="P1993" i="5"/>
  <c r="N1993" i="5"/>
  <c r="S478" i="5"/>
  <c r="R478" i="5"/>
  <c r="U478" i="5" s="1"/>
  <c r="T478" i="5"/>
  <c r="Q479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Q1668" i="5"/>
  <c r="U1668" i="5"/>
  <c r="P1489" i="5"/>
  <c r="N1489" i="5"/>
  <c r="P1669" i="5"/>
  <c r="N1669" i="5"/>
  <c r="P1813" i="5"/>
  <c r="N1813" i="5"/>
  <c r="T1559" i="5"/>
  <c r="R1559" i="5"/>
  <c r="U1559" i="5" s="1"/>
  <c r="S1559" i="5"/>
  <c r="K1562" i="5"/>
  <c r="M1562" i="5" s="1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U2027" i="5" s="1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Q480" i="5"/>
  <c r="U480" i="5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W1815" i="5"/>
  <c r="X1815" i="5"/>
  <c r="Y1815" i="5" s="1"/>
  <c r="V1815" i="5" s="1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W1275" i="5"/>
  <c r="X1275" i="5"/>
  <c r="Y1275" i="5" s="1"/>
  <c r="Q1272" i="5"/>
  <c r="U1272" i="5"/>
  <c r="P1273" i="5"/>
  <c r="N1273" i="5"/>
  <c r="S1271" i="5"/>
  <c r="T1271" i="5"/>
  <c r="R1271" i="5"/>
  <c r="U1271" i="5" s="1"/>
  <c r="P1237" i="5"/>
  <c r="N1237" i="5"/>
  <c r="K1238" i="5"/>
  <c r="M1238" i="5" s="1"/>
  <c r="T1235" i="5"/>
  <c r="R1235" i="5"/>
  <c r="U1235" i="5" s="1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N1201" i="5"/>
  <c r="P1201" i="5"/>
  <c r="R1199" i="5"/>
  <c r="T1199" i="5"/>
  <c r="S1199" i="5"/>
  <c r="K1094" i="5"/>
  <c r="M1094" i="5" s="1"/>
  <c r="N1093" i="5"/>
  <c r="P1093" i="5"/>
  <c r="Q1092" i="5"/>
  <c r="U1092" i="5"/>
  <c r="T1091" i="5"/>
  <c r="S1091" i="5"/>
  <c r="R1091" i="5"/>
  <c r="U1091" i="5" s="1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W159" i="5"/>
  <c r="K951" i="5"/>
  <c r="M951" i="5" s="1"/>
  <c r="X159" i="5"/>
  <c r="W87" i="5"/>
  <c r="X87" i="5"/>
  <c r="X195" i="5"/>
  <c r="X520" i="5"/>
  <c r="X521" i="5" s="1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W886" i="5"/>
  <c r="X886" i="5"/>
  <c r="X20" i="5"/>
  <c r="X918" i="5"/>
  <c r="W919" i="5" s="1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M514" i="5" s="1"/>
  <c r="AA512" i="5"/>
  <c r="Y512" i="5" s="1"/>
  <c r="V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V1515" i="5" s="1"/>
  <c r="V952" i="5" l="1"/>
  <c r="T1920" i="5"/>
  <c r="S1920" i="5"/>
  <c r="V1959" i="5"/>
  <c r="V1995" i="5"/>
  <c r="X1924" i="5"/>
  <c r="Y1924" i="5" s="1"/>
  <c r="K1924" i="5" s="1"/>
  <c r="M1924" i="5" s="1"/>
  <c r="V1275" i="5"/>
  <c r="V2031" i="5"/>
  <c r="V1383" i="5"/>
  <c r="V1491" i="5"/>
  <c r="V483" i="5"/>
  <c r="P1922" i="5"/>
  <c r="U1922" i="5" s="1"/>
  <c r="V1887" i="5"/>
  <c r="V1563" i="5"/>
  <c r="V375" i="5"/>
  <c r="V1239" i="5"/>
  <c r="V1599" i="5"/>
  <c r="K1923" i="5"/>
  <c r="M1923" i="5" s="1"/>
  <c r="P1923" i="5" s="1"/>
  <c r="V1923" i="5"/>
  <c r="V1095" i="5"/>
  <c r="V1203" i="5"/>
  <c r="V1455" i="5"/>
  <c r="W1924" i="5"/>
  <c r="X1312" i="5"/>
  <c r="W1312" i="5"/>
  <c r="W593" i="5"/>
  <c r="X594" i="5" s="1"/>
  <c r="K375" i="5"/>
  <c r="M375" i="5" s="1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V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U479" i="5" s="1"/>
  <c r="Q1922" i="5"/>
  <c r="P1598" i="5"/>
  <c r="N1598" i="5"/>
  <c r="K1599" i="5"/>
  <c r="M1599" i="5" s="1"/>
  <c r="P1994" i="5"/>
  <c r="N1994" i="5"/>
  <c r="T2028" i="5"/>
  <c r="R2028" i="5"/>
  <c r="S2028" i="5"/>
  <c r="S480" i="5"/>
  <c r="R480" i="5"/>
  <c r="T480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K1815" i="5"/>
  <c r="M1815" i="5" s="1"/>
  <c r="K1563" i="5"/>
  <c r="M1563" i="5" s="1"/>
  <c r="Q1597" i="5"/>
  <c r="U1597" i="5"/>
  <c r="J1383" i="5"/>
  <c r="K1383" i="5" s="1"/>
  <c r="M1383" i="5" s="1"/>
  <c r="X1384" i="5"/>
  <c r="Y1384" i="5" s="1"/>
  <c r="V1384" i="5" s="1"/>
  <c r="W1384" i="5"/>
  <c r="Q1669" i="5"/>
  <c r="U1669" i="5"/>
  <c r="Q1957" i="5"/>
  <c r="U1957" i="5"/>
  <c r="K2031" i="5"/>
  <c r="M2031" i="5" s="1"/>
  <c r="U1993" i="5"/>
  <c r="Q1993" i="5"/>
  <c r="P1886" i="5"/>
  <c r="N1886" i="5"/>
  <c r="K1995" i="5"/>
  <c r="M1995" i="5" s="1"/>
  <c r="X1492" i="5"/>
  <c r="Y1492" i="5" s="1"/>
  <c r="W1492" i="5"/>
  <c r="X1888" i="5"/>
  <c r="Y1888" i="5" s="1"/>
  <c r="W1888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V1672" i="5" s="1"/>
  <c r="W1672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K1887" i="5"/>
  <c r="M1887" i="5" s="1"/>
  <c r="W1960" i="5"/>
  <c r="X1960" i="5"/>
  <c r="Y1960" i="5" s="1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T1956" i="5"/>
  <c r="R1956" i="5"/>
  <c r="S1956" i="5"/>
  <c r="T1921" i="5"/>
  <c r="R1921" i="5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V1204" i="5" s="1"/>
  <c r="K1203" i="5"/>
  <c r="M1203" i="5" s="1"/>
  <c r="W809" i="5"/>
  <c r="X1096" i="5"/>
  <c r="Y1096" i="5" s="1"/>
  <c r="V1096" i="5" s="1"/>
  <c r="W1096" i="5"/>
  <c r="S1092" i="5"/>
  <c r="T1092" i="5"/>
  <c r="R1092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60" i="5"/>
  <c r="W160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K917" i="5"/>
  <c r="M917" i="5" s="1"/>
  <c r="X919" i="5"/>
  <c r="W920" i="5" s="1"/>
  <c r="X992" i="5"/>
  <c r="X419" i="5"/>
  <c r="W419" i="5"/>
  <c r="W309" i="5"/>
  <c r="X309" i="5"/>
  <c r="U912" i="5"/>
  <c r="R912" i="5"/>
  <c r="T912" i="5"/>
  <c r="S912" i="5"/>
  <c r="W59" i="5"/>
  <c r="X59" i="5"/>
  <c r="W740" i="5"/>
  <c r="X740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N514" i="5"/>
  <c r="Q57" i="8"/>
  <c r="Z930" i="5"/>
  <c r="AA121" i="5"/>
  <c r="Y121" i="5" s="1"/>
  <c r="V121" i="5" s="1"/>
  <c r="M517" i="5"/>
  <c r="Q516" i="5"/>
  <c r="N20" i="8"/>
  <c r="I48" i="8"/>
  <c r="M20" i="8" l="1"/>
  <c r="V484" i="5"/>
  <c r="X1313" i="5"/>
  <c r="V1924" i="5"/>
  <c r="V953" i="5"/>
  <c r="X1925" i="5"/>
  <c r="Y1925" i="5" s="1"/>
  <c r="W1925" i="5"/>
  <c r="V376" i="5"/>
  <c r="V2032" i="5"/>
  <c r="V1888" i="5"/>
  <c r="V1600" i="5"/>
  <c r="W1313" i="5"/>
  <c r="V1996" i="5"/>
  <c r="V1960" i="5"/>
  <c r="N1923" i="5"/>
  <c r="V1240" i="5"/>
  <c r="V1276" i="5"/>
  <c r="V1564" i="5"/>
  <c r="V1492" i="5"/>
  <c r="V1816" i="5"/>
  <c r="W594" i="5"/>
  <c r="X595" i="5" s="1"/>
  <c r="T373" i="5"/>
  <c r="R373" i="5"/>
  <c r="S373" i="5"/>
  <c r="K376" i="5"/>
  <c r="M376" i="5" s="1"/>
  <c r="X377" i="5"/>
  <c r="Y377" i="5" s="1"/>
  <c r="W377" i="5"/>
  <c r="U374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U1598" i="5"/>
  <c r="K1456" i="5"/>
  <c r="M1456" i="5" s="1"/>
  <c r="K1925" i="5"/>
  <c r="M1925" i="5" s="1"/>
  <c r="U1958" i="5"/>
  <c r="Q1958" i="5"/>
  <c r="K1960" i="5"/>
  <c r="M1960" i="5" s="1"/>
  <c r="W1997" i="5"/>
  <c r="X1997" i="5"/>
  <c r="Y1997" i="5" s="1"/>
  <c r="K2032" i="5"/>
  <c r="M2032" i="5" s="1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U1886" i="5"/>
  <c r="Q1886" i="5"/>
  <c r="S1957" i="5"/>
  <c r="T1957" i="5"/>
  <c r="R1957" i="5"/>
  <c r="P1815" i="5"/>
  <c r="N1815" i="5"/>
  <c r="K1600" i="5"/>
  <c r="M1600" i="5" s="1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K1492" i="5"/>
  <c r="M1492" i="5" s="1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T1237" i="5"/>
  <c r="R1237" i="5"/>
  <c r="S1237" i="5"/>
  <c r="X1241" i="5"/>
  <c r="Y1241" i="5" s="1"/>
  <c r="W1241" i="5"/>
  <c r="K1240" i="5"/>
  <c r="M1240" i="5" s="1"/>
  <c r="P1239" i="5"/>
  <c r="N1239" i="5"/>
  <c r="U1238" i="5"/>
  <c r="Q1238" i="5"/>
  <c r="S1201" i="5"/>
  <c r="T1201" i="5"/>
  <c r="R1201" i="5"/>
  <c r="P1203" i="5"/>
  <c r="N1203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X703" i="5" s="1"/>
  <c r="J19" i="8"/>
  <c r="X233" i="5"/>
  <c r="W233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X888" i="5"/>
  <c r="W888" i="5"/>
  <c r="X22" i="5"/>
  <c r="W22" i="5"/>
  <c r="X920" i="5"/>
  <c r="W921" i="5" s="1"/>
  <c r="W273" i="5"/>
  <c r="X273" i="5"/>
  <c r="X780" i="5"/>
  <c r="W780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U553" i="5" s="1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H48" i="8"/>
  <c r="M1515" i="5"/>
  <c r="W1314" i="5" l="1"/>
  <c r="X1314" i="5"/>
  <c r="W1926" i="5"/>
  <c r="V1241" i="5"/>
  <c r="V1925" i="5"/>
  <c r="V1457" i="5"/>
  <c r="X1926" i="5"/>
  <c r="Y1926" i="5" s="1"/>
  <c r="V1205" i="5"/>
  <c r="V1097" i="5"/>
  <c r="V1277" i="5"/>
  <c r="V2033" i="5"/>
  <c r="V1889" i="5"/>
  <c r="V1997" i="5"/>
  <c r="V1493" i="5"/>
  <c r="V1601" i="5"/>
  <c r="V1673" i="5"/>
  <c r="V377" i="5"/>
  <c r="V954" i="5"/>
  <c r="V1817" i="5"/>
  <c r="V1565" i="5"/>
  <c r="V485" i="5"/>
  <c r="W595" i="5"/>
  <c r="X596" i="5" s="1"/>
  <c r="X811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S1670" i="5"/>
  <c r="Q1599" i="5"/>
  <c r="U1599" i="5"/>
  <c r="X1566" i="5"/>
  <c r="Y1566" i="5" s="1"/>
  <c r="W1566" i="5"/>
  <c r="T2030" i="5"/>
  <c r="R2030" i="5"/>
  <c r="S2030" i="5"/>
  <c r="K1889" i="5"/>
  <c r="M1889" i="5" s="1"/>
  <c r="X1962" i="5"/>
  <c r="Y1962" i="5" s="1"/>
  <c r="W1962" i="5"/>
  <c r="P1960" i="5"/>
  <c r="N1960" i="5"/>
  <c r="P1456" i="5"/>
  <c r="N1456" i="5"/>
  <c r="P1384" i="5"/>
  <c r="N1384" i="5"/>
  <c r="K2033" i="5"/>
  <c r="M2033" i="5" s="1"/>
  <c r="T1454" i="5"/>
  <c r="S1454" i="5"/>
  <c r="R1454" i="5"/>
  <c r="X1638" i="5"/>
  <c r="W1638" i="5"/>
  <c r="K1565" i="5"/>
  <c r="M1565" i="5" s="1"/>
  <c r="T1994" i="5"/>
  <c r="R1994" i="5"/>
  <c r="S1994" i="5"/>
  <c r="X1890" i="5"/>
  <c r="Y1890" i="5" s="1"/>
  <c r="W1890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K1601" i="5"/>
  <c r="M1601" i="5" s="1"/>
  <c r="P1564" i="5"/>
  <c r="N1564" i="5"/>
  <c r="K1457" i="5"/>
  <c r="M1457" i="5" s="1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X1602" i="5"/>
  <c r="Y1602" i="5" s="1"/>
  <c r="V1602" i="5" s="1"/>
  <c r="W1602" i="5"/>
  <c r="U1995" i="5"/>
  <c r="Q1995" i="5"/>
  <c r="K1997" i="5"/>
  <c r="M1997" i="5" s="1"/>
  <c r="P1925" i="5"/>
  <c r="N1925" i="5"/>
  <c r="S1598" i="5"/>
  <c r="T1598" i="5"/>
  <c r="R1598" i="5"/>
  <c r="P1492" i="5"/>
  <c r="N1492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998" i="5" s="1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P1204" i="5"/>
  <c r="N1204" i="5"/>
  <c r="W811" i="5"/>
  <c r="W1098" i="5"/>
  <c r="X1098" i="5"/>
  <c r="Y1098" i="5" s="1"/>
  <c r="P1096" i="5"/>
  <c r="N1096" i="5"/>
  <c r="U1095" i="5"/>
  <c r="Q1095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781" i="5"/>
  <c r="W781" i="5"/>
  <c r="X61" i="5"/>
  <c r="W61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V1926" i="5" l="1"/>
  <c r="V1890" i="5"/>
  <c r="V1962" i="5"/>
  <c r="V1566" i="5"/>
  <c r="V1278" i="5"/>
  <c r="W1927" i="5"/>
  <c r="X1927" i="5"/>
  <c r="Y1927" i="5" s="1"/>
  <c r="K1927" i="5" s="1"/>
  <c r="M1927" i="5" s="1"/>
  <c r="K1926" i="5"/>
  <c r="M1926" i="5" s="1"/>
  <c r="V1098" i="5"/>
  <c r="V1206" i="5"/>
  <c r="V1242" i="5"/>
  <c r="V1674" i="5"/>
  <c r="V1458" i="5"/>
  <c r="V955" i="5"/>
  <c r="V1494" i="5"/>
  <c r="V2034" i="5"/>
  <c r="V1386" i="5"/>
  <c r="V486" i="5"/>
  <c r="V1818" i="5"/>
  <c r="V378" i="5"/>
  <c r="K20" i="8"/>
  <c r="W596" i="5"/>
  <c r="X597" i="5" s="1"/>
  <c r="W812" i="5"/>
  <c r="K378" i="5"/>
  <c r="M378" i="5" s="1"/>
  <c r="Q376" i="5"/>
  <c r="U376" i="5"/>
  <c r="T375" i="5"/>
  <c r="S375" i="5"/>
  <c r="R375" i="5"/>
  <c r="X379" i="5"/>
  <c r="Y379" i="5" s="1"/>
  <c r="V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V487" i="5" s="1"/>
  <c r="N485" i="5"/>
  <c r="P485" i="5"/>
  <c r="Q1492" i="5"/>
  <c r="U1492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V1495" i="5" s="1"/>
  <c r="W1495" i="5"/>
  <c r="Q2032" i="5"/>
  <c r="U2032" i="5"/>
  <c r="P1961" i="5"/>
  <c r="N1961" i="5"/>
  <c r="W1963" i="5"/>
  <c r="X1963" i="5"/>
  <c r="Y1963" i="5" s="1"/>
  <c r="X2035" i="5"/>
  <c r="Y2035" i="5" s="1"/>
  <c r="V2035" i="5" s="1"/>
  <c r="W2035" i="5"/>
  <c r="K1818" i="5"/>
  <c r="M1818" i="5" s="1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W1567" i="5"/>
  <c r="X1567" i="5"/>
  <c r="Y1567" i="5" s="1"/>
  <c r="K2034" i="5"/>
  <c r="M2034" i="5" s="1"/>
  <c r="R1455" i="5"/>
  <c r="S1455" i="5"/>
  <c r="T1455" i="5"/>
  <c r="T1924" i="5"/>
  <c r="R1924" i="5"/>
  <c r="S1924" i="5"/>
  <c r="X1999" i="5"/>
  <c r="Y1999" i="5" s="1"/>
  <c r="W1999" i="5"/>
  <c r="Q1925" i="5"/>
  <c r="U1925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K1566" i="5"/>
  <c r="M1566" i="5" s="1"/>
  <c r="R1383" i="5"/>
  <c r="T1383" i="5"/>
  <c r="S1383" i="5"/>
  <c r="T1275" i="5"/>
  <c r="R1275" i="5"/>
  <c r="S1275" i="5"/>
  <c r="K1278" i="5"/>
  <c r="M1278" i="5" s="1"/>
  <c r="X1279" i="5"/>
  <c r="Y1279" i="5" s="1"/>
  <c r="W1279" i="5"/>
  <c r="Q1276" i="5"/>
  <c r="U1276" i="5"/>
  <c r="P1277" i="5"/>
  <c r="N1277" i="5"/>
  <c r="P1241" i="5"/>
  <c r="N1241" i="5"/>
  <c r="U1240" i="5"/>
  <c r="Q1240" i="5"/>
  <c r="K1242" i="5"/>
  <c r="M1242" i="5" s="1"/>
  <c r="W1243" i="5"/>
  <c r="X1243" i="5"/>
  <c r="Y1243" i="5" s="1"/>
  <c r="V1243" i="5" s="1"/>
  <c r="T1239" i="5"/>
  <c r="R1239" i="5"/>
  <c r="S1239" i="5"/>
  <c r="X1207" i="5"/>
  <c r="Y1207" i="5" s="1"/>
  <c r="W1207" i="5"/>
  <c r="X812" i="5"/>
  <c r="T1203" i="5"/>
  <c r="R1203" i="5"/>
  <c r="S1203" i="5"/>
  <c r="Q1204" i="5"/>
  <c r="U1204" i="5"/>
  <c r="P1205" i="5"/>
  <c r="N1205" i="5"/>
  <c r="K1206" i="5"/>
  <c r="M1206" i="5" s="1"/>
  <c r="W668" i="5"/>
  <c r="T1095" i="5"/>
  <c r="S1095" i="5"/>
  <c r="R1095" i="5"/>
  <c r="U1096" i="5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W62" i="5"/>
  <c r="X62" i="5"/>
  <c r="K921" i="5"/>
  <c r="M921" i="5" s="1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8" i="8" s="1"/>
  <c r="Q122" i="5"/>
  <c r="T517" i="5"/>
  <c r="S517" i="5"/>
  <c r="R517" i="5"/>
  <c r="O75" i="8"/>
  <c r="Q1515" i="5"/>
  <c r="X813" i="5" l="1"/>
  <c r="W1928" i="5"/>
  <c r="V1459" i="5"/>
  <c r="X1928" i="5"/>
  <c r="Y1928" i="5" s="1"/>
  <c r="V1928" i="5" s="1"/>
  <c r="V1207" i="5"/>
  <c r="V1891" i="5"/>
  <c r="V1603" i="5"/>
  <c r="V1927" i="5"/>
  <c r="V1819" i="5"/>
  <c r="V1999" i="5"/>
  <c r="V1387" i="5"/>
  <c r="V1279" i="5"/>
  <c r="V1675" i="5"/>
  <c r="V1099" i="5"/>
  <c r="V956" i="5"/>
  <c r="V1963" i="5"/>
  <c r="V1567" i="5"/>
  <c r="J20" i="8"/>
  <c r="W597" i="5"/>
  <c r="W598" i="5" s="1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V2000" i="5" s="1"/>
  <c r="K2035" i="5"/>
  <c r="M2035" i="5" s="1"/>
  <c r="T2032" i="5"/>
  <c r="R2032" i="5"/>
  <c r="S2032" i="5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V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S1564" i="5"/>
  <c r="U1673" i="5"/>
  <c r="Q1673" i="5"/>
  <c r="P2034" i="5"/>
  <c r="N2034" i="5"/>
  <c r="T1456" i="5"/>
  <c r="R1456" i="5"/>
  <c r="S1456" i="5"/>
  <c r="K1603" i="5"/>
  <c r="M1603" i="5" s="1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W1244" i="5"/>
  <c r="X1244" i="5"/>
  <c r="Y1244" i="5" s="1"/>
  <c r="V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V957" i="5" s="1"/>
  <c r="W957" i="5"/>
  <c r="W1136" i="5"/>
  <c r="X1136" i="5"/>
  <c r="Y1136" i="5" s="1"/>
  <c r="V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P8" i="8" s="1"/>
  <c r="AA117" i="5"/>
  <c r="Y117" i="5" s="1"/>
  <c r="V117" i="5" s="1"/>
  <c r="Q121" i="5"/>
  <c r="R1515" i="5"/>
  <c r="U1515" i="5" s="1"/>
  <c r="S1515" i="5"/>
  <c r="T1515" i="5"/>
  <c r="X1929" i="5" l="1"/>
  <c r="Y1929" i="5" s="1"/>
  <c r="V1929" i="5" s="1"/>
  <c r="W1929" i="5"/>
  <c r="K1928" i="5"/>
  <c r="M1928" i="5" s="1"/>
  <c r="V2036" i="5"/>
  <c r="V1568" i="5"/>
  <c r="V1208" i="5"/>
  <c r="V1820" i="5"/>
  <c r="V1280" i="5"/>
  <c r="V1388" i="5"/>
  <c r="V1604" i="5"/>
  <c r="V488" i="5"/>
  <c r="V1496" i="5"/>
  <c r="V1676" i="5"/>
  <c r="V380" i="5"/>
  <c r="V1100" i="5"/>
  <c r="V1964" i="5"/>
  <c r="V1460" i="5"/>
  <c r="X598" i="5"/>
  <c r="W599" i="5" s="1"/>
  <c r="J75" i="8"/>
  <c r="Q378" i="5"/>
  <c r="U378" i="5"/>
  <c r="X381" i="5"/>
  <c r="Y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W815" i="5" s="1"/>
  <c r="K507" i="5"/>
  <c r="M507" i="5" s="1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K2036" i="5"/>
  <c r="M2036" i="5" s="1"/>
  <c r="K1820" i="5"/>
  <c r="M1820" i="5" s="1"/>
  <c r="W1605" i="5"/>
  <c r="X1605" i="5"/>
  <c r="Y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X784" i="5"/>
  <c r="W784" i="5"/>
  <c r="W892" i="5"/>
  <c r="X892" i="5"/>
  <c r="K923" i="5"/>
  <c r="M923" i="5" s="1"/>
  <c r="K957" i="5"/>
  <c r="M957" i="5" s="1"/>
  <c r="X527" i="5"/>
  <c r="Y527" i="5" s="1"/>
  <c r="V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V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O8" i="8" s="1"/>
  <c r="K118" i="5"/>
  <c r="M118" i="5" s="1"/>
  <c r="AA116" i="5"/>
  <c r="Y116" i="5" s="1"/>
  <c r="V116" i="5" s="1"/>
  <c r="Q120" i="5"/>
  <c r="P71" i="8" s="1"/>
  <c r="V958" i="5" l="1"/>
  <c r="V1101" i="5"/>
  <c r="V1209" i="5"/>
  <c r="V1605" i="5"/>
  <c r="V1930" i="5"/>
  <c r="V1245" i="5"/>
  <c r="V1461" i="5"/>
  <c r="V2037" i="5"/>
  <c r="V1965" i="5"/>
  <c r="V2001" i="5"/>
  <c r="V381" i="5"/>
  <c r="V1281" i="5"/>
  <c r="V1569" i="5"/>
  <c r="V1497" i="5"/>
  <c r="V1893" i="5"/>
  <c r="V489" i="5"/>
  <c r="V1389" i="5"/>
  <c r="H20" i="8"/>
  <c r="X599" i="5"/>
  <c r="W600" i="5" s="1"/>
  <c r="X815" i="5"/>
  <c r="W816" i="5" s="1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W2002" i="5"/>
  <c r="X2002" i="5"/>
  <c r="Y2002" i="5" s="1"/>
  <c r="J1389" i="5"/>
  <c r="K1389" i="5" s="1"/>
  <c r="M1389" i="5" s="1"/>
  <c r="X1390" i="5"/>
  <c r="Y1390" i="5" s="1"/>
  <c r="V1390" i="5" s="1"/>
  <c r="W1390" i="5"/>
  <c r="X1966" i="5"/>
  <c r="Y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W1606" i="5"/>
  <c r="K2001" i="5"/>
  <c r="M2001" i="5" s="1"/>
  <c r="T2034" i="5"/>
  <c r="R2034" i="5"/>
  <c r="S2034" i="5"/>
  <c r="P1676" i="5"/>
  <c r="N1676" i="5"/>
  <c r="K1930" i="5"/>
  <c r="M1930" i="5" s="1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V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V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V528" i="5" s="1"/>
  <c r="X893" i="5"/>
  <c r="W893" i="5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X785" i="5"/>
  <c r="W785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8" i="8" s="1"/>
  <c r="N118" i="5"/>
  <c r="V959" i="5" l="1"/>
  <c r="V1966" i="5"/>
  <c r="V1462" i="5"/>
  <c r="V1282" i="5"/>
  <c r="V2002" i="5"/>
  <c r="V1606" i="5"/>
  <c r="V1822" i="5"/>
  <c r="V1570" i="5"/>
  <c r="V490" i="5"/>
  <c r="V1246" i="5"/>
  <c r="V1931" i="5"/>
  <c r="V2038" i="5"/>
  <c r="V1894" i="5"/>
  <c r="V382" i="5"/>
  <c r="X816" i="5"/>
  <c r="X817" i="5" s="1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V926" i="5" s="1"/>
  <c r="W926" i="5"/>
  <c r="W568" i="5"/>
  <c r="X568" i="5"/>
  <c r="X28" i="5"/>
  <c r="W28" i="5"/>
  <c r="X316" i="5"/>
  <c r="W316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94" i="5"/>
  <c r="W89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V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V1895" i="5" l="1"/>
  <c r="V1932" i="5"/>
  <c r="V2039" i="5"/>
  <c r="V1463" i="5"/>
  <c r="V1103" i="5"/>
  <c r="V2003" i="5"/>
  <c r="V491" i="5"/>
  <c r="V1247" i="5"/>
  <c r="V1283" i="5"/>
  <c r="V1679" i="5"/>
  <c r="V1499" i="5"/>
  <c r="V1211" i="5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X1933" i="5"/>
  <c r="Y1933" i="5" s="1"/>
  <c r="W1933" i="5"/>
  <c r="P2002" i="5"/>
  <c r="N2002" i="5"/>
  <c r="K1823" i="5"/>
  <c r="M1823" i="5" s="1"/>
  <c r="R1929" i="5"/>
  <c r="S1929" i="5"/>
  <c r="T1929" i="5"/>
  <c r="Q1893" i="5"/>
  <c r="U1893" i="5"/>
  <c r="X1608" i="5"/>
  <c r="Y1608" i="5" s="1"/>
  <c r="W1608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V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V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V927" i="5" s="1"/>
  <c r="W927" i="5"/>
  <c r="W787" i="5"/>
  <c r="X787" i="5"/>
  <c r="X530" i="5"/>
  <c r="Y530" i="5" s="1"/>
  <c r="V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V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V1392" i="5" l="1"/>
  <c r="V492" i="5"/>
  <c r="V961" i="5"/>
  <c r="V1608" i="5"/>
  <c r="V384" i="5"/>
  <c r="V1896" i="5"/>
  <c r="V1933" i="5"/>
  <c r="V2040" i="5"/>
  <c r="V1572" i="5"/>
  <c r="V1104" i="5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V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V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V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K1933" i="5"/>
  <c r="M1933" i="5" s="1"/>
  <c r="K1500" i="5"/>
  <c r="M1500" i="5" s="1"/>
  <c r="K2040" i="5"/>
  <c r="M2040" i="5" s="1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V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X896" i="5"/>
  <c r="W896" i="5"/>
  <c r="T924" i="5"/>
  <c r="R924" i="5"/>
  <c r="S924" i="5"/>
  <c r="W962" i="5"/>
  <c r="X962" i="5"/>
  <c r="Y962" i="5" s="1"/>
  <c r="V962" i="5" s="1"/>
  <c r="W1141" i="5"/>
  <c r="X1141" i="5"/>
  <c r="Y1141" i="5" s="1"/>
  <c r="V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V1213" i="5" l="1"/>
  <c r="V1897" i="5"/>
  <c r="V1249" i="5"/>
  <c r="V1501" i="5"/>
  <c r="V1573" i="5"/>
  <c r="V1934" i="5"/>
  <c r="V1609" i="5"/>
  <c r="V1285" i="5"/>
  <c r="V2005" i="5"/>
  <c r="V1393" i="5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V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W1502" i="5"/>
  <c r="T2038" i="5"/>
  <c r="R2038" i="5"/>
  <c r="S2038" i="5"/>
  <c r="K1969" i="5"/>
  <c r="M1969" i="5" s="1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W1286" i="5"/>
  <c r="P1284" i="5"/>
  <c r="N1284" i="5"/>
  <c r="T1246" i="5"/>
  <c r="R1246" i="5"/>
  <c r="S1246" i="5"/>
  <c r="K1249" i="5"/>
  <c r="M1249" i="5" s="1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319" i="5"/>
  <c r="W319" i="5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V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V1106" i="5" l="1"/>
  <c r="V1250" i="5"/>
  <c r="V1502" i="5"/>
  <c r="V494" i="5"/>
  <c r="V1286" i="5"/>
  <c r="V1826" i="5"/>
  <c r="V1394" i="5"/>
  <c r="V1682" i="5"/>
  <c r="V1610" i="5"/>
  <c r="V1214" i="5"/>
  <c r="V1466" i="5"/>
  <c r="V1898" i="5"/>
  <c r="V1935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P1897" i="5"/>
  <c r="N1897" i="5"/>
  <c r="K1935" i="5"/>
  <c r="M1935" i="5" s="1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V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V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V1575" i="5" l="1"/>
  <c r="V1251" i="5"/>
  <c r="V1899" i="5"/>
  <c r="V1467" i="5"/>
  <c r="V387" i="5"/>
  <c r="V1215" i="5"/>
  <c r="V1971" i="5"/>
  <c r="V1395" i="5"/>
  <c r="V964" i="5"/>
  <c r="V1287" i="5"/>
  <c r="V2043" i="5"/>
  <c r="V1503" i="5"/>
  <c r="V2007" i="5"/>
  <c r="V1936" i="5"/>
  <c r="V1611" i="5"/>
  <c r="V495" i="5"/>
  <c r="V1107" i="5"/>
  <c r="W677" i="5"/>
  <c r="W605" i="5"/>
  <c r="X606" i="5" s="1"/>
  <c r="I8" i="8"/>
  <c r="X208" i="5"/>
  <c r="J71" i="8"/>
  <c r="X388" i="5"/>
  <c r="Y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K1936" i="5"/>
  <c r="M1936" i="5" s="1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W678" i="5" s="1"/>
  <c r="K1251" i="5"/>
  <c r="M1251" i="5" s="1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V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V1288" i="5" l="1"/>
  <c r="V2008" i="5"/>
  <c r="V1612" i="5"/>
  <c r="V1972" i="5"/>
  <c r="V1828" i="5"/>
  <c r="V496" i="5"/>
  <c r="V1468" i="5"/>
  <c r="V1252" i="5"/>
  <c r="V388" i="5"/>
  <c r="V2044" i="5"/>
  <c r="V1900" i="5"/>
  <c r="V1937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X210" i="5" s="1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V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V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V2135" i="5" l="1"/>
  <c r="V1217" i="5"/>
  <c r="V1289" i="5"/>
  <c r="V1938" i="5"/>
  <c r="V1901" i="5"/>
  <c r="V1505" i="5"/>
  <c r="V1685" i="5"/>
  <c r="V1829" i="5"/>
  <c r="V2045" i="5"/>
  <c r="V497" i="5"/>
  <c r="V389" i="5"/>
  <c r="V966" i="5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V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V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V1974" i="5" l="1"/>
  <c r="V1902" i="5"/>
  <c r="V1686" i="5"/>
  <c r="V498" i="5"/>
  <c r="V1830" i="5"/>
  <c r="V1398" i="5"/>
  <c r="V1110" i="5"/>
  <c r="V967" i="5"/>
  <c r="V2046" i="5"/>
  <c r="V1470" i="5"/>
  <c r="V1218" i="5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V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V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V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V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V2047" i="5" s="1"/>
  <c r="W2047" i="5"/>
  <c r="T1503" i="5"/>
  <c r="S1503" i="5"/>
  <c r="R1503" i="5"/>
  <c r="X1903" i="5"/>
  <c r="Y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W212" i="5" s="1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V1471" i="5" l="1"/>
  <c r="V1903" i="5"/>
  <c r="V1831" i="5"/>
  <c r="V2159" i="5"/>
  <c r="V1255" i="5"/>
  <c r="V968" i="5"/>
  <c r="V1111" i="5"/>
  <c r="V1219" i="5"/>
  <c r="V1399" i="5"/>
  <c r="V1975" i="5"/>
  <c r="V1615" i="5"/>
  <c r="V1291" i="5"/>
  <c r="V1687" i="5"/>
  <c r="V2011" i="5"/>
  <c r="V1579" i="5"/>
  <c r="K103" i="5"/>
  <c r="M103" i="5" s="1"/>
  <c r="N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U2135" i="5" s="1"/>
  <c r="S2135" i="5"/>
  <c r="W1616" i="5"/>
  <c r="X1616" i="5"/>
  <c r="Y1616" i="5" s="1"/>
  <c r="X1904" i="5"/>
  <c r="Y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V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V212" i="5" s="1"/>
  <c r="X176" i="5"/>
  <c r="Y176" i="5" s="1"/>
  <c r="W176" i="5"/>
  <c r="P103" i="5"/>
  <c r="AI7" i="8" s="1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V1616" i="5" l="1"/>
  <c r="V1112" i="5"/>
  <c r="V2048" i="5"/>
  <c r="V1941" i="5"/>
  <c r="V176" i="5"/>
  <c r="V1256" i="5"/>
  <c r="V1508" i="5"/>
  <c r="V1904" i="5"/>
  <c r="V1688" i="5"/>
  <c r="V1400" i="5"/>
  <c r="V500" i="5"/>
  <c r="V1220" i="5"/>
  <c r="K1329" i="5"/>
  <c r="M1329" i="5" s="1"/>
  <c r="N1329" i="5" s="1"/>
  <c r="V1329" i="5"/>
  <c r="V392" i="5"/>
  <c r="V717" i="5"/>
  <c r="V1292" i="5"/>
  <c r="V1040" i="5"/>
  <c r="K682" i="5"/>
  <c r="M682" i="5" s="1"/>
  <c r="P682" i="5" s="1"/>
  <c r="AK24" i="8" s="1"/>
  <c r="K104" i="5"/>
  <c r="M104" i="5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V1942" i="5" s="1"/>
  <c r="K1904" i="5"/>
  <c r="M1904" i="5" s="1"/>
  <c r="T1901" i="5"/>
  <c r="R1901" i="5"/>
  <c r="S1901" i="5"/>
  <c r="X2013" i="5"/>
  <c r="Y2013" i="5" s="1"/>
  <c r="K2048" i="5"/>
  <c r="M2048" i="5" s="1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V2012" i="5" s="1"/>
  <c r="X2049" i="5"/>
  <c r="Y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V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V1221" i="5" l="1"/>
  <c r="V2049" i="5"/>
  <c r="V1905" i="5"/>
  <c r="V1473" i="5"/>
  <c r="V1617" i="5"/>
  <c r="N682" i="5"/>
  <c r="P1329" i="5"/>
  <c r="Q1329" i="5" s="1"/>
  <c r="T1329" i="5" s="1"/>
  <c r="V393" i="5"/>
  <c r="V1257" i="5"/>
  <c r="K213" i="5"/>
  <c r="M213" i="5" s="1"/>
  <c r="P213" i="5" s="1"/>
  <c r="AK10" i="8" s="1"/>
  <c r="V213" i="5"/>
  <c r="V2013" i="5"/>
  <c r="V501" i="5"/>
  <c r="V970" i="5"/>
  <c r="V1293" i="5"/>
  <c r="V177" i="5"/>
  <c r="K105" i="5"/>
  <c r="M105" i="5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P1977" i="5" s="1"/>
  <c r="AJ60" i="8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K393" i="5"/>
  <c r="M393" i="5" s="1"/>
  <c r="AH15" i="8"/>
  <c r="Q391" i="5"/>
  <c r="U391" i="5"/>
  <c r="P392" i="5"/>
  <c r="N392" i="5"/>
  <c r="AJ42" i="8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V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W1042" i="5"/>
  <c r="P1040" i="5"/>
  <c r="AI34" i="8" s="1"/>
  <c r="N1040" i="5"/>
  <c r="K970" i="5"/>
  <c r="M970" i="5" s="1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176" i="5"/>
  <c r="AJ9" i="8" s="1"/>
  <c r="N176" i="5"/>
  <c r="W178" i="5"/>
  <c r="X178" i="5"/>
  <c r="Y178" i="5" s="1"/>
  <c r="K177" i="5"/>
  <c r="M177" i="5" s="1"/>
  <c r="P105" i="5"/>
  <c r="AK7" i="8" s="1"/>
  <c r="N105" i="5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N213" i="5" l="1"/>
  <c r="N1977" i="5"/>
  <c r="V178" i="5"/>
  <c r="V1474" i="5"/>
  <c r="V1042" i="5"/>
  <c r="V1943" i="5"/>
  <c r="V1978" i="5"/>
  <c r="V394" i="5"/>
  <c r="V971" i="5"/>
  <c r="N429" i="5"/>
  <c r="V2014" i="5"/>
  <c r="V1510" i="5"/>
  <c r="K214" i="5"/>
  <c r="M214" i="5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N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AK75" i="8" s="1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V179" i="5" s="1"/>
  <c r="Q176" i="5"/>
  <c r="U176" i="5"/>
  <c r="R104" i="5"/>
  <c r="S104" i="5"/>
  <c r="T104" i="5"/>
  <c r="Q105" i="5"/>
  <c r="U105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P106" i="5" l="1"/>
  <c r="AL7" i="8" s="1"/>
  <c r="V1619" i="5"/>
  <c r="V1295" i="5"/>
  <c r="V1259" i="5"/>
  <c r="V503" i="5"/>
  <c r="V1115" i="5"/>
  <c r="V1511" i="5"/>
  <c r="V1835" i="5"/>
  <c r="V972" i="5"/>
  <c r="V2015" i="5"/>
  <c r="V1907" i="5"/>
  <c r="V1223" i="5"/>
  <c r="Q683" i="5"/>
  <c r="N683" i="5"/>
  <c r="U683" i="5"/>
  <c r="K684" i="5"/>
  <c r="M684" i="5" s="1"/>
  <c r="N684" i="5" s="1"/>
  <c r="V684" i="5"/>
  <c r="V1475" i="5"/>
  <c r="K107" i="5"/>
  <c r="M107" i="5" s="1"/>
  <c r="V107" i="5"/>
  <c r="K102" i="5"/>
  <c r="V102" i="5"/>
  <c r="V1944" i="5"/>
  <c r="V1332" i="5"/>
  <c r="V2051" i="5"/>
  <c r="K215" i="5"/>
  <c r="M215" i="5" s="1"/>
  <c r="P215" i="5" s="1"/>
  <c r="AM10" i="8" s="1"/>
  <c r="V215" i="5"/>
  <c r="V1043" i="5"/>
  <c r="V1691" i="5"/>
  <c r="V1583" i="5"/>
  <c r="V395" i="5"/>
  <c r="K720" i="5"/>
  <c r="M720" i="5" s="1"/>
  <c r="P720" i="5" s="1"/>
  <c r="AM25" i="8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AL75" i="8" s="1"/>
  <c r="T610" i="5"/>
  <c r="S610" i="5"/>
  <c r="R610" i="5"/>
  <c r="N394" i="5"/>
  <c r="P394" i="5"/>
  <c r="AJ15" i="8"/>
  <c r="U393" i="5"/>
  <c r="Q393" i="5"/>
  <c r="AJ69" i="8" s="1"/>
  <c r="K395" i="5"/>
  <c r="M395" i="5" s="1"/>
  <c r="T392" i="5"/>
  <c r="R392" i="5"/>
  <c r="S392" i="5"/>
  <c r="W396" i="5"/>
  <c r="X396" i="5"/>
  <c r="Y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Q1401" i="5"/>
  <c r="U1401" i="5"/>
  <c r="W2016" i="5"/>
  <c r="X2016" i="5"/>
  <c r="Y2016" i="5" s="1"/>
  <c r="V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V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N215" i="5"/>
  <c r="K179" i="5"/>
  <c r="M179" i="5" s="1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V1945" i="5" l="1"/>
  <c r="V216" i="5"/>
  <c r="V1620" i="5"/>
  <c r="V973" i="5"/>
  <c r="V1224" i="5"/>
  <c r="V1692" i="5"/>
  <c r="N720" i="5"/>
  <c r="P684" i="5"/>
  <c r="AM24" i="8" s="1"/>
  <c r="V180" i="5"/>
  <c r="V1836" i="5"/>
  <c r="V1908" i="5"/>
  <c r="V396" i="5"/>
  <c r="V1044" i="5"/>
  <c r="K685" i="5"/>
  <c r="M685" i="5" s="1"/>
  <c r="P685" i="5" s="1"/>
  <c r="AN24" i="8" s="1"/>
  <c r="V685" i="5"/>
  <c r="V504" i="5"/>
  <c r="K721" i="5"/>
  <c r="M721" i="5" s="1"/>
  <c r="V721" i="5"/>
  <c r="K108" i="5"/>
  <c r="M108" i="5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V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N685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K722" i="5"/>
  <c r="M722" i="5" s="1"/>
  <c r="U720" i="5"/>
  <c r="Q720" i="5"/>
  <c r="R719" i="5"/>
  <c r="S719" i="5"/>
  <c r="T719" i="5"/>
  <c r="N721" i="5"/>
  <c r="P721" i="5"/>
  <c r="AN25" i="8" s="1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V217" i="5" l="1"/>
  <c r="V974" i="5"/>
  <c r="V1225" i="5"/>
  <c r="V1909" i="5"/>
  <c r="V397" i="5"/>
  <c r="V1261" i="5"/>
  <c r="V1513" i="5"/>
  <c r="V2053" i="5"/>
  <c r="V505" i="5"/>
  <c r="V181" i="5"/>
  <c r="V2017" i="5"/>
  <c r="V1837" i="5"/>
  <c r="V1693" i="5"/>
  <c r="V1045" i="5"/>
  <c r="Q685" i="5"/>
  <c r="Q684" i="5"/>
  <c r="S684" i="5" s="1"/>
  <c r="V1405" i="5"/>
  <c r="U685" i="5"/>
  <c r="U684" i="5"/>
  <c r="V1297" i="5"/>
  <c r="K1334" i="5"/>
  <c r="M1334" i="5" s="1"/>
  <c r="N1334" i="5" s="1"/>
  <c r="V1334" i="5"/>
  <c r="K686" i="5"/>
  <c r="M686" i="5" s="1"/>
  <c r="V686" i="5"/>
  <c r="V1585" i="5"/>
  <c r="V1621" i="5"/>
  <c r="V1117" i="5"/>
  <c r="V1477" i="5"/>
  <c r="K109" i="5"/>
  <c r="M109" i="5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W506" i="5"/>
  <c r="T502" i="5"/>
  <c r="R502" i="5"/>
  <c r="S502" i="5"/>
  <c r="T684" i="5"/>
  <c r="R684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V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V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N686" i="5"/>
  <c r="P686" i="5"/>
  <c r="AO24" i="8" s="1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K1117" i="5"/>
  <c r="M1117" i="5" s="1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V1262" i="5" l="1"/>
  <c r="V1910" i="5"/>
  <c r="V1838" i="5"/>
  <c r="V2018" i="5"/>
  <c r="V1514" i="5"/>
  <c r="V506" i="5"/>
  <c r="V1118" i="5"/>
  <c r="V1226" i="5"/>
  <c r="V1622" i="5"/>
  <c r="V1694" i="5"/>
  <c r="V1046" i="5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U686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Q1334" i="5" l="1"/>
  <c r="R1334" i="5" s="1"/>
  <c r="U1334" i="5" s="1"/>
  <c r="AM72" i="8"/>
  <c r="AM68" i="8"/>
  <c r="AM77" i="8"/>
  <c r="S1333" i="5"/>
  <c r="AM70" i="8"/>
  <c r="H43" i="7"/>
  <c r="R614" i="5"/>
  <c r="S614" i="5"/>
  <c r="T61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T1334" i="5" l="1"/>
  <c r="S1334" i="5"/>
  <c r="AN72" i="8"/>
  <c r="AN68" i="8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2" i="8" l="1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V156" i="5" s="1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V157" i="5" s="1"/>
  <c r="K156" i="5"/>
  <c r="M156" i="5" l="1"/>
  <c r="N155" i="5"/>
  <c r="P155" i="5"/>
  <c r="T154" i="5"/>
  <c r="S154" i="5"/>
  <c r="R154" i="5"/>
  <c r="U154" i="5" s="1"/>
  <c r="Y158" i="5"/>
  <c r="V158" i="5" s="1"/>
  <c r="K157" i="5"/>
  <c r="M157" i="5" l="1"/>
  <c r="P156" i="5"/>
  <c r="N156" i="5"/>
  <c r="N9" i="8"/>
  <c r="Q155" i="5"/>
  <c r="Y159" i="5"/>
  <c r="V159" i="5" s="1"/>
  <c r="K158" i="5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V190" i="5" s="1"/>
  <c r="R187" i="5"/>
  <c r="U187" i="5" s="1"/>
  <c r="T187" i="5"/>
  <c r="S187" i="5"/>
  <c r="V189" i="5" l="1"/>
  <c r="Q188" i="5"/>
  <c r="K10" i="8"/>
  <c r="N189" i="5"/>
  <c r="P189" i="5"/>
  <c r="Y191" i="5"/>
  <c r="V191" i="5" s="1"/>
  <c r="K190" i="5"/>
  <c r="M190" i="5" l="1"/>
  <c r="Q189" i="5"/>
  <c r="L10" i="8"/>
  <c r="R188" i="5"/>
  <c r="U188" i="5" s="1"/>
  <c r="T188" i="5"/>
  <c r="S188" i="5"/>
  <c r="K191" i="5"/>
  <c r="M191" i="5" s="1"/>
  <c r="Y192" i="5"/>
  <c r="V192" i="5" s="1"/>
  <c r="P190" i="5" l="1"/>
  <c r="N190" i="5"/>
  <c r="S189" i="5"/>
  <c r="T189" i="5"/>
  <c r="R189" i="5"/>
  <c r="U189" i="5" s="1"/>
  <c r="P191" i="5"/>
  <c r="N191" i="5"/>
  <c r="K192" i="5"/>
  <c r="Y194" i="5"/>
  <c r="V194" i="5" s="1"/>
  <c r="Y193" i="5"/>
  <c r="V193" i="5" s="1"/>
  <c r="Q190" i="5" l="1"/>
  <c r="M10" i="8"/>
  <c r="M192" i="5"/>
  <c r="Q191" i="5"/>
  <c r="N10" i="8"/>
  <c r="Y195" i="5"/>
  <c r="V195" i="5" s="1"/>
  <c r="K193" i="5"/>
  <c r="K194" i="5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V550" i="5" s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653" i="5" l="1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V659" i="5" s="1"/>
  <c r="Y660" i="5"/>
  <c r="V660" i="5" s="1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V661" i="5" s="1"/>
  <c r="K660" i="5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Y662" i="5"/>
  <c r="V662" i="5" s="1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V664" i="5" s="1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U662" i="5" s="1"/>
  <c r="P24" i="8"/>
  <c r="Y665" i="5"/>
  <c r="V665" i="5" s="1"/>
  <c r="K664" i="5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K689" i="5"/>
  <c r="M689" i="5" s="1"/>
  <c r="V688" i="5"/>
  <c r="Y690" i="5"/>
  <c r="V690" i="5" s="1"/>
  <c r="Q688" i="5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N692" i="5" s="1"/>
  <c r="V691" i="5"/>
  <c r="Q690" i="5"/>
  <c r="H25" i="8"/>
  <c r="Y693" i="5"/>
  <c r="N691" i="5"/>
  <c r="P691" i="5"/>
  <c r="P692" i="5" l="1"/>
  <c r="V692" i="5"/>
  <c r="K693" i="5"/>
  <c r="M693" i="5" s="1"/>
  <c r="N693" i="5" s="1"/>
  <c r="T690" i="5"/>
  <c r="R690" i="5"/>
  <c r="U690" i="5" s="1"/>
  <c r="S690" i="5"/>
  <c r="J25" i="8"/>
  <c r="Q692" i="5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S693" i="5"/>
  <c r="R693" i="5"/>
  <c r="U693" i="5" s="1"/>
  <c r="T693" i="5"/>
  <c r="Y696" i="5"/>
  <c r="Y695" i="5"/>
  <c r="V694" i="5" l="1"/>
  <c r="N694" i="5"/>
  <c r="K695" i="5"/>
  <c r="M695" i="5" s="1"/>
  <c r="P695" i="5" s="1"/>
  <c r="V695" i="5"/>
  <c r="K696" i="5"/>
  <c r="M696" i="5" s="1"/>
  <c r="P696" i="5" s="1"/>
  <c r="V696" i="5"/>
  <c r="Y697" i="5"/>
  <c r="V697" i="5" s="1"/>
  <c r="L25" i="8"/>
  <c r="Q694" i="5"/>
  <c r="N696" i="5" l="1"/>
  <c r="N695" i="5"/>
  <c r="N25" i="8"/>
  <c r="Y698" i="5"/>
  <c r="V698" i="5" s="1"/>
  <c r="K697" i="5"/>
  <c r="M25" i="8"/>
  <c r="Q695" i="5"/>
  <c r="S694" i="5"/>
  <c r="T694" i="5"/>
  <c r="R694" i="5"/>
  <c r="U694" i="5" s="1"/>
  <c r="Q696" i="5"/>
  <c r="M697" i="5" l="1"/>
  <c r="K698" i="5"/>
  <c r="Y699" i="5"/>
  <c r="V699" i="5" s="1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V700" i="5" s="1"/>
  <c r="K699" i="5"/>
  <c r="O25" i="8"/>
  <c r="M699" i="5" l="1"/>
  <c r="P698" i="5"/>
  <c r="Q698" i="5" s="1"/>
  <c r="N698" i="5"/>
  <c r="Y701" i="5"/>
  <c r="V701" i="5" s="1"/>
  <c r="K700" i="5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Q797" i="5"/>
  <c r="G28" i="8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V766" i="5" s="1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U806" i="5" s="1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T982" i="5"/>
  <c r="O14" i="7" s="1"/>
  <c r="S982" i="5"/>
  <c r="N14" i="7" s="1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V1013" i="5"/>
  <c r="Q1011" i="5"/>
  <c r="T1012" i="5"/>
  <c r="S1012" i="5"/>
  <c r="R1012" i="5"/>
  <c r="U1012" i="5" s="1"/>
  <c r="H34" i="8"/>
  <c r="Q1013" i="5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V1019" i="5" s="1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J34" i="8"/>
  <c r="Y1020" i="5"/>
  <c r="V1020" i="5" s="1"/>
  <c r="T1015" i="5"/>
  <c r="S1015" i="5"/>
  <c r="R1015" i="5"/>
  <c r="U1015" i="5" s="1"/>
  <c r="S1016" i="5"/>
  <c r="K1019" i="5"/>
  <c r="Q1017" i="5"/>
  <c r="L34" i="8"/>
  <c r="T1016" i="5" l="1"/>
  <c r="V1018" i="5"/>
  <c r="P1018" i="5"/>
  <c r="Q1018" i="5" s="1"/>
  <c r="M1019" i="5"/>
  <c r="Y1021" i="5"/>
  <c r="V1021" i="5" s="1"/>
  <c r="M34" i="8"/>
  <c r="K1020" i="5"/>
  <c r="T1017" i="5"/>
  <c r="S1017" i="5"/>
  <c r="R1017" i="5"/>
  <c r="U1017" i="5" s="1"/>
  <c r="M1020" i="5" l="1"/>
  <c r="N1019" i="5"/>
  <c r="P1019" i="5"/>
  <c r="Y1022" i="5"/>
  <c r="V1022" i="5" s="1"/>
  <c r="S1018" i="5"/>
  <c r="R1018" i="5"/>
  <c r="U1018" i="5" s="1"/>
  <c r="T1018" i="5"/>
  <c r="K1021" i="5"/>
  <c r="M1021" i="5" s="1"/>
  <c r="P1020" i="5" l="1"/>
  <c r="N1020" i="5"/>
  <c r="Q1019" i="5"/>
  <c r="T1019" i="5" s="1"/>
  <c r="N34" i="8"/>
  <c r="Y1023" i="5"/>
  <c r="V1023" i="5" s="1"/>
  <c r="K1022" i="5"/>
  <c r="M1022" i="5" s="1"/>
  <c r="P1021" i="5"/>
  <c r="N1021" i="5"/>
  <c r="Q1020" i="5" l="1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U1022" i="5" s="1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7" i="5" s="1"/>
  <c r="K42" i="8"/>
  <c r="Q1304" i="5"/>
  <c r="N1305" i="5"/>
  <c r="P1305" i="5"/>
  <c r="K1306" i="5"/>
  <c r="V1306" i="5" s="1"/>
  <c r="R1303" i="5"/>
  <c r="U1303" i="5" s="1"/>
  <c r="S1303" i="5"/>
  <c r="T1303" i="5"/>
  <c r="M1306" i="5" l="1"/>
  <c r="Y1308" i="5"/>
  <c r="V1308" i="5" s="1"/>
  <c r="S1304" i="5"/>
  <c r="T1304" i="5"/>
  <c r="R1304" i="5"/>
  <c r="U1304" i="5" s="1"/>
  <c r="Q1305" i="5"/>
  <c r="L42" i="8"/>
  <c r="K1307" i="5"/>
  <c r="M1307" i="5" s="1"/>
  <c r="N1306" i="5" l="1"/>
  <c r="P1306" i="5"/>
  <c r="Y1309" i="5"/>
  <c r="V1309" i="5" s="1"/>
  <c r="S1305" i="5"/>
  <c r="R1305" i="5"/>
  <c r="U1305" i="5" s="1"/>
  <c r="T1305" i="5"/>
  <c r="P1307" i="5"/>
  <c r="N1307" i="5"/>
  <c r="K1308" i="5"/>
  <c r="M1308" i="5" s="1"/>
  <c r="Q1306" i="5" l="1"/>
  <c r="M42" i="8"/>
  <c r="Y1310" i="5"/>
  <c r="V1310" i="5" s="1"/>
  <c r="N42" i="8"/>
  <c r="Q1307" i="5"/>
  <c r="K1309" i="5"/>
  <c r="N1308" i="5"/>
  <c r="P1308" i="5"/>
  <c r="T1306" i="5" l="1"/>
  <c r="R1306" i="5"/>
  <c r="U1306" i="5" s="1"/>
  <c r="S1306" i="5"/>
  <c r="M1309" i="5"/>
  <c r="Y1311" i="5"/>
  <c r="V1311" i="5" s="1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V1312" i="5" s="1"/>
  <c r="P42" i="8"/>
  <c r="K1311" i="5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<sst xmlns="http://schemas.openxmlformats.org/spreadsheetml/2006/main" count="15910" uniqueCount="2837">
  <si>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</si>
  <si>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</si>
  <si>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</si>
  <si>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</si>
  <si>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</si>
  <si>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</si>
  <si>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</si>
  <si>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</si>
  <si>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</si>
  <si>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</si>
  <si>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</si>
  <si>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</si>
  <si>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</si>
  <si>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</si>
  <si>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</si>
  <si>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</si>
  <si>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</si>
  <si>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</si>
  <si>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</si>
  <si>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</si>
  <si>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</si>
  <si>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</si>
  <si>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</si>
  <si>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</si>
  <si>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</si>
  <si>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</si>
  <si>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</si>
  <si>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</si>
  <si>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</si>
  <si>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</si>
  <si>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</si>
  <si>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</si>
  <si>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</si>
  <si>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</si>
  <si>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</si>
  <si>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</si>
  <si>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</si>
  <si>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</si>
  <si>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</si>
  <si>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</si>
  <si>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</si>
  <si>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</si>
  <si>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</si>
  <si>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</si>
  <si>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</si>
  <si>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</si>
  <si>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</si>
  <si>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</si>
  <si>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</si>
  <si>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</si>
  <si>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</si>
  <si>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</si>
  <si>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</si>
  <si>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</si>
  <si>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</si>
  <si>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</si>
  <si>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</si>
  <si>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</si>
  <si>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</si>
  <si>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</si>
  <si>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</si>
  <si>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</si>
  <si>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</si>
  <si>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</si>
  <si>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</si>
  <si>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</si>
  <si>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</si>
  <si>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</si>
  <si>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</si>
  <si>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</si>
  <si>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</si>
  <si>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</si>
  <si>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</si>
  <si>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</si>
  <si>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</si>
  <si>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</si>
  <si>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</si>
  <si>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</si>
  <si>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</si>
  <si>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</si>
  <si>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</si>
  <si>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</si>
  <si>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</si>
  <si>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</si>
  <si>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</si>
  <si>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</si>
  <si>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</si>
  <si>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</si>
  <si>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</si>
  <si>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</si>
  <si>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</si>
  <si>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</si>
  <si>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</si>
  <si>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</si>
  <si>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</si>
  <si>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</si>
  <si>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</si>
  <si>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</si>
  <si>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</si>
  <si>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</si>
  <si>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</si>
  <si>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</si>
  <si>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</si>
  <si>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</si>
  <si>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</si>
  <si>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</si>
  <si>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</si>
  <si>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</si>
  <si>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</si>
  <si>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</si>
  <si>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</si>
  <si>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</si>
  <si>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</si>
  <si>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</si>
  <si>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</si>
  <si>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</si>
  <si>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</si>
  <si>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</si>
  <si>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</si>
  <si>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</si>
  <si>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</si>
  <si>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</si>
  <si>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</si>
  <si>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</si>
  <si>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</si>
  <si>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</si>
  <si>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</si>
  <si>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</si>
  <si>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</si>
  <si>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</si>
  <si>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</si>
  <si>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</si>
  <si>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</si>
  <si>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</si>
  <si>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</si>
  <si>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</si>
  <si>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</si>
  <si>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</si>
  <si>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</si>
  <si>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</si>
  <si>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</si>
  <si>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</si>
  <si>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</si>
  <si>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</si>
  <si>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</si>
  <si>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</si>
  <si>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</si>
  <si>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</si>
  <si>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</si>
  <si>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</si>
  <si>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</si>
  <si>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</si>
  <si>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</si>
  <si>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</si>
  <si>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</si>
  <si>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</si>
  <si>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</si>
  <si>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</si>
  <si>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</si>
  <si>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</si>
  <si>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</si>
  <si>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</si>
  <si>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</si>
  <si>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</si>
  <si>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</si>
  <si>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</si>
  <si>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</si>
  <si>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</si>
  <si>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</si>
  <si>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</si>
  <si>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</si>
  <si>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</si>
  <si>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</si>
  <si>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</si>
  <si>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</si>
  <si>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</si>
  <si>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</si>
  <si>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</si>
  <si>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</si>
  <si>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</si>
  <si>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</si>
  <si>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</si>
  <si>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</si>
  <si>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</si>
  <si>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</si>
  <si>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</si>
  <si>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</si>
  <si>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</si>
  <si>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</si>
  <si>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</si>
  <si>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</si>
  <si>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</si>
  <si>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</si>
  <si>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</si>
  <si>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</si>
  <si>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</si>
  <si>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</si>
  <si>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</si>
  <si>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</si>
  <si>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</si>
  <si>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</si>
  <si>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</si>
  <si>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</si>
  <si>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</si>
  <si>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</si>
  <si>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</si>
  <si>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</si>
  <si>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</si>
  <si>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</si>
  <si>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</si>
  <si>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</si>
  <si>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</si>
  <si>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</si>
  <si>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</si>
  <si>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</si>
  <si>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</si>
  <si>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</si>
  <si>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</si>
  <si>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</si>
  <si>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</si>
  <si>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</si>
  <si>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</si>
  <si>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</si>
  <si>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</si>
  <si>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</si>
  <si>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</si>
  <si>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</si>
  <si>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</si>
  <si>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</si>
  <si>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</si>
  <si>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</si>
  <si>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</si>
  <si>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</si>
  <si>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</si>
  <si>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</si>
  <si>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</si>
  <si>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</si>
  <si>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</si>
  <si>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</si>
  <si>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</si>
  <si>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</si>
  <si>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</si>
  <si>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</si>
  <si>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</si>
  <si>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</si>
  <si>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</si>
  <si>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</si>
  <si>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</si>
  <si>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</si>
  <si>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</si>
  <si>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</si>
  <si>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</si>
  <si>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</si>
  <si>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</si>
  <si>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</si>
  <si>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</si>
  <si>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</si>
  <si>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</si>
  <si>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</si>
  <si>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</si>
  <si>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</si>
  <si>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</si>
  <si>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</si>
  <si>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</si>
  <si>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</si>
  <si>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</si>
  <si>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</si>
  <si>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</si>
  <si>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</si>
  <si>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</si>
  <si>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</si>
  <si>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</si>
  <si>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</si>
  <si>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</si>
  <si>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</si>
  <si>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</si>
  <si>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</si>
  <si>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</si>
  <si>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</si>
  <si>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</si>
  <si>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</si>
  <si>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</si>
  <si>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</si>
  <si>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</si>
  <si>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</si>
  <si>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</si>
  <si>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</si>
  <si>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</si>
  <si>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</si>
  <si>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</si>
  <si>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</si>
  <si>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</si>
  <si>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</si>
  <si>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</si>
  <si>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</si>
  <si>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</si>
  <si>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</si>
  <si>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</si>
  <si>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</si>
  <si>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</si>
  <si>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</si>
  <si>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</si>
  <si>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</si>
  <si>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</si>
  <si>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</si>
  <si>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</si>
  <si>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</si>
  <si>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</si>
  <si>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</si>
  <si>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</si>
  <si>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</si>
  <si>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</si>
  <si>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</si>
  <si>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</si>
  <si>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</si>
  <si>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</si>
  <si>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</si>
  <si>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</si>
  <si>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</si>
  <si>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</si>
  <si>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</si>
  <si>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</si>
  <si>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</si>
  <si>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</si>
  <si>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</si>
  <si>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</si>
  <si>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</si>
  <si>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</si>
  <si>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</si>
  <si>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</si>
  <si>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</si>
  <si>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</si>
  <si>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</si>
  <si>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</si>
  <si>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</si>
  <si>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</si>
  <si>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</si>
  <si>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</si>
  <si>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</si>
  <si>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</si>
  <si>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</si>
  <si>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</si>
  <si>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</si>
  <si>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</si>
  <si>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</si>
  <si>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</si>
  <si>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</si>
  <si>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</si>
  <si>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</si>
  <si>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</si>
  <si>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</si>
  <si>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</si>
  <si>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</si>
  <si>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</si>
  <si>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</si>
  <si>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</si>
  <si>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</si>
  <si>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</si>
  <si>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</si>
  <si>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</si>
  <si>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</si>
  <si>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</si>
  <si>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</si>
  <si>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</si>
  <si>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</si>
  <si>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</si>
  <si>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</si>
  <si>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</si>
  <si>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</si>
  <si>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</si>
  <si>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</si>
  <si>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</si>
  <si>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</si>
  <si>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</si>
  <si>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</si>
  <si>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</si>
  <si>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</si>
  <si>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</si>
  <si>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</si>
  <si>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</si>
  <si>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</si>
  <si>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</si>
  <si>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</si>
  <si>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</si>
  <si>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</si>
  <si>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</si>
  <si>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</si>
  <si>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</si>
  <si>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</si>
  <si>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</si>
  <si>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</si>
  <si>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</si>
  <si>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</si>
  <si>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</si>
  <si>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</si>
  <si>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</si>
  <si>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</si>
  <si>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</si>
  <si>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</si>
  <si>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</si>
  <si>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</si>
  <si>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</si>
  <si>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</si>
  <si>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</si>
  <si>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</si>
  <si>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</si>
  <si>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</si>
  <si>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</si>
  <si>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</si>
  <si>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</si>
  <si>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</si>
  <si>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</si>
  <si>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</si>
  <si>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</si>
  <si>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</si>
  <si>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</si>
  <si>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</si>
  <si>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</si>
  <si>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</si>
  <si>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</si>
  <si>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</si>
  <si>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</si>
  <si>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</si>
  <si>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</si>
  <si>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</si>
  <si>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</si>
  <si>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</si>
  <si>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</si>
  <si>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</si>
  <si>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</si>
  <si>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</si>
  <si>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</si>
  <si>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</si>
  <si>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</si>
  <si>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</si>
  <si>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</si>
  <si>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</si>
  <si>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</si>
  <si>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</si>
  <si>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</si>
  <si>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</si>
  <si>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</si>
  <si>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</si>
  <si>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</si>
  <si>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</si>
  <si>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</si>
  <si>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</si>
  <si>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</si>
  <si>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</si>
  <si>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</si>
  <si>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</si>
  <si>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</si>
  <si>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</si>
  <si>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</si>
  <si>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</si>
  <si>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</si>
  <si>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</si>
  <si>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</si>
  <si>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</si>
  <si>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</si>
  <si>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</si>
  <si>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</si>
  <si>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</si>
  <si>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</si>
  <si>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</si>
  <si>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</si>
  <si>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</si>
  <si>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</si>
  <si>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</si>
  <si>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</si>
  <si>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</si>
  <si>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</si>
  <si>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</si>
  <si>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</si>
  <si>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</si>
  <si>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</si>
  <si>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</si>
  <si>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</si>
  <si>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</si>
  <si>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</si>
  <si>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</si>
  <si>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</si>
  <si>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</si>
  <si>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</si>
  <si>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</si>
  <si>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</si>
  <si>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</si>
  <si>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</si>
  <si>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</si>
  <si>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</si>
  <si>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</si>
  <si>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</si>
  <si>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</si>
  <si>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</si>
  <si>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</si>
  <si>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</si>
  <si>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</si>
  <si>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</si>
  <si>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</si>
  <si>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</si>
  <si>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</si>
  <si>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</si>
  <si>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</si>
  <si>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</si>
  <si>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</si>
  <si>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</si>
  <si>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</si>
  <si>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</si>
  <si>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</si>
  <si>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</si>
  <si>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</si>
  <si>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</si>
  <si>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</si>
  <si>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</si>
  <si>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</si>
  <si>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</si>
  <si>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</si>
  <si>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</si>
  <si>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</si>
  <si>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</si>
  <si>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</si>
  <si>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</si>
  <si>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</si>
  <si>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</si>
  <si>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</si>
  <si>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</si>
  <si>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</si>
  <si>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</si>
  <si>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</si>
  <si>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</si>
  <si>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</si>
  <si>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</si>
  <si>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</si>
  <si>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</si>
  <si>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</si>
  <si>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</si>
  <si>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</si>
  <si>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</si>
  <si>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</si>
  <si>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</si>
  <si>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</si>
  <si>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</si>
  <si>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</si>
  <si>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</si>
  <si>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</si>
  <si>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</si>
  <si>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</si>
  <si>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</si>
  <si>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</si>
  <si>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</si>
  <si>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</si>
  <si>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</si>
  <si>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</si>
  <si>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</si>
  <si>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</si>
  <si>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</si>
  <si>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</si>
  <si>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</si>
  <si>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</si>
  <si>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</si>
  <si>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</si>
  <si>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</si>
  <si>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</si>
  <si>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</si>
  <si>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</si>
  <si>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</si>
  <si>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</si>
  <si>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</si>
  <si>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</si>
  <si>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</si>
  <si>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</si>
  <si>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</si>
  <si>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</si>
  <si>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</si>
  <si>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</si>
  <si>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</si>
  <si>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</si>
  <si>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</si>
  <si>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</si>
  <si>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</si>
  <si>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</si>
  <si>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</si>
  <si>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</si>
  <si>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</si>
  <si>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</si>
  <si>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</si>
  <si>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</si>
  <si>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</si>
  <si>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</si>
  <si>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</si>
  <si>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</si>
  <si>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</si>
  <si>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</si>
  <si>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</si>
  <si>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</si>
  <si>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</si>
  <si>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</si>
  <si>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</si>
  <si>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</si>
  <si>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</si>
  <si>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</si>
  <si>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</si>
  <si>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</si>
  <si>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</si>
  <si>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</si>
  <si>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</si>
  <si>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</si>
  <si>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</si>
  <si>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</si>
  <si>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</si>
  <si>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</si>
  <si>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</si>
  <si>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</si>
  <si>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</si>
  <si>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</si>
  <si>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</si>
  <si>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</si>
  <si>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</si>
  <si>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</si>
  <si>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</si>
  <si>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</si>
  <si>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</si>
  <si>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</si>
  <si>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</si>
  <si>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</si>
  <si>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</si>
  <si>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</si>
  <si>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</si>
  <si>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</si>
  <si>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</si>
  <si>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</si>
  <si>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</si>
  <si>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</si>
  <si>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</si>
  <si>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</si>
  <si>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</si>
  <si>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</si>
  <si>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</si>
  <si>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</si>
  <si>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</si>
  <si>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</si>
  <si>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</si>
  <si>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</si>
  <si>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</si>
  <si>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</si>
  <si>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</si>
  <si>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</si>
  <si>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</si>
  <si>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</si>
  <si>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</si>
  <si>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</si>
  <si>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</si>
  <si>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</si>
  <si>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</si>
  <si>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</si>
  <si>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</si>
  <si>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</si>
  <si>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</si>
  <si>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</si>
  <si>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</si>
  <si>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</si>
  <si>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</si>
  <si>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</si>
  <si>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</si>
  <si>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</si>
  <si>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</si>
  <si>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</si>
  <si>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</si>
  <si>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</si>
  <si>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</si>
  <si>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</si>
  <si>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</si>
  <si>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</si>
  <si>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</si>
  <si>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</si>
  <si>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</si>
  <si>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</si>
  <si>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</si>
  <si>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</si>
  <si>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</si>
  <si>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</si>
  <si>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</si>
  <si>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</si>
  <si>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</si>
  <si>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</si>
  <si>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</si>
  <si>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</si>
  <si>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</si>
  <si>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</si>
  <si>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</si>
  <si>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</si>
  <si>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</si>
  <si>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</si>
  <si>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</si>
  <si>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</si>
  <si>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</si>
  <si>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</si>
  <si>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</si>
  <si>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</si>
  <si>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</si>
  <si>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</si>
  <si>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</si>
  <si>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</si>
  <si>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</si>
  <si>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</si>
  <si>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</si>
  <si>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</si>
  <si>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</si>
  <si>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</si>
  <si>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</si>
  <si>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</si>
  <si>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</si>
  <si>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</si>
  <si>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</si>
  <si>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</si>
  <si>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</si>
  <si>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</si>
  <si>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</si>
  <si>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</si>
  <si>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</si>
  <si>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</si>
  <si>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</si>
  <si>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</si>
  <si>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</si>
  <si>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</si>
  <si>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</si>
  <si>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</si>
  <si>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</si>
  <si>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</si>
  <si>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</si>
  <si>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</si>
  <si>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</si>
  <si>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</si>
  <si>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</si>
  <si>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</si>
  <si>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</si>
  <si>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</si>
  <si>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</si>
  <si>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</si>
  <si>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</si>
  <si>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</si>
  <si>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</si>
  <si>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</si>
  <si>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</si>
  <si>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</si>
  <si>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</si>
  <si>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</si>
  <si>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</si>
  <si>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</si>
  <si>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</si>
  <si>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</si>
  <si>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</si>
  <si>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</si>
  <si>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</si>
  <si>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</si>
  <si>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</si>
  <si>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</si>
  <si>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</si>
  <si>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</si>
  <si>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</si>
  <si>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</si>
  <si>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</si>
  <si>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</si>
  <si>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</si>
  <si>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</si>
  <si>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</si>
  <si>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</si>
  <si>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</si>
  <si>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</si>
  <si>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</si>
  <si>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</si>
  <si>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</si>
  <si>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</si>
  <si>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</si>
  <si>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</si>
  <si>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</si>
  <si>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</si>
  <si>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</si>
  <si>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</si>
  <si>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</si>
  <si>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</si>
  <si>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</si>
  <si>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</si>
  <si>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</si>
  <si>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</si>
  <si>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</si>
  <si>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</si>
  <si>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</si>
  <si>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</si>
  <si>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</si>
  <si>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</si>
  <si>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</si>
  <si>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</si>
  <si>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</si>
  <si>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</si>
  <si>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</si>
  <si>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</si>
  <si>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</si>
  <si>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</si>
  <si>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</si>
  <si>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</si>
  <si>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</si>
  <si>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</si>
  <si>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</si>
  <si>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</si>
  <si>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</si>
  <si>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</si>
  <si>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</si>
  <si>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</si>
  <si>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</si>
  <si>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</si>
  <si>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</si>
  <si>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</si>
  <si>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</si>
  <si>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</si>
  <si>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</si>
  <si>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</si>
  <si>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</si>
  <si>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</si>
  <si>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</si>
  <si>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</si>
  <si>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</si>
  <si>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</si>
  <si>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</si>
  <si>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</si>
  <si>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</si>
  <si>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</si>
  <si>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</si>
  <si>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</si>
  <si>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</si>
  <si>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</si>
  <si>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</si>
  <si>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</si>
  <si>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</si>
  <si>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</si>
  <si>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</si>
  <si>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</si>
  <si>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</si>
  <si>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</si>
  <si>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</si>
  <si>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</si>
  <si>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</si>
  <si>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</si>
  <si>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</si>
  <si>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</si>
  <si>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</si>
  <si>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</si>
  <si>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</si>
  <si>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</si>
  <si>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</si>
  <si>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</si>
  <si>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</si>
  <si>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</si>
  <si>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</si>
  <si>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</si>
  <si>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</si>
  <si>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</si>
  <si>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</si>
  <si>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</si>
  <si>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</si>
  <si>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</si>
  <si>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</si>
  <si>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</si>
  <si>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</si>
  <si>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</si>
  <si>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</si>
  <si>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</si>
  <si>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</si>
  <si>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</si>
  <si>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</si>
  <si>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</si>
  <si>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</si>
  <si>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</si>
  <si>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</si>
  <si>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</si>
  <si>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</si>
  <si>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</si>
  <si>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</si>
  <si>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</si>
  <si>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</si>
  <si>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</si>
  <si>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</si>
  <si>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</si>
  <si>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</si>
  <si>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</si>
  <si>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</si>
  <si>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</si>
  <si>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</si>
  <si>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</si>
  <si>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</si>
  <si>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</si>
  <si>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</si>
  <si>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</si>
  <si>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</si>
  <si>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</si>
  <si>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</si>
  <si>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</si>
  <si>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</si>
  <si>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</si>
  <si>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</si>
  <si>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</si>
  <si>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</si>
  <si>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</si>
  <si>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</si>
  <si>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</si>
  <si>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</si>
  <si>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</si>
  <si>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</si>
  <si>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</si>
  <si>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</si>
  <si>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</si>
  <si>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</si>
  <si>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</si>
  <si>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</si>
  <si>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</si>
  <si>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</si>
  <si>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</si>
  <si>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</si>
  <si>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</si>
  <si>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</si>
  <si>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</si>
  <si>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</si>
  <si>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</si>
  <si>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</si>
  <si>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</si>
  <si>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</si>
  <si>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</si>
  <si>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</si>
  <si>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</si>
  <si>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</si>
  <si>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</si>
  <si>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</si>
  <si>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</si>
  <si>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</si>
  <si>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</si>
  <si>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</si>
  <si>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</si>
  <si>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</si>
  <si>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</si>
  <si>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</si>
  <si>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</si>
  <si>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</si>
  <si>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</si>
  <si>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</si>
  <si>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</si>
  <si>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</si>
  <si>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</si>
  <si>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</si>
  <si>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</si>
  <si>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</si>
  <si>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</si>
  <si>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</si>
  <si>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</si>
  <si>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</si>
  <si>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</si>
  <si>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</si>
  <si>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</si>
  <si>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</si>
  <si>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</si>
  <si>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</si>
  <si>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</si>
  <si>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</si>
  <si>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</si>
  <si>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</si>
  <si>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</si>
  <si>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</si>
  <si>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</si>
  <si>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</si>
  <si>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</si>
  <si>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</si>
  <si>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</si>
  <si>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</si>
  <si>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</si>
  <si>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</si>
  <si>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</si>
  <si>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</si>
  <si>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</si>
  <si>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</si>
  <si>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</si>
  <si>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</si>
  <si>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</si>
  <si>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</si>
  <si>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</si>
  <si>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</si>
  <si>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</si>
  <si>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</si>
  <si>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</si>
  <si>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</si>
  <si>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</si>
  <si>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</si>
  <si>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</si>
  <si>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</si>
  <si>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</si>
  <si>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</si>
  <si>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</si>
  <si>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</si>
  <si>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</si>
  <si>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</si>
  <si>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</si>
  <si>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</si>
  <si>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</si>
  <si>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</si>
  <si>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</si>
  <si>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</si>
  <si>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</si>
  <si>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</si>
  <si>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</si>
  <si>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</si>
  <si>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</si>
  <si>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</si>
  <si>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</si>
  <si>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</si>
  <si>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</si>
  <si>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</si>
  <si>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</si>
  <si>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</si>
  <si>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</si>
  <si>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</si>
  <si>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</si>
  <si>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</si>
  <si>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</si>
  <si>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</si>
  <si>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</si>
  <si>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</si>
  <si>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</si>
  <si>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</si>
  <si>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</si>
  <si>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</si>
  <si>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</si>
  <si>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</si>
  <si>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</si>
  <si>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</si>
  <si>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</si>
  <si>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</si>
  <si>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</si>
  <si>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</si>
  <si>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</si>
  <si>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</si>
  <si>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</si>
  <si>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</si>
  <si>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</si>
  <si>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</si>
  <si>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</si>
  <si>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</si>
  <si>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</si>
  <si>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</si>
  <si>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</si>
  <si>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</si>
  <si>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</si>
  <si>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</si>
  <si>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</si>
  <si>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</si>
  <si>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</si>
  <si>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</si>
  <si>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</si>
  <si>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</si>
  <si>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</si>
  <si>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</si>
  <si>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</si>
  <si>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</si>
  <si>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</si>
  <si>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</si>
  <si>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</si>
  <si>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</si>
  <si>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</si>
  <si>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</si>
  <si>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</si>
  <si>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</si>
  <si>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</si>
  <si>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</si>
  <si>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</si>
  <si>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</si>
  <si>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</si>
  <si>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</si>
  <si>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</si>
  <si>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</si>
  <si>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</si>
  <si>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</si>
  <si>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</si>
  <si>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</si>
  <si>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</si>
  <si>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</si>
  <si>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</si>
  <si>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</si>
  <si>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</si>
  <si>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</si>
  <si>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</si>
  <si>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</si>
  <si>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</si>
  <si>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</si>
  <si>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</si>
  <si>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</si>
  <si>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</si>
  <si>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</si>
  <si>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</si>
  <si>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</si>
  <si>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</si>
  <si>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</si>
  <si>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</si>
  <si>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</si>
  <si>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</si>
  <si>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</si>
  <si>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</si>
  <si>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</si>
  <si>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</si>
  <si>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</si>
  <si>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</si>
  <si>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</si>
  <si>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</si>
  <si>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</si>
  <si>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</si>
  <si>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</si>
  <si>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</si>
  <si>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</si>
  <si>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</si>
  <si>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</si>
  <si>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</si>
  <si>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</si>
  <si>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</si>
  <si>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</si>
  <si>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</si>
  <si>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</si>
  <si>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</si>
  <si>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</si>
  <si>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</si>
  <si>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</si>
  <si>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</si>
  <si>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</si>
  <si>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</si>
  <si>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</si>
  <si>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</si>
  <si>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</si>
  <si>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</si>
  <si>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</si>
  <si>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</si>
  <si>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</si>
  <si>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</si>
  <si>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</si>
  <si>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</si>
  <si>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</si>
  <si>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</si>
  <si>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</si>
  <si>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</si>
  <si>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</si>
  <si>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</si>
  <si>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</si>
  <si>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</si>
  <si>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</si>
  <si>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</si>
  <si>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</si>
  <si>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</si>
  <si>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</si>
  <si>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</si>
  <si>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</si>
  <si>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</si>
  <si>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</si>
  <si>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</si>
  <si>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</si>
  <si>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</si>
  <si>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</si>
  <si>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</si>
  <si>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</si>
  <si>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</si>
  <si>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</si>
  <si>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</si>
  <si>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</si>
  <si>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</si>
  <si>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</si>
  <si>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</si>
  <si>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</si>
  <si>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</si>
  <si>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</si>
  <si>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</si>
  <si>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</si>
  <si>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</si>
  <si>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</si>
  <si>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</si>
  <si>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</si>
  <si>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</si>
  <si>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</si>
  <si>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</si>
  <si>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</si>
  <si>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</si>
  <si>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</si>
  <si>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</si>
  <si>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</si>
  <si>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</si>
  <si>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</si>
  <si>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</si>
  <si>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</si>
  <si>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</si>
  <si>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</si>
  <si>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</si>
  <si>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</si>
  <si>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</si>
  <si>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</si>
  <si>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</si>
  <si>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</si>
  <si>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</si>
  <si>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</si>
  <si>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</si>
  <si>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</si>
  <si>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</si>
  <si>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</si>
  <si>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</si>
  <si>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</si>
  <si>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</si>
  <si>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</si>
  <si>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</si>
  <si>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</si>
  <si>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</si>
  <si>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</si>
  <si>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</si>
  <si>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</si>
  <si>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</si>
  <si>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</si>
  <si>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</si>
  <si>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</si>
  <si>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</si>
  <si>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</si>
  <si>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</si>
  <si>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</si>
  <si>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</si>
  <si>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</si>
  <si>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</si>
  <si>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</si>
  <si>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</si>
  <si>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</si>
  <si>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</si>
  <si>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</si>
  <si>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</si>
  <si>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</si>
  <si>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</si>
  <si>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</si>
  <si>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</si>
  <si>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</si>
  <si>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</si>
  <si>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</si>
  <si>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</si>
  <si>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</si>
  <si>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</si>
  <si>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</si>
  <si>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</si>
  <si>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</si>
  <si>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</si>
  <si>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</si>
  <si>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</si>
  <si>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</si>
  <si>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</si>
  <si>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</si>
  <si>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</si>
  <si>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</si>
  <si>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</si>
  <si>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</si>
  <si>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</si>
  <si>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</si>
  <si>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</si>
  <si>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</si>
  <si>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</si>
  <si>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</si>
  <si>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</si>
  <si>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</si>
  <si>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</si>
  <si>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</si>
  <si>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</si>
  <si>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</si>
  <si>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</si>
  <si>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</si>
  <si>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</si>
  <si>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</si>
  <si>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</si>
  <si>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</si>
  <si>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</si>
  <si>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</si>
  <si>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</si>
  <si>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</si>
  <si>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</si>
  <si>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</si>
  <si>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</si>
  <si>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</si>
  <si>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</si>
  <si>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</si>
  <si>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</si>
  <si>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</si>
  <si>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</si>
  <si>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</si>
  <si>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</si>
  <si>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</si>
  <si>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</si>
  <si>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</si>
  <si>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</si>
  <si>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</si>
  <si>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</si>
  <si>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</si>
  <si>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</si>
  <si>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</si>
  <si>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</si>
  <si>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</si>
  <si>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</si>
  <si>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</si>
  <si>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</si>
  <si>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</si>
  <si>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</si>
  <si>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</si>
  <si>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</si>
  <si>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</si>
  <si>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</si>
  <si>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</si>
  <si>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</si>
  <si>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</si>
  <si>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</si>
  <si>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</si>
  <si>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</si>
  <si>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</si>
  <si>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</si>
  <si>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</si>
  <si>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</si>
  <si>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</si>
  <si>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</si>
  <si>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</si>
  <si>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</si>
  <si>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</si>
  <si>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</si>
  <si>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</si>
  <si>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</si>
  <si>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</si>
  <si>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</si>
  <si>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</si>
  <si>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</si>
  <si>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</si>
  <si>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</si>
  <si>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</si>
  <si>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</si>
  <si>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</si>
  <si>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</si>
  <si>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</si>
  <si>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</si>
  <si>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</si>
  <si>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</si>
  <si>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</si>
  <si>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</si>
  <si>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</si>
  <si>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</si>
  <si>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</si>
  <si>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</si>
  <si>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</si>
  <si>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</si>
  <si>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</si>
  <si>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</si>
  <si>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</si>
  <si>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</si>
  <si>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</si>
  <si>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</si>
  <si>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</si>
  <si>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</si>
  <si>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</si>
  <si>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</si>
  <si>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</si>
  <si>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</si>
  <si>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</si>
  <si>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</si>
  <si>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</si>
  <si>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</si>
  <si>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</si>
  <si>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</si>
  <si>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</si>
  <si>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</si>
  <si>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</si>
  <si>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</si>
  <si>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</si>
  <si>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</si>
  <si>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</si>
  <si>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</si>
  <si>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</si>
  <si>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</si>
  <si>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</si>
  <si>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</si>
  <si>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</si>
  <si>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</si>
  <si>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</si>
  <si>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</si>
  <si>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</si>
  <si>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</si>
  <si>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</si>
  <si>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</si>
  <si>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</si>
  <si>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</si>
  <si>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</si>
  <si>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</si>
  <si>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</si>
  <si>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</si>
  <si>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</si>
  <si>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</si>
  <si>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</si>
  <si>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</si>
  <si>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</si>
  <si>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</si>
  <si>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</si>
  <si>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</si>
  <si>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</si>
  <si>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</si>
  <si>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</si>
  <si>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</si>
  <si>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</si>
  <si>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</si>
  <si>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</si>
  <si>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</si>
  <si>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</si>
  <si>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</si>
  <si>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</si>
  <si>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</si>
  <si>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</si>
  <si>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</si>
  <si>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</si>
  <si>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</si>
  <si>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</si>
  <si>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</si>
  <si>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</si>
  <si>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</si>
  <si>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</si>
  <si>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</si>
  <si>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</si>
  <si>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</si>
  <si>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</si>
  <si>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</si>
  <si>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</si>
  <si>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</si>
  <si>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</si>
  <si>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</si>
  <si>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</si>
  <si>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</si>
  <si>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</si>
  <si>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</si>
  <si>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</si>
  <si>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</si>
  <si>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</si>
  <si>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</si>
  <si>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</si>
  <si>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</si>
  <si>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</si>
  <si>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</si>
  <si>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</si>
  <si>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</si>
  <si>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</si>
  <si>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</si>
  <si>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</si>
  <si>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</si>
  <si>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</si>
  <si>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</si>
  <si>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</si>
  <si>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</si>
  <si>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</si>
  <si>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</si>
  <si>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</si>
  <si>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</si>
  <si>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</si>
  <si>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</si>
  <si>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</si>
  <si>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</si>
  <si>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</si>
  <si>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</si>
  <si>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</si>
  <si>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</si>
  <si>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</si>
  <si>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</si>
  <si>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</si>
  <si>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</si>
  <si>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</si>
  <si>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</si>
  <si>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</si>
  <si>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</si>
  <si>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</si>
  <si>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</si>
  <si>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</si>
  <si>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</si>
  <si>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</si>
  <si>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</si>
  <si>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</si>
  <si>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</si>
  <si>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</si>
  <si>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</si>
  <si>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</si>
  <si>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</si>
  <si>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</si>
  <si>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</si>
  <si>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</si>
  <si>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</si>
  <si>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</si>
  <si>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</si>
  <si>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</si>
  <si>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</si>
  <si>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</si>
  <si>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</si>
  <si>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</si>
  <si>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</si>
  <si>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</si>
  <si>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</si>
  <si>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</si>
  <si>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</si>
  <si>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</si>
  <si>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</si>
  <si>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</si>
  <si>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</si>
  <si>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</si>
  <si>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</si>
  <si>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</si>
  <si>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</si>
  <si>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</si>
  <si>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</si>
  <si>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</si>
  <si>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</si>
  <si>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</si>
  <si>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</si>
  <si>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</si>
  <si>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</si>
  <si>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</si>
  <si>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</si>
  <si>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</si>
  <si>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</si>
  <si>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</si>
  <si>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</si>
  <si>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</si>
  <si>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</si>
  <si>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</si>
  <si>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</si>
  <si>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</si>
  <si>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</si>
  <si>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</si>
  <si>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</si>
  <si>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</si>
  <si>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</si>
  <si>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</si>
  <si>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</si>
  <si>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</si>
  <si>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</si>
  <si>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</si>
  <si>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</si>
  <si>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</si>
  <si>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</si>
  <si>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</si>
  <si>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</si>
  <si>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</si>
  <si>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</si>
  <si>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</si>
  <si>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</si>
  <si>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</si>
  <si>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</si>
  <si>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</si>
  <si>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</si>
  <si>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</si>
  <si>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</si>
  <si>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</si>
  <si>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</si>
  <si>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</si>
  <si>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</si>
  <si>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</si>
  <si>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</si>
  <si>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</si>
  <si>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</si>
  <si>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</si>
  <si>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</si>
  <si>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</si>
  <si>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</si>
  <si>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</si>
  <si>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</si>
  <si>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</si>
  <si>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</si>
  <si>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</si>
  <si>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</si>
  <si>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</si>
  <si>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</si>
  <si>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</si>
  <si>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</si>
  <si>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</si>
  <si>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</si>
  <si>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</si>
  <si>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</si>
  <si>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</si>
  <si>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</si>
  <si>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</si>
  <si>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</si>
  <si>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</si>
  <si>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</si>
  <si>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</si>
  <si>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</si>
  <si>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</si>
  <si>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</si>
  <si>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</si>
  <si>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</si>
  <si>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</si>
  <si>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</si>
  <si>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</si>
  <si>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</si>
  <si>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</si>
  <si>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</si>
  <si>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</si>
  <si>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</si>
  <si>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</si>
  <si>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</si>
  <si>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</si>
  <si>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</si>
  <si>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</si>
  <si>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</si>
  <si>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</si>
  <si>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</si>
  <si>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</si>
  <si>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</si>
  <si>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</si>
  <si>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</si>
  <si>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</si>
  <si>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</si>
  <si>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</si>
  <si>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</si>
  <si>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</si>
  <si>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</si>
  <si>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</si>
  <si>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</si>
  <si>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</si>
  <si>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</si>
  <si>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</si>
  <si>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</si>
  <si>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</si>
  <si>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</si>
  <si>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</si>
  <si>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</si>
  <si>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</si>
  <si>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</si>
  <si>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</si>
  <si>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</si>
  <si>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</si>
  <si>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</si>
  <si>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</si>
  <si>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</si>
  <si>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</si>
  <si>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</si>
  <si>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</si>
  <si>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</si>
  <si>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</si>
  <si>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</si>
  <si>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</si>
  <si>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</si>
  <si>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</si>
  <si>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</si>
  <si>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</si>
  <si>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</si>
  <si>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</si>
  <si>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</si>
  <si>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</si>
  <si>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</si>
  <si>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</si>
  <si>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</si>
  <si>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</si>
  <si>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</si>
  <si>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</si>
  <si>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</si>
  <si>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</si>
  <si>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</si>
  <si>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</si>
  <si>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</si>
  <si>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</si>
  <si>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</si>
  <si>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</si>
  <si>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</si>
  <si>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</si>
  <si>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</si>
  <si>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</si>
  <si>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</si>
  <si>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</si>
  <si>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</si>
  <si>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</si>
  <si>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</si>
  <si>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</si>
  <si>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</si>
  <si>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</si>
  <si>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</si>
  <si>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</si>
  <si>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</si>
  <si>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</si>
  <si>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</si>
  <si>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</si>
  <si>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</si>
  <si>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</si>
  <si>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</si>
  <si>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</si>
  <si>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</si>
  <si>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</si>
  <si>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</si>
  <si>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</si>
  <si>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</si>
  <si>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</si>
  <si>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</si>
  <si>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</si>
  <si>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</si>
  <si>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</si>
  <si>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</si>
  <si>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</si>
  <si>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</si>
  <si>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</si>
  <si>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</si>
  <si>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</si>
  <si>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</si>
  <si>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</si>
  <si>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</si>
  <si>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</si>
  <si>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</si>
  <si>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</si>
  <si>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</si>
  <si>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</si>
  <si>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</si>
  <si>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</si>
  <si>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</si>
  <si>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</si>
  <si>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</si>
  <si>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</si>
  <si>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</si>
  <si>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</si>
  <si>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</si>
  <si>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</si>
  <si>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</si>
  <si>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</si>
  <si>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</si>
  <si>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</si>
  <si>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</si>
  <si>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</si>
  <si>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</si>
  <si>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</si>
  <si>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</si>
  <si>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</si>
  <si>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</si>
  <si>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</si>
  <si>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</si>
  <si>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</si>
  <si>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</si>
  <si>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</si>
  <si>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</si>
  <si>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</si>
  <si>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</si>
  <si>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</si>
  <si>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</si>
  <si>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</si>
  <si>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</si>
  <si>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</si>
  <si>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</si>
  <si>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</si>
  <si>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</si>
  <si>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</si>
  <si>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</si>
  <si>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</si>
  <si>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</si>
  <si>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</si>
  <si>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</si>
  <si>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</si>
  <si>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</si>
  <si>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</si>
  <si>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</si>
  <si>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</si>
  <si>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</si>
  <si>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</si>
  <si>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</si>
  <si>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</si>
  <si>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</si>
  <si>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</si>
  <si>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</si>
  <si>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</si>
  <si>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</si>
  <si>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</si>
  <si>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</si>
  <si>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</si>
  <si>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</si>
  <si>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</si>
  <si>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</si>
  <si>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</si>
  <si>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</si>
  <si>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</si>
  <si>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</si>
  <si>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</si>
  <si>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</si>
  <si>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</si>
  <si>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</si>
  <si>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</si>
  <si>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</si>
  <si>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</si>
  <si>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</si>
  <si>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</si>
  <si>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</si>
  <si>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</si>
  <si>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</si>
  <si>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</si>
  <si>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</si>
  <si>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</si>
  <si>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</si>
  <si>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</si>
  <si>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</si>
  <si>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</si>
  <si>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</si>
  <si>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</si>
  <si>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</si>
  <si>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</si>
  <si>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</si>
  <si>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</si>
  <si>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</si>
  <si>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</si>
  <si>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</si>
  <si>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</si>
  <si>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</si>
  <si>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</si>
  <si>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</si>
  <si>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</si>
  <si>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</si>
  <si>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</si>
  <si>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</si>
  <si>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</si>
  <si>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</si>
  <si>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</si>
  <si>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</si>
  <si>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</si>
  <si>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</si>
  <si>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</si>
  <si>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</si>
  <si>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</si>
  <si>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</si>
  <si>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</si>
  <si>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</si>
  <si>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</si>
  <si>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</si>
  <si>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</si>
  <si>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</si>
  <si>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</si>
  <si>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</si>
  <si>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</si>
  <si>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</si>
  <si>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</si>
  <si>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</si>
  <si>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</si>
  <si>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</si>
  <si>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</si>
  <si>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</si>
  <si>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</si>
  <si>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</si>
  <si>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</si>
  <si>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</si>
  <si>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</si>
  <si>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</si>
  <si>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</si>
  <si>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</si>
  <si>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</si>
  <si>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</si>
  <si>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</si>
  <si>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</si>
  <si>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</si>
  <si>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</si>
  <si>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</si>
  <si>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</si>
  <si>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</si>
  <si>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</si>
  <si>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</si>
  <si>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</si>
  <si>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</si>
  <si>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</si>
  <si>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</si>
  <si>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</si>
  <si>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</si>
  <si>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</si>
  <si>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</si>
  <si>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</si>
  <si>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</si>
  <si>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</si>
  <si>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</si>
  <si>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</si>
  <si>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</si>
  <si>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</si>
  <si>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</si>
  <si>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</si>
  <si>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</si>
  <si>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</si>
  <si>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</si>
  <si>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</si>
  <si>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</si>
  <si>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</si>
  <si>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</si>
  <si>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</si>
  <si>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</si>
  <si>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</si>
  <si>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</si>
  <si>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</si>
  <si>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</si>
  <si>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</si>
  <si>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</si>
  <si>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</si>
  <si>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</si>
  <si>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</si>
  <si>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</si>
  <si>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</si>
  <si>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</si>
  <si>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</si>
  <si>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</si>
  <si>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</si>
  <si>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</si>
  <si>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</si>
  <si>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</si>
  <si>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</si>
  <si>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</si>
  <si>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</si>
  <si>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</si>
  <si>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</si>
  <si>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</si>
  <si>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</si>
  <si>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</si>
  <si>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</si>
  <si>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</si>
  <si>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</si>
  <si>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</si>
  <si>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</si>
  <si>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</si>
  <si>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</si>
  <si>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</si>
  <si>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</si>
  <si>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</si>
  <si>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</si>
  <si>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</si>
  <si>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</si>
  <si>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</si>
  <si>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</si>
  <si>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</si>
  <si>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</si>
  <si>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</si>
  <si>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</si>
  <si>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</si>
  <si>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</si>
  <si>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</si>
  <si>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</si>
  <si>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</si>
  <si>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</si>
  <si>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</si>
  <si>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</si>
  <si>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</si>
  <si>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</si>
  <si>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</si>
  <si>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</si>
  <si>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</si>
  <si>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</si>
  <si>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</si>
  <si>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</si>
  <si>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</si>
  <si>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</si>
  <si>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</si>
  <si>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</si>
  <si>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</si>
  <si>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</si>
  <si>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</si>
  <si>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</si>
  <si>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</si>
  <si>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</si>
  <si>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</si>
  <si>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</si>
  <si>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</si>
  <si>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</si>
  <si>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</si>
  <si>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</si>
  <si>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</si>
  <si>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</si>
  <si>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</si>
  <si>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</si>
  <si>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</si>
  <si>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</si>
  <si>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</si>
  <si>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</si>
  <si>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</si>
  <si>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</si>
  <si>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</si>
  <si>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</si>
  <si>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</si>
  <si>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</si>
  <si>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</si>
  <si>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</si>
  <si>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</si>
  <si>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</si>
  <si>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</si>
  <si>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</si>
  <si>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</si>
  <si>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</si>
  <si>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</si>
  <si>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</si>
  <si>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</si>
  <si>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</si>
  <si>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</si>
  <si>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</si>
  <si>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</si>
  <si>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</si>
  <si>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</si>
  <si>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</si>
  <si>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</si>
  <si>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</si>
  <si>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</si>
  <si>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</si>
  <si>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</si>
  <si>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</si>
  <si>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</si>
  <si>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</si>
  <si>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</si>
  <si>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</si>
  <si>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</si>
  <si>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</si>
  <si>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</si>
  <si>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</si>
  <si>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</si>
  <si>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</si>
  <si>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</si>
  <si>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</si>
  <si>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</si>
  <si>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</si>
  <si>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</si>
  <si>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</si>
  <si>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</si>
  <si>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</si>
  <si>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</si>
  <si>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</si>
  <si>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</si>
  <si>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</si>
  <si>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</si>
  <si>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</si>
  <si>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</si>
  <si>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</si>
  <si>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</si>
  <si>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</si>
  <si>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</si>
  <si>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</si>
  <si>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</si>
  <si>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</si>
  <si>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</si>
  <si>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</si>
  <si>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</si>
  <si>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</si>
  <si>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</si>
  <si>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</si>
  <si>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</si>
  <si>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</si>
  <si>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</si>
  <si>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</si>
  <si>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</si>
  <si>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</si>
  <si>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</si>
  <si>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</si>
  <si>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</si>
  <si>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</si>
  <si>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</si>
  <si>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</si>
  <si>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</si>
  <si>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</si>
  <si>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</si>
  <si>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</si>
  <si>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</si>
  <si>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</si>
  <si>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</si>
  <si>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</si>
  <si>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</si>
  <si>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</si>
  <si>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</si>
  <si>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</si>
  <si>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</si>
  <si>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</si>
  <si>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</si>
  <si>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</si>
  <si>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</si>
  <si>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</si>
  <si>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</si>
  <si>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</si>
  <si>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</si>
  <si>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</si>
  <si>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</si>
  <si>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</si>
  <si>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</si>
  <si>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</si>
  <si>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</si>
  <si>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</si>
  <si>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</si>
  <si>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</si>
  <si>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</si>
  <si>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</si>
  <si>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</si>
  <si>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</si>
  <si>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</si>
  <si>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</si>
  <si>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</si>
  <si>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</si>
  <si>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</si>
  <si>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</si>
  <si>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</si>
  <si>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</si>
  <si>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</si>
  <si>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</si>
  <si>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</si>
  <si>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</si>
  <si>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</si>
  <si>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</si>
  <si>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</si>
  <si>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</si>
  <si>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</si>
  <si>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</si>
  <si>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</si>
  <si>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</si>
  <si>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</si>
  <si>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</si>
  <si>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</si>
  <si>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</si>
  <si>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</si>
  <si>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</si>
  <si>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</si>
  <si>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</si>
  <si>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</si>
  <si>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</si>
  <si>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</si>
  <si>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</si>
  <si>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</si>
  <si>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</si>
  <si>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</si>
  <si>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</si>
  <si>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</si>
  <si>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</si>
  <si>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</si>
  <si>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</si>
  <si>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</si>
  <si>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</si>
  <si>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</si>
  <si>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</si>
  <si>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</si>
  <si>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</si>
  <si>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</si>
  <si>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</si>
  <si>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</si>
  <si>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</si>
  <si>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</si>
  <si>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</si>
  <si>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</si>
  <si>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</si>
  <si>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</si>
  <si>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</si>
  <si>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</si>
  <si>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</si>
  <si>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</si>
  <si>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</si>
  <si>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</si>
  <si>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</si>
  <si>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</si>
  <si>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</si>
  <si>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</si>
  <si>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</si>
  <si>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</si>
  <si>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</si>
  <si>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</si>
  <si>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</si>
  <si>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</si>
  <si>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</si>
  <si>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</si>
  <si>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</si>
  <si>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</si>
  <si>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</si>
  <si>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</si>
  <si>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</si>
  <si>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</si>
  <si>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</si>
  <si>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</si>
  <si>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</si>
  <si>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</si>
  <si>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</si>
  <si>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</si>
  <si>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</si>
  <si>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</si>
  <si>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</si>
  <si>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</si>
  <si>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</si>
  <si>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</si>
  <si>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</si>
  <si>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</si>
  <si>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</si>
  <si>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</si>
  <si>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</si>
  <si>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</si>
  <si>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</si>
  <si>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</si>
  <si>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</si>
  <si>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</si>
  <si>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</si>
  <si>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</si>
  <si>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</si>
  <si>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</si>
  <si>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</si>
  <si>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</si>
  <si>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</si>
  <si>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</si>
  <si>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</si>
  <si>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</si>
  <si>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</si>
  <si>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</si>
  <si>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</si>
  <si>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</si>
  <si>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</si>
  <si>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</si>
  <si>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</si>
  <si>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</si>
  <si>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</si>
  <si>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</si>
  <si>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</si>
  <si>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</si>
  <si>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</si>
  <si>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</si>
  <si>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</si>
  <si>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</si>
  <si>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</si>
  <si>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</si>
  <si>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</si>
  <si>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</si>
  <si>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</si>
  <si>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</si>
  <si>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</si>
  <si>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</si>
  <si>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</si>
  <si>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</si>
  <si>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</si>
  <si>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</si>
  <si>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</si>
  <si>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</si>
  <si>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</si>
  <si>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</si>
  <si>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</si>
  <si>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</si>
  <si>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</si>
  <si>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</si>
  <si>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</si>
  <si>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</si>
  <si>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</si>
  <si>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</si>
  <si>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</si>
  <si>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</si>
  <si>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</si>
  <si>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</si>
  <si>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</si>
  <si>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</si>
  <si>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</si>
  <si>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</si>
  <si>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</si>
  <si>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</si>
  <si>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</si>
  <si>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</si>
  <si>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</si>
  <si>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</si>
  <si>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</si>
  <si>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</si>
  <si>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</si>
  <si>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</si>
  <si>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</si>
  <si>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</si>
  <si>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</si>
  <si>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</si>
  <si>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</si>
  <si>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</si>
  <si>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</si>
  <si>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</si>
  <si>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</si>
  <si>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</si>
  <si>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</si>
  <si>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</si>
  <si>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</si>
  <si>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</si>
  <si>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</si>
  <si>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</si>
  <si>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</si>
  <si>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</si>
  <si>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</si>
  <si>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</si>
  <si>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</si>
  <si>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</si>
  <si>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</si>
  <si>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</si>
  <si>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</si>
  <si>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</si>
  <si>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</si>
  <si>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</si>
  <si>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</si>
  <si>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</si>
  <si>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</si>
  <si>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</si>
  <si>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</si>
  <si>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</si>
  <si>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</si>
  <si>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</si>
  <si>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</si>
  <si>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</si>
  <si>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</si>
  <si>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</si>
  <si>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</si>
  <si>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</si>
  <si>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</si>
  <si>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</si>
  <si>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</si>
  <si>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</si>
  <si>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</si>
  <si>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</si>
  <si>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</si>
  <si>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</si>
  <si>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</si>
  <si>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</si>
  <si>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</si>
  <si>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</si>
  <si>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</si>
  <si>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</si>
  <si>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</si>
  <si>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</si>
  <si>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</si>
  <si>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</si>
  <si>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</si>
  <si>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</si>
  <si>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</si>
  <si>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</si>
  <si>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</si>
  <si>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</si>
  <si>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</si>
  <si>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</si>
  <si>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</si>
  <si>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</si>
  <si>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</si>
  <si>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</si>
  <si>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</si>
  <si>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</si>
  <si>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</si>
  <si>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</si>
  <si>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</si>
  <si>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</si>
  <si>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</si>
  <si>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</si>
  <si>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</si>
  <si>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</si>
  <si>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</si>
  <si>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</si>
  <si>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</si>
  <si>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</si>
  <si>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</si>
  <si>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</si>
  <si>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</si>
  <si>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</si>
  <si>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</si>
  <si>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</si>
  <si>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</si>
  <si>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</si>
  <si>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</si>
  <si>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</si>
  <si>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</si>
  <si>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</si>
  <si>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</si>
  <si>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</si>
  <si>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</si>
  <si>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</si>
  <si>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</si>
  <si>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</si>
  <si>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</si>
  <si>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</si>
  <si>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</si>
  <si>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</si>
  <si>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</si>
  <si>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</si>
  <si>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</si>
  <si>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</si>
  <si>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</si>
  <si>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</si>
  <si>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</si>
  <si>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</si>
  <si>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</si>
  <si>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</si>
  <si>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</si>
  <si>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</si>
  <si>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</si>
  <si>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</si>
  <si>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</si>
  <si>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</si>
  <si>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</si>
  <si>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</si>
  <si>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</si>
  <si>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</si>
  <si>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</si>
  <si>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</si>
  <si>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</si>
  <si>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</si>
  <si>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</si>
  <si>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</si>
  <si>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</si>
  <si>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</si>
  <si>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</si>
  <si>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</si>
  <si>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</si>
  <si>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</si>
  <si>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</si>
  <si>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</si>
  <si>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</si>
  <si>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</si>
  <si>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</si>
  <si>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</si>
  <si>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</si>
  <si>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</si>
  <si>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</si>
  <si>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</si>
  <si>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</si>
  <si>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</si>
  <si>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</si>
  <si>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</si>
  <si>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</si>
  <si>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</si>
  <si>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</si>
  <si>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</si>
  <si>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</si>
  <si>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</si>
  <si>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</si>
  <si>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</si>
  <si>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</si>
  <si>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</si>
  <si>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</si>
  <si>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</si>
  <si>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</si>
  <si>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</si>
  <si>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</si>
  <si>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</si>
  <si>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</si>
  <si>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</si>
  <si>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</si>
  <si>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</si>
  <si>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</si>
  <si>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</si>
  <si>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</si>
  <si>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</si>
  <si>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</si>
  <si>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</si>
  <si>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</si>
  <si>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</si>
  <si>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</si>
  <si>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</si>
  <si>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</si>
  <si>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</si>
  <si>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</si>
  <si>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</si>
  <si>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</si>
  <si>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</si>
  <si>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</si>
  <si>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</si>
  <si>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</si>
  <si>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</si>
  <si>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</si>
  <si>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</si>
  <si>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</si>
  <si>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</si>
  <si>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</si>
  <si>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</si>
  <si>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</si>
  <si>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</si>
  <si>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</si>
  <si>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</si>
  <si>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</si>
  <si>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</si>
  <si>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</si>
  <si>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</si>
  <si>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</si>
  <si>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</si>
  <si>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</si>
  <si>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</si>
  <si>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</si>
  <si>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</si>
  <si>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</si>
  <si>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</si>
  <si>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</si>
  <si>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</si>
  <si>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</si>
  <si>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</si>
  <si>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</si>
  <si>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</si>
  <si>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</si>
  <si>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</si>
  <si>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</si>
  <si>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</si>
  <si>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</si>
  <si>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</si>
  <si>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</si>
  <si>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</si>
  <si>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</si>
  <si>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</si>
  <si>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</si>
  <si>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</si>
  <si>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</si>
  <si>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</si>
  <si>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</si>
  <si>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</si>
  <si>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</si>
  <si>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</si>
  <si>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</si>
  <si>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</si>
  <si>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</si>
  <si>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</si>
  <si>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</si>
  <si>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</si>
  <si>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</si>
  <si>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</si>
  <si>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</si>
  <si>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</si>
  <si>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</si>
  <si>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</si>
  <si>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</si>
  <si>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</si>
  <si>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</si>
  <si>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</si>
  <si>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</si>
  <si>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</si>
  <si>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</si>
  <si>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</si>
  <si>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</si>
  <si>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</si>
  <si>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</si>
  <si>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</si>
  <si>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</si>
  <si>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</si>
  <si>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</si>
  <si>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</si>
  <si>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</si>
  <si>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</si>
  <si>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</si>
  <si>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</si>
  <si>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</si>
  <si>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</si>
  <si>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</si>
  <si>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</si>
  <si>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</si>
  <si>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</si>
  <si>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</si>
  <si>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</si>
  <si>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</si>
  <si>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</si>
  <si>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</si>
  <si>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</si>
  <si>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</si>
  <si>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</si>
  <si>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</si>
  <si>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</si>
  <si>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</si>
  <si>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</si>
  <si>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</si>
  <si>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</si>
  <si>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</si>
  <si>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</si>
  <si>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</si>
  <si>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</si>
  <si>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</si>
  <si>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</si>
  <si>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</si>
  <si>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</si>
  <si>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</si>
  <si>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</si>
  <si>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</si>
  <si>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</si>
  <si>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</si>
  <si>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</si>
  <si>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</si>
  <si>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</si>
  <si>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</si>
  <si>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</si>
  <si>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</si>
  <si>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</si>
  <si>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</si>
  <si>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</si>
  <si>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</si>
  <si>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</si>
  <si>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</si>
  <si>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</si>
  <si>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</si>
  <si>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</si>
  <si>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</si>
  <si>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</si>
  <si>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</si>
  <si>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</si>
  <si>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</si>
  <si>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</si>
  <si>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</si>
  <si>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</si>
  <si>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</si>
  <si>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</si>
  <si>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</si>
  <si>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</si>
  <si>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</si>
  <si>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</si>
  <si>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</si>
  <si>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</si>
  <si>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</si>
  <si>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</si>
  <si>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</si>
  <si>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</si>
  <si>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</si>
  <si>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</si>
  <si>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</si>
  <si>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</si>
  <si>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</si>
  <si>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</si>
  <si>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</si>
  <si>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</si>
  <si>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</si>
  <si>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</si>
  <si>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</si>
  <si>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</si>
  <si>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</si>
  <si>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</si>
  <si>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</si>
  <si>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</si>
  <si>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</si>
  <si>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</si>
  <si>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</si>
  <si>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</si>
  <si>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</si>
  <si>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</si>
  <si>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</si>
  <si>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</si>
  <si>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</si>
  <si>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</si>
  <si>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</si>
  <si>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</si>
  <si>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</si>
  <si>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</si>
  <si>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</si>
  <si>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</si>
  <si>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</si>
  <si>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</si>
  <si>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</si>
  <si>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</si>
  <si>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</si>
  <si>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</si>
  <si>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</si>
  <si>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</si>
  <si>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</si>
  <si>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</si>
  <si>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</si>
  <si>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</si>
  <si>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</si>
  <si>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</si>
  <si>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</si>
  <si>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</si>
  <si>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</si>
  <si>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</si>
  <si>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</si>
  <si>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</si>
  <si>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</si>
  <si>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</si>
  <si>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</si>
  <si>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</si>
  <si>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</si>
  <si>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</si>
  <si>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</si>
  <si>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</si>
  <si>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</si>
  <si>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</si>
  <si>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</si>
  <si>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</si>
  <si>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</si>
  <si>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</si>
  <si>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</si>
  <si>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</si>
  <si>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</si>
  <si>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</si>
  <si>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</si>
  <si>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</si>
  <si>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</si>
  <si>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</si>
  <si>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</si>
  <si>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</si>
  <si>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</si>
  <si>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</si>
  <si>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</si>
  <si>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</si>
  <si>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</si>
  <si>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</si>
  <si>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</si>
  <si>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</si>
  <si>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</si>
  <si>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</si>
  <si>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</si>
  <si>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</si>
  <si>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</si>
  <si>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</si>
  <si>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</si>
  <si>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</si>
  <si>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</si>
  <si>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</si>
  <si>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</si>
  <si>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</si>
  <si>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</si>
  <si>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</si>
  <si>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</si>
  <si>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</si>
  <si>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</si>
  <si>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08:18:41</t>
  </si>
  <si>
    <t>11:31:52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</si>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</sst>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1" totalsRowShown="0" headerRowDxfId="54">
  <autoFilter ref="A1:S8541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46273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44" activePane="bottomLeft" state="frozen"/>
      <selection pane="bottomLeft" activeCell="F64" sqref="F6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87" si="4">IF(OR($G69="A",$G69="B",$G69="C",$G69="6x1",$G69="5x2",$G69="Folguista"),"Sim","Não")</f>
        <v>Sim</v>
      </c>
      <c r="I69" s="26" t="str">
        <f t="shared" ref="I69:I87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2"/>
  <sheetViews>
    <sheetView zoomScaleNormal="100" workbookViewId="0">
      <pane xSplit="2" ySplit="1" topLeftCell="C545" activePane="bottomRight" state="frozen"/>
      <selection pane="topRight" activeCell="C1" sqref="C1"/>
      <selection pane="bottomLeft" activeCell="A2" sqref="A2"/>
      <selection pane="bottomRight" activeCell="C591" sqref="C591:C59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9561</v>
      </c>
      <c r="B32" s="65" t="s">
        <v>172</v>
      </c>
      <c r="C32" s="65" t="s">
        <v>282</v>
      </c>
      <c r="D32" s="66">
        <v>46266</v>
      </c>
      <c r="E32" s="67">
        <v>0.69</v>
      </c>
      <c r="F32" s="65" t="s">
        <v>255</v>
      </c>
      <c r="G32" s="66">
        <v>46265</v>
      </c>
      <c r="H32">
        <v>40509408</v>
      </c>
      <c r="I32">
        <v>10</v>
      </c>
      <c r="J32" s="65" t="s">
        <v>605</v>
      </c>
      <c r="K32" s="65" t="s">
        <v>606</v>
      </c>
      <c r="L32" s="66">
        <v>46265</v>
      </c>
      <c r="M32" s="65" t="s">
        <v>287</v>
      </c>
      <c r="N32" s="65" t="s">
        <v>264</v>
      </c>
      <c r="O32" s="65" t="s">
        <v>259</v>
      </c>
      <c r="P32" s="66">
        <v>46266</v>
      </c>
      <c r="Q32" s="31">
        <f t="shared" si="0"/>
        <v>469</v>
      </c>
      <c r="R32" s="31">
        <f t="shared" si="1"/>
        <v>510</v>
      </c>
      <c r="S32" s="29">
        <f>IF($Q32&lt;Parâmetros!$E$19,$G32-1,$G32)</f>
        <v>46265</v>
      </c>
    </row>
    <row r="33" spans="1:19" ht="15" customHeight="1" x14ac:dyDescent="0.25">
      <c r="A33" s="122">
        <v>9561</v>
      </c>
      <c r="B33" s="65" t="s">
        <v>172</v>
      </c>
      <c r="C33" s="65" t="s">
        <v>282</v>
      </c>
      <c r="D33" s="66">
        <v>46266</v>
      </c>
      <c r="E33" s="67">
        <v>0.47</v>
      </c>
      <c r="F33" s="65" t="s">
        <v>255</v>
      </c>
      <c r="G33" s="66">
        <v>46265</v>
      </c>
      <c r="H33">
        <v>40509408</v>
      </c>
      <c r="I33">
        <v>20</v>
      </c>
      <c r="J33" s="65" t="s">
        <v>607</v>
      </c>
      <c r="K33" s="65" t="s">
        <v>608</v>
      </c>
      <c r="L33" s="66">
        <v>46265</v>
      </c>
      <c r="M33" s="65" t="s">
        <v>287</v>
      </c>
      <c r="N33" s="65" t="s">
        <v>264</v>
      </c>
      <c r="O33" s="65" t="s">
        <v>259</v>
      </c>
      <c r="P33" s="66">
        <v>46266</v>
      </c>
      <c r="Q33" s="31">
        <f t="shared" si="0"/>
        <v>513</v>
      </c>
      <c r="R33" s="31">
        <f t="shared" si="1"/>
        <v>541</v>
      </c>
      <c r="S33" s="29">
        <f>IF($Q33&lt;Parâmetros!$E$19,$G33-1,$G33)</f>
        <v>46265</v>
      </c>
    </row>
    <row r="34" spans="1:19" ht="15" customHeight="1" x14ac:dyDescent="0.25">
      <c r="A34" s="122">
        <v>9561</v>
      </c>
      <c r="B34" s="65" t="s">
        <v>172</v>
      </c>
      <c r="C34" s="65" t="s">
        <v>282</v>
      </c>
      <c r="D34" s="66">
        <v>46266</v>
      </c>
      <c r="E34" s="67">
        <v>0.34</v>
      </c>
      <c r="F34" s="65" t="s">
        <v>255</v>
      </c>
      <c r="G34" s="66">
        <v>46265</v>
      </c>
      <c r="H34">
        <v>40509409</v>
      </c>
      <c r="I34">
        <v>10</v>
      </c>
      <c r="J34" s="65" t="s">
        <v>609</v>
      </c>
      <c r="K34" s="65" t="s">
        <v>430</v>
      </c>
      <c r="L34" s="66">
        <v>46265</v>
      </c>
      <c r="M34" s="65" t="s">
        <v>287</v>
      </c>
      <c r="N34" s="65" t="s">
        <v>264</v>
      </c>
      <c r="O34" s="65" t="s">
        <v>259</v>
      </c>
      <c r="P34" s="66">
        <v>46266</v>
      </c>
      <c r="Q34" s="31">
        <f t="shared" si="0"/>
        <v>550</v>
      </c>
      <c r="R34" s="31">
        <f t="shared" si="1"/>
        <v>570</v>
      </c>
      <c r="S34" s="29">
        <f>IF($Q34&lt;Parâmetros!$E$19,$G34-1,$G34)</f>
        <v>46265</v>
      </c>
    </row>
    <row r="35" spans="1:19" ht="15" customHeight="1" x14ac:dyDescent="0.25">
      <c r="A35" s="122">
        <v>9561</v>
      </c>
      <c r="B35" s="65" t="s">
        <v>172</v>
      </c>
      <c r="C35" s="65" t="s">
        <v>282</v>
      </c>
      <c r="D35" s="66">
        <v>46266</v>
      </c>
      <c r="E35" s="67">
        <v>1.44</v>
      </c>
      <c r="F35" s="65" t="s">
        <v>255</v>
      </c>
      <c r="G35" s="66">
        <v>46265</v>
      </c>
      <c r="H35">
        <v>40509409</v>
      </c>
      <c r="I35">
        <v>20</v>
      </c>
      <c r="J35" s="65" t="s">
        <v>610</v>
      </c>
      <c r="K35" s="65" t="s">
        <v>278</v>
      </c>
      <c r="L35" s="66">
        <v>46265</v>
      </c>
      <c r="M35" s="65" t="s">
        <v>287</v>
      </c>
      <c r="N35" s="65" t="s">
        <v>264</v>
      </c>
      <c r="O35" s="65" t="s">
        <v>259</v>
      </c>
      <c r="P35" s="66">
        <v>46266</v>
      </c>
      <c r="Q35" s="31">
        <f t="shared" si="0"/>
        <v>573</v>
      </c>
      <c r="R35" s="31">
        <f t="shared" si="1"/>
        <v>660</v>
      </c>
      <c r="S35" s="29">
        <f>IF($Q35&lt;Parâmetros!$E$19,$G35-1,$G35)</f>
        <v>46265</v>
      </c>
    </row>
    <row r="36" spans="1:19" ht="15" customHeight="1" x14ac:dyDescent="0.25">
      <c r="A36" s="122">
        <v>9561</v>
      </c>
      <c r="B36" s="65" t="s">
        <v>172</v>
      </c>
      <c r="C36" s="65" t="s">
        <v>282</v>
      </c>
      <c r="D36" s="66">
        <v>46266</v>
      </c>
      <c r="E36" s="67">
        <v>0.47</v>
      </c>
      <c r="F36" s="65" t="s">
        <v>255</v>
      </c>
      <c r="G36" s="66">
        <v>46265</v>
      </c>
      <c r="H36">
        <v>40509410</v>
      </c>
      <c r="I36">
        <v>10</v>
      </c>
      <c r="J36" s="65" t="s">
        <v>611</v>
      </c>
      <c r="K36" s="65" t="s">
        <v>612</v>
      </c>
      <c r="L36" s="66">
        <v>46265</v>
      </c>
      <c r="M36" s="65" t="s">
        <v>287</v>
      </c>
      <c r="N36" s="65" t="s">
        <v>264</v>
      </c>
      <c r="O36" s="65" t="s">
        <v>259</v>
      </c>
      <c r="P36" s="66">
        <v>46266</v>
      </c>
      <c r="Q36" s="31">
        <f t="shared" si="0"/>
        <v>727</v>
      </c>
      <c r="R36" s="31">
        <f t="shared" si="1"/>
        <v>755</v>
      </c>
      <c r="S36" s="29">
        <f>IF($Q36&lt;Parâmetros!$E$19,$G36-1,$G36)</f>
        <v>46265</v>
      </c>
    </row>
    <row r="37" spans="1:19" ht="15" customHeight="1" x14ac:dyDescent="0.25">
      <c r="A37" s="122">
        <v>9561</v>
      </c>
      <c r="B37" s="65" t="s">
        <v>172</v>
      </c>
      <c r="C37" s="65" t="s">
        <v>282</v>
      </c>
      <c r="D37" s="66">
        <v>46266</v>
      </c>
      <c r="E37" s="67">
        <v>0.75</v>
      </c>
      <c r="F37" s="65" t="s">
        <v>255</v>
      </c>
      <c r="G37" s="66">
        <v>46265</v>
      </c>
      <c r="H37">
        <v>40509410</v>
      </c>
      <c r="I37">
        <v>20</v>
      </c>
      <c r="J37" s="65" t="s">
        <v>613</v>
      </c>
      <c r="K37" s="65" t="s">
        <v>614</v>
      </c>
      <c r="L37" s="66">
        <v>46265</v>
      </c>
      <c r="M37" s="65" t="s">
        <v>287</v>
      </c>
      <c r="N37" s="65" t="s">
        <v>264</v>
      </c>
      <c r="O37" s="65" t="s">
        <v>259</v>
      </c>
      <c r="P37" s="66">
        <v>46266</v>
      </c>
      <c r="Q37" s="31">
        <f t="shared" si="0"/>
        <v>756</v>
      </c>
      <c r="R37" s="31">
        <f t="shared" si="1"/>
        <v>801</v>
      </c>
      <c r="S37" s="29">
        <f>IF($Q37&lt;Parâmetros!$E$19,$G37-1,$G37)</f>
        <v>46265</v>
      </c>
    </row>
    <row r="38" spans="1:19" ht="15" customHeight="1" x14ac:dyDescent="0.25">
      <c r="A38" s="122">
        <v>9561</v>
      </c>
      <c r="B38" s="65" t="s">
        <v>172</v>
      </c>
      <c r="C38" s="65" t="s">
        <v>282</v>
      </c>
      <c r="D38" s="66">
        <v>46266</v>
      </c>
      <c r="E38" s="67">
        <v>0.87</v>
      </c>
      <c r="F38" s="65" t="s">
        <v>255</v>
      </c>
      <c r="G38" s="66">
        <v>46265</v>
      </c>
      <c r="H38">
        <v>40509411</v>
      </c>
      <c r="I38">
        <v>10</v>
      </c>
      <c r="J38" s="65" t="s">
        <v>615</v>
      </c>
      <c r="K38" s="65" t="s">
        <v>616</v>
      </c>
      <c r="L38" s="66">
        <v>46265</v>
      </c>
      <c r="M38" s="65" t="s">
        <v>287</v>
      </c>
      <c r="N38" s="65" t="s">
        <v>264</v>
      </c>
      <c r="O38" s="65" t="s">
        <v>259</v>
      </c>
      <c r="P38" s="66">
        <v>46266</v>
      </c>
      <c r="Q38" s="31">
        <f t="shared" si="0"/>
        <v>807</v>
      </c>
      <c r="R38" s="31">
        <f t="shared" si="1"/>
        <v>859</v>
      </c>
      <c r="S38" s="29">
        <f>IF($Q38&lt;Parâmetros!$E$19,$G38-1,$G38)</f>
        <v>46265</v>
      </c>
    </row>
    <row r="39" spans="1:19" ht="15" customHeight="1" x14ac:dyDescent="0.25">
      <c r="A39" s="122">
        <v>9561</v>
      </c>
      <c r="B39" s="65" t="s">
        <v>172</v>
      </c>
      <c r="C39" s="65" t="s">
        <v>282</v>
      </c>
      <c r="D39" s="66">
        <v>46266</v>
      </c>
      <c r="E39" s="67">
        <v>2.1</v>
      </c>
      <c r="F39" s="65" t="s">
        <v>255</v>
      </c>
      <c r="G39" s="66">
        <v>46265</v>
      </c>
      <c r="H39">
        <v>40509411</v>
      </c>
      <c r="I39">
        <v>20</v>
      </c>
      <c r="J39" s="65" t="s">
        <v>617</v>
      </c>
      <c r="K39" s="65" t="s">
        <v>618</v>
      </c>
      <c r="L39" s="66">
        <v>46265</v>
      </c>
      <c r="M39" s="65" t="s">
        <v>287</v>
      </c>
      <c r="N39" s="65" t="s">
        <v>264</v>
      </c>
      <c r="O39" s="65" t="s">
        <v>259</v>
      </c>
      <c r="P39" s="66">
        <v>46266</v>
      </c>
      <c r="Q39" s="31">
        <f t="shared" si="0"/>
        <v>862</v>
      </c>
      <c r="R39" s="31">
        <f t="shared" si="1"/>
        <v>989</v>
      </c>
      <c r="S39" s="29">
        <f>IF($Q39&lt;Parâmetros!$E$19,$G39-1,$G39)</f>
        <v>46265</v>
      </c>
    </row>
    <row r="40" spans="1:19" ht="15" customHeight="1" x14ac:dyDescent="0.25">
      <c r="A40" s="122">
        <v>9561</v>
      </c>
      <c r="B40" s="65" t="s">
        <v>172</v>
      </c>
      <c r="C40" s="65" t="s">
        <v>282</v>
      </c>
      <c r="D40" s="66">
        <v>46267</v>
      </c>
      <c r="E40" s="67">
        <v>4</v>
      </c>
      <c r="F40" s="65" t="s">
        <v>255</v>
      </c>
      <c r="G40" s="66">
        <v>46266</v>
      </c>
      <c r="H40">
        <v>40510987</v>
      </c>
      <c r="I40">
        <v>10</v>
      </c>
      <c r="J40" s="65" t="s">
        <v>854</v>
      </c>
      <c r="K40" s="65" t="s">
        <v>855</v>
      </c>
      <c r="L40" s="66">
        <v>46266</v>
      </c>
      <c r="M40" s="65" t="s">
        <v>261</v>
      </c>
      <c r="N40">
        <v>3003736</v>
      </c>
      <c r="O40" s="65" t="s">
        <v>259</v>
      </c>
      <c r="P40" s="66">
        <v>46267</v>
      </c>
      <c r="Q40" s="31">
        <f t="shared" si="0"/>
        <v>420</v>
      </c>
      <c r="R40" s="31">
        <f t="shared" si="1"/>
        <v>661</v>
      </c>
      <c r="S40" s="29">
        <f>IF($Q40&lt;Parâmetros!$E$19,$G40-1,$G40)</f>
        <v>46266</v>
      </c>
    </row>
    <row r="41" spans="1:19" ht="15" customHeight="1" x14ac:dyDescent="0.25">
      <c r="A41" s="122">
        <v>9561</v>
      </c>
      <c r="B41" s="65" t="s">
        <v>172</v>
      </c>
      <c r="C41" s="65" t="s">
        <v>282</v>
      </c>
      <c r="D41" s="66">
        <v>46267</v>
      </c>
      <c r="E41" s="67">
        <v>0.76</v>
      </c>
      <c r="F41" s="65" t="s">
        <v>255</v>
      </c>
      <c r="G41" s="66">
        <v>46266</v>
      </c>
      <c r="H41">
        <v>40509390</v>
      </c>
      <c r="I41">
        <v>10</v>
      </c>
      <c r="J41" s="65" t="s">
        <v>856</v>
      </c>
      <c r="K41" s="65" t="s">
        <v>857</v>
      </c>
      <c r="L41" s="66">
        <v>46266</v>
      </c>
      <c r="M41" s="65" t="s">
        <v>287</v>
      </c>
      <c r="N41" s="65" t="s">
        <v>264</v>
      </c>
      <c r="O41" s="65" t="s">
        <v>259</v>
      </c>
      <c r="P41" s="66">
        <v>46267</v>
      </c>
      <c r="Q41" s="31">
        <f t="shared" si="0"/>
        <v>769</v>
      </c>
      <c r="R41" s="31">
        <f t="shared" si="1"/>
        <v>815</v>
      </c>
      <c r="S41" s="29">
        <f>IF($Q41&lt;Parâmetros!$E$19,$G41-1,$G41)</f>
        <v>46266</v>
      </c>
    </row>
    <row r="42" spans="1:19" ht="15" customHeight="1" x14ac:dyDescent="0.25">
      <c r="A42" s="122">
        <v>9561</v>
      </c>
      <c r="B42" s="65" t="s">
        <v>172</v>
      </c>
      <c r="C42" s="65" t="s">
        <v>282</v>
      </c>
      <c r="D42" s="66">
        <v>46267</v>
      </c>
      <c r="E42" s="67">
        <v>0.4</v>
      </c>
      <c r="F42" s="65" t="s">
        <v>255</v>
      </c>
      <c r="G42" s="66">
        <v>46266</v>
      </c>
      <c r="H42">
        <v>40509390</v>
      </c>
      <c r="I42">
        <v>20</v>
      </c>
      <c r="J42" s="65" t="s">
        <v>858</v>
      </c>
      <c r="K42" s="65" t="s">
        <v>859</v>
      </c>
      <c r="L42" s="66">
        <v>46266</v>
      </c>
      <c r="M42" s="65" t="s">
        <v>287</v>
      </c>
      <c r="N42" s="65" t="s">
        <v>264</v>
      </c>
      <c r="O42" s="65" t="s">
        <v>259</v>
      </c>
      <c r="P42" s="66">
        <v>46267</v>
      </c>
      <c r="Q42" s="31">
        <f t="shared" si="0"/>
        <v>816</v>
      </c>
      <c r="R42" s="31">
        <f t="shared" si="1"/>
        <v>840</v>
      </c>
      <c r="S42" s="29">
        <f>IF($Q42&lt;Parâmetros!$E$19,$G42-1,$G42)</f>
        <v>46266</v>
      </c>
    </row>
    <row r="43" spans="1:19" ht="15" customHeight="1" x14ac:dyDescent="0.25">
      <c r="A43" s="122">
        <v>9561</v>
      </c>
      <c r="B43" s="65" t="s">
        <v>172</v>
      </c>
      <c r="C43" s="65" t="s">
        <v>282</v>
      </c>
      <c r="D43" s="66">
        <v>46267</v>
      </c>
      <c r="E43" s="67">
        <v>0.4</v>
      </c>
      <c r="F43" s="65" t="s">
        <v>255</v>
      </c>
      <c r="G43" s="66">
        <v>46266</v>
      </c>
      <c r="H43">
        <v>40509382</v>
      </c>
      <c r="I43">
        <v>10</v>
      </c>
      <c r="J43" s="65" t="s">
        <v>860</v>
      </c>
      <c r="K43" s="65" t="s">
        <v>861</v>
      </c>
      <c r="L43" s="66">
        <v>46266</v>
      </c>
      <c r="M43" s="65" t="s">
        <v>287</v>
      </c>
      <c r="N43">
        <v>3010918</v>
      </c>
      <c r="O43" s="65" t="s">
        <v>259</v>
      </c>
      <c r="P43" s="66">
        <v>46267</v>
      </c>
      <c r="Q43" s="31">
        <f t="shared" si="0"/>
        <v>845</v>
      </c>
      <c r="R43" s="31">
        <f t="shared" si="1"/>
        <v>870</v>
      </c>
      <c r="S43" s="29">
        <f>IF($Q43&lt;Parâmetros!$E$19,$G43-1,$G43)</f>
        <v>46266</v>
      </c>
    </row>
    <row r="44" spans="1:19" ht="15" customHeight="1" x14ac:dyDescent="0.25">
      <c r="A44" s="122">
        <v>9561</v>
      </c>
      <c r="B44" s="65" t="s">
        <v>172</v>
      </c>
      <c r="C44" s="65" t="s">
        <v>282</v>
      </c>
      <c r="D44" s="66">
        <v>46267</v>
      </c>
      <c r="E44" s="67">
        <v>0.49</v>
      </c>
      <c r="F44" s="65" t="s">
        <v>255</v>
      </c>
      <c r="G44" s="66">
        <v>46266</v>
      </c>
      <c r="H44">
        <v>40509382</v>
      </c>
      <c r="I44">
        <v>20</v>
      </c>
      <c r="J44" s="65" t="s">
        <v>862</v>
      </c>
      <c r="K44" s="65" t="s">
        <v>863</v>
      </c>
      <c r="L44" s="66">
        <v>46266</v>
      </c>
      <c r="M44" s="65" t="s">
        <v>287</v>
      </c>
      <c r="N44">
        <v>3010918</v>
      </c>
      <c r="O44" s="65" t="s">
        <v>259</v>
      </c>
      <c r="P44" s="66">
        <v>46267</v>
      </c>
      <c r="Q44" s="31">
        <f t="shared" si="0"/>
        <v>871</v>
      </c>
      <c r="R44" s="31">
        <f t="shared" si="1"/>
        <v>900</v>
      </c>
      <c r="S44" s="29">
        <f>IF($Q44&lt;Parâmetros!$E$19,$G44-1,$G44)</f>
        <v>46266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46267</v>
      </c>
      <c r="E45" s="67">
        <v>0.44</v>
      </c>
      <c r="F45" s="65" t="s">
        <v>255</v>
      </c>
      <c r="G45" s="66">
        <v>46266</v>
      </c>
      <c r="H45">
        <v>40509391</v>
      </c>
      <c r="I45">
        <v>10</v>
      </c>
      <c r="J45" s="65" t="s">
        <v>864</v>
      </c>
      <c r="K45" s="65" t="s">
        <v>865</v>
      </c>
      <c r="L45" s="66">
        <v>46266</v>
      </c>
      <c r="M45" s="65" t="s">
        <v>287</v>
      </c>
      <c r="N45" s="65" t="s">
        <v>264</v>
      </c>
      <c r="O45" s="65" t="s">
        <v>259</v>
      </c>
      <c r="P45" s="66">
        <v>46267</v>
      </c>
      <c r="Q45" s="31">
        <f t="shared" si="0"/>
        <v>904</v>
      </c>
      <c r="R45" s="31">
        <f t="shared" si="1"/>
        <v>930</v>
      </c>
      <c r="S45" s="29">
        <f>IF($Q45&lt;Parâmetros!$E$19,$G45-1,$G45)</f>
        <v>46266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46267</v>
      </c>
      <c r="E46" s="67">
        <v>0.12</v>
      </c>
      <c r="F46" s="65" t="s">
        <v>255</v>
      </c>
      <c r="G46" s="66">
        <v>46266</v>
      </c>
      <c r="H46">
        <v>40509391</v>
      </c>
      <c r="I46">
        <v>20</v>
      </c>
      <c r="J46" s="65" t="s">
        <v>866</v>
      </c>
      <c r="K46" s="65" t="s">
        <v>867</v>
      </c>
      <c r="L46" s="66">
        <v>46266</v>
      </c>
      <c r="M46" s="65" t="s">
        <v>287</v>
      </c>
      <c r="N46" s="65" t="s">
        <v>264</v>
      </c>
      <c r="O46" s="65" t="s">
        <v>259</v>
      </c>
      <c r="P46" s="66">
        <v>46267</v>
      </c>
      <c r="Q46" s="31">
        <f t="shared" si="0"/>
        <v>932</v>
      </c>
      <c r="R46" s="31">
        <f t="shared" si="1"/>
        <v>940</v>
      </c>
      <c r="S46" s="29">
        <f>IF($Q46&lt;Parâmetros!$E$19,$G46-1,$G46)</f>
        <v>46266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46267</v>
      </c>
      <c r="E47" s="67">
        <v>0.3</v>
      </c>
      <c r="F47" s="65" t="s">
        <v>255</v>
      </c>
      <c r="G47" s="66">
        <v>46266</v>
      </c>
      <c r="H47">
        <v>40509383</v>
      </c>
      <c r="I47">
        <v>10</v>
      </c>
      <c r="J47" s="65" t="s">
        <v>868</v>
      </c>
      <c r="K47" s="65" t="s">
        <v>869</v>
      </c>
      <c r="L47" s="66">
        <v>46266</v>
      </c>
      <c r="M47" s="65" t="s">
        <v>287</v>
      </c>
      <c r="N47">
        <v>3010928</v>
      </c>
      <c r="O47" s="65" t="s">
        <v>259</v>
      </c>
      <c r="P47" s="66">
        <v>46267</v>
      </c>
      <c r="Q47" s="31">
        <f t="shared" si="0"/>
        <v>941</v>
      </c>
      <c r="R47" s="31">
        <f t="shared" si="1"/>
        <v>960</v>
      </c>
      <c r="S47" s="29">
        <f>IF($Q47&lt;Parâmetros!$E$19,$G47-1,$G47)</f>
        <v>46266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46267</v>
      </c>
      <c r="E48" s="67">
        <v>0.69</v>
      </c>
      <c r="F48" s="65" t="s">
        <v>255</v>
      </c>
      <c r="G48" s="66">
        <v>46266</v>
      </c>
      <c r="H48">
        <v>40509383</v>
      </c>
      <c r="I48">
        <v>20</v>
      </c>
      <c r="J48" s="65" t="s">
        <v>870</v>
      </c>
      <c r="K48" s="65" t="s">
        <v>871</v>
      </c>
      <c r="L48" s="66">
        <v>46266</v>
      </c>
      <c r="M48" s="65" t="s">
        <v>287</v>
      </c>
      <c r="N48">
        <v>3010928</v>
      </c>
      <c r="O48" s="65" t="s">
        <v>259</v>
      </c>
      <c r="P48" s="66">
        <v>46267</v>
      </c>
      <c r="Q48" s="31">
        <f t="shared" si="0"/>
        <v>963</v>
      </c>
      <c r="R48" s="31">
        <f t="shared" si="1"/>
        <v>1004</v>
      </c>
      <c r="S48" s="29">
        <f>IF($Q48&lt;Parâmetros!$E$19,$G48-1,$G48)</f>
        <v>46266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46268</v>
      </c>
      <c r="E49" s="67">
        <v>4.74</v>
      </c>
      <c r="F49" s="65" t="s">
        <v>255</v>
      </c>
      <c r="G49" s="66">
        <v>46267</v>
      </c>
      <c r="H49">
        <v>40509389</v>
      </c>
      <c r="I49">
        <v>10</v>
      </c>
      <c r="J49" s="65" t="s">
        <v>938</v>
      </c>
      <c r="K49" s="65" t="s">
        <v>939</v>
      </c>
      <c r="L49" s="66">
        <v>46267</v>
      </c>
      <c r="M49" s="65" t="s">
        <v>261</v>
      </c>
      <c r="N49" s="65" t="s">
        <v>264</v>
      </c>
      <c r="O49" s="65" t="s">
        <v>259</v>
      </c>
      <c r="P49" s="66">
        <v>46268</v>
      </c>
      <c r="Q49" s="31">
        <f t="shared" si="0"/>
        <v>436</v>
      </c>
      <c r="R49" s="31">
        <f t="shared" si="1"/>
        <v>720</v>
      </c>
      <c r="S49" s="29">
        <f>IF($Q49&lt;Parâmetros!$E$19,$G49-1,$G49)</f>
        <v>46267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46268</v>
      </c>
      <c r="E50" s="67">
        <v>3.24</v>
      </c>
      <c r="F50" s="65" t="s">
        <v>255</v>
      </c>
      <c r="G50" s="66">
        <v>46267</v>
      </c>
      <c r="H50">
        <v>40509389</v>
      </c>
      <c r="I50">
        <v>10</v>
      </c>
      <c r="J50" s="65" t="s">
        <v>940</v>
      </c>
      <c r="K50" s="65" t="s">
        <v>941</v>
      </c>
      <c r="L50" s="66">
        <v>46267</v>
      </c>
      <c r="M50" s="65" t="s">
        <v>261</v>
      </c>
      <c r="N50" s="65" t="s">
        <v>264</v>
      </c>
      <c r="O50" s="65" t="s">
        <v>259</v>
      </c>
      <c r="P50" s="66">
        <v>46268</v>
      </c>
      <c r="Q50" s="31">
        <f t="shared" si="0"/>
        <v>796</v>
      </c>
      <c r="R50" s="31">
        <f t="shared" si="1"/>
        <v>990</v>
      </c>
      <c r="S50" s="29">
        <f>IF($Q50&lt;Parâmetros!$E$19,$G50-1,$G50)</f>
        <v>46267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46269</v>
      </c>
      <c r="E51" s="67">
        <v>0.69</v>
      </c>
      <c r="F51" s="65" t="s">
        <v>255</v>
      </c>
      <c r="G51" s="66">
        <v>46268</v>
      </c>
      <c r="H51">
        <v>40509394</v>
      </c>
      <c r="I51">
        <v>10</v>
      </c>
      <c r="J51" s="65" t="s">
        <v>1395</v>
      </c>
      <c r="K51" s="65" t="s">
        <v>1396</v>
      </c>
      <c r="L51" s="66">
        <v>46268</v>
      </c>
      <c r="M51" s="65" t="s">
        <v>287</v>
      </c>
      <c r="N51" s="65" t="s">
        <v>264</v>
      </c>
      <c r="O51" s="65" t="s">
        <v>259</v>
      </c>
      <c r="P51" s="66">
        <v>46269</v>
      </c>
      <c r="Q51" s="31">
        <f t="shared" si="0"/>
        <v>448</v>
      </c>
      <c r="R51" s="31">
        <f t="shared" si="1"/>
        <v>489</v>
      </c>
      <c r="S51" s="29">
        <f>IF($Q51&lt;Parâmetros!$E$19,$G51-1,$G51)</f>
        <v>46268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46269</v>
      </c>
      <c r="E52" s="67">
        <v>1.37</v>
      </c>
      <c r="F52" s="65" t="s">
        <v>255</v>
      </c>
      <c r="G52" s="66">
        <v>46268</v>
      </c>
      <c r="H52">
        <v>40509394</v>
      </c>
      <c r="I52">
        <v>20</v>
      </c>
      <c r="J52" s="65" t="s">
        <v>1397</v>
      </c>
      <c r="K52" s="65" t="s">
        <v>1398</v>
      </c>
      <c r="L52" s="66">
        <v>46268</v>
      </c>
      <c r="M52" s="65" t="s">
        <v>287</v>
      </c>
      <c r="N52" s="65" t="s">
        <v>264</v>
      </c>
      <c r="O52" s="65" t="s">
        <v>259</v>
      </c>
      <c r="P52" s="66">
        <v>46269</v>
      </c>
      <c r="Q52" s="31">
        <f t="shared" si="0"/>
        <v>489</v>
      </c>
      <c r="R52" s="31">
        <f t="shared" si="1"/>
        <v>572</v>
      </c>
      <c r="S52" s="29">
        <f>IF($Q52&lt;Parâmetros!$E$19,$G52-1,$G52)</f>
        <v>46268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46269</v>
      </c>
      <c r="E53" s="67">
        <v>0.45</v>
      </c>
      <c r="F53" s="65" t="s">
        <v>255</v>
      </c>
      <c r="G53" s="66">
        <v>46268</v>
      </c>
      <c r="H53">
        <v>40509393</v>
      </c>
      <c r="I53">
        <v>10</v>
      </c>
      <c r="J53" s="65" t="s">
        <v>1399</v>
      </c>
      <c r="K53" s="65" t="s">
        <v>828</v>
      </c>
      <c r="L53" s="66">
        <v>46268</v>
      </c>
      <c r="M53" s="65" t="s">
        <v>287</v>
      </c>
      <c r="N53" s="65" t="s">
        <v>264</v>
      </c>
      <c r="O53" s="65" t="s">
        <v>259</v>
      </c>
      <c r="P53" s="66">
        <v>46269</v>
      </c>
      <c r="Q53" s="31">
        <f t="shared" si="0"/>
        <v>573</v>
      </c>
      <c r="R53" s="31">
        <f t="shared" si="1"/>
        <v>600</v>
      </c>
      <c r="S53" s="29">
        <f>IF($Q53&lt;Parâmetros!$E$19,$G53-1,$G53)</f>
        <v>46268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46269</v>
      </c>
      <c r="E54" s="67">
        <v>0.5</v>
      </c>
      <c r="F54" s="65" t="s">
        <v>255</v>
      </c>
      <c r="G54" s="66">
        <v>46268</v>
      </c>
      <c r="H54">
        <v>40509393</v>
      </c>
      <c r="I54">
        <v>20</v>
      </c>
      <c r="J54" s="65" t="s">
        <v>1400</v>
      </c>
      <c r="K54" s="65" t="s">
        <v>1401</v>
      </c>
      <c r="L54" s="66">
        <v>46268</v>
      </c>
      <c r="M54" s="65" t="s">
        <v>287</v>
      </c>
      <c r="N54" s="65" t="s">
        <v>264</v>
      </c>
      <c r="O54" s="65" t="s">
        <v>259</v>
      </c>
      <c r="P54" s="66">
        <v>46269</v>
      </c>
      <c r="Q54" s="31">
        <f t="shared" si="0"/>
        <v>603</v>
      </c>
      <c r="R54" s="31">
        <f t="shared" si="1"/>
        <v>633</v>
      </c>
      <c r="S54" s="29">
        <f>IF($Q54&lt;Parâmetros!$E$19,$G54-1,$G54)</f>
        <v>46268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46269</v>
      </c>
      <c r="E55" s="67">
        <v>0.65</v>
      </c>
      <c r="F55" s="65" t="s">
        <v>255</v>
      </c>
      <c r="G55" s="66">
        <v>46268</v>
      </c>
      <c r="H55">
        <v>40509392</v>
      </c>
      <c r="I55">
        <v>10</v>
      </c>
      <c r="J55" s="65" t="s">
        <v>1402</v>
      </c>
      <c r="K55" s="65" t="s">
        <v>1403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633</v>
      </c>
      <c r="R55" s="31">
        <f t="shared" si="1"/>
        <v>672</v>
      </c>
      <c r="S55" s="29">
        <f>IF($Q55&lt;Parâmetros!$E$19,$G55-1,$G55)</f>
        <v>46268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46269</v>
      </c>
      <c r="E56" s="67">
        <v>0.44</v>
      </c>
      <c r="F56" s="65" t="s">
        <v>255</v>
      </c>
      <c r="G56" s="66">
        <v>46268</v>
      </c>
      <c r="H56">
        <v>40509392</v>
      </c>
      <c r="I56">
        <v>20</v>
      </c>
      <c r="J56" s="65" t="s">
        <v>1404</v>
      </c>
      <c r="K56" s="65" t="s">
        <v>1405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672</v>
      </c>
      <c r="R56" s="31">
        <f t="shared" si="1"/>
        <v>698</v>
      </c>
      <c r="S56" s="29">
        <f>IF($Q56&lt;Parâmetros!$E$19,$G56-1,$G56)</f>
        <v>46268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46269</v>
      </c>
      <c r="E57" s="67">
        <v>0.45</v>
      </c>
      <c r="F57" s="65" t="s">
        <v>255</v>
      </c>
      <c r="G57" s="66">
        <v>46268</v>
      </c>
      <c r="H57">
        <v>40509384</v>
      </c>
      <c r="I57">
        <v>10</v>
      </c>
      <c r="J57" s="65" t="s">
        <v>1406</v>
      </c>
      <c r="K57" s="65" t="s">
        <v>1407</v>
      </c>
      <c r="L57" s="66">
        <v>46268</v>
      </c>
      <c r="M57" s="65" t="s">
        <v>287</v>
      </c>
      <c r="N57">
        <v>3004626</v>
      </c>
      <c r="O57" s="65" t="s">
        <v>259</v>
      </c>
      <c r="P57" s="66">
        <v>46269</v>
      </c>
      <c r="Q57" s="31">
        <f t="shared" si="0"/>
        <v>752</v>
      </c>
      <c r="R57" s="31">
        <f t="shared" si="1"/>
        <v>780</v>
      </c>
      <c r="S57" s="29">
        <f>IF($Q57&lt;Parâmetros!$E$19,$G57-1,$G57)</f>
        <v>46268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46269</v>
      </c>
      <c r="E58" s="67">
        <v>0.47</v>
      </c>
      <c r="F58" s="65" t="s">
        <v>255</v>
      </c>
      <c r="G58" s="66">
        <v>46268</v>
      </c>
      <c r="H58">
        <v>40509384</v>
      </c>
      <c r="I58">
        <v>20</v>
      </c>
      <c r="J58" s="65" t="s">
        <v>702</v>
      </c>
      <c r="K58" s="65" t="s">
        <v>1408</v>
      </c>
      <c r="L58" s="66">
        <v>46268</v>
      </c>
      <c r="M58" s="65" t="s">
        <v>287</v>
      </c>
      <c r="N58">
        <v>3004626</v>
      </c>
      <c r="O58" s="65" t="s">
        <v>259</v>
      </c>
      <c r="P58" s="66">
        <v>46269</v>
      </c>
      <c r="Q58" s="31">
        <f t="shared" si="0"/>
        <v>783</v>
      </c>
      <c r="R58" s="31">
        <f t="shared" si="1"/>
        <v>811</v>
      </c>
      <c r="S58" s="29">
        <f>IF($Q58&lt;Parâmetros!$E$19,$G58-1,$G58)</f>
        <v>46268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46269</v>
      </c>
      <c r="E59" s="67">
        <v>0.47</v>
      </c>
      <c r="F59" s="65" t="s">
        <v>255</v>
      </c>
      <c r="G59" s="66">
        <v>46268</v>
      </c>
      <c r="H59">
        <v>40509398</v>
      </c>
      <c r="I59">
        <v>10</v>
      </c>
      <c r="J59" s="65" t="s">
        <v>1409</v>
      </c>
      <c r="K59" s="65" t="s">
        <v>1323</v>
      </c>
      <c r="L59" s="66">
        <v>46268</v>
      </c>
      <c r="M59" s="65" t="s">
        <v>287</v>
      </c>
      <c r="N59" s="65" t="s">
        <v>264</v>
      </c>
      <c r="O59" s="65" t="s">
        <v>259</v>
      </c>
      <c r="P59" s="66">
        <v>46269</v>
      </c>
      <c r="Q59" s="31">
        <f t="shared" si="0"/>
        <v>812</v>
      </c>
      <c r="R59" s="31">
        <f t="shared" si="1"/>
        <v>840</v>
      </c>
      <c r="S59" s="29">
        <f>IF($Q59&lt;Parâmetros!$E$19,$G59-1,$G59)</f>
        <v>46268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46269</v>
      </c>
      <c r="E60" s="67">
        <v>0.5</v>
      </c>
      <c r="F60" s="65" t="s">
        <v>255</v>
      </c>
      <c r="G60" s="66">
        <v>46268</v>
      </c>
      <c r="H60">
        <v>40509398</v>
      </c>
      <c r="I60">
        <v>20</v>
      </c>
      <c r="J60" s="65" t="s">
        <v>1410</v>
      </c>
      <c r="K60" s="65" t="s">
        <v>1411</v>
      </c>
      <c r="L60" s="66">
        <v>46268</v>
      </c>
      <c r="M60" s="65" t="s">
        <v>287</v>
      </c>
      <c r="N60" s="65" t="s">
        <v>264</v>
      </c>
      <c r="O60" s="65" t="s">
        <v>259</v>
      </c>
      <c r="P60" s="66">
        <v>46269</v>
      </c>
      <c r="Q60" s="31">
        <f t="shared" si="0"/>
        <v>846</v>
      </c>
      <c r="R60" s="31">
        <f t="shared" si="1"/>
        <v>876</v>
      </c>
      <c r="S60" s="29">
        <f>IF($Q60&lt;Parâmetros!$E$19,$G60-1,$G60)</f>
        <v>46268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46269</v>
      </c>
      <c r="E61" s="67">
        <v>0.39</v>
      </c>
      <c r="F61" s="65" t="s">
        <v>255</v>
      </c>
      <c r="G61" s="66">
        <v>46268</v>
      </c>
      <c r="H61">
        <v>40509397</v>
      </c>
      <c r="I61">
        <v>10</v>
      </c>
      <c r="J61" s="65" t="s">
        <v>1412</v>
      </c>
      <c r="K61" s="65" t="s">
        <v>1413</v>
      </c>
      <c r="L61" s="66">
        <v>46268</v>
      </c>
      <c r="M61" s="65" t="s">
        <v>287</v>
      </c>
      <c r="N61" s="65" t="s">
        <v>264</v>
      </c>
      <c r="O61" s="65" t="s">
        <v>259</v>
      </c>
      <c r="P61" s="66">
        <v>46269</v>
      </c>
      <c r="Q61" s="31">
        <f t="shared" si="0"/>
        <v>877</v>
      </c>
      <c r="R61" s="31">
        <f t="shared" si="1"/>
        <v>900</v>
      </c>
      <c r="S61" s="29">
        <f>IF($Q61&lt;Parâmetros!$E$19,$G61-1,$G61)</f>
        <v>46268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46269</v>
      </c>
      <c r="E62" s="67">
        <v>0.44</v>
      </c>
      <c r="F62" s="65" t="s">
        <v>255</v>
      </c>
      <c r="G62" s="66">
        <v>46268</v>
      </c>
      <c r="H62">
        <v>40509397</v>
      </c>
      <c r="I62">
        <v>20</v>
      </c>
      <c r="J62" s="65" t="s">
        <v>1414</v>
      </c>
      <c r="K62" s="65" t="s">
        <v>1415</v>
      </c>
      <c r="L62" s="66">
        <v>46268</v>
      </c>
      <c r="M62" s="65" t="s">
        <v>287</v>
      </c>
      <c r="N62" s="65" t="s">
        <v>264</v>
      </c>
      <c r="O62" s="65" t="s">
        <v>259</v>
      </c>
      <c r="P62" s="66">
        <v>46269</v>
      </c>
      <c r="Q62" s="31">
        <f t="shared" si="0"/>
        <v>908</v>
      </c>
      <c r="R62" s="31">
        <f t="shared" si="1"/>
        <v>934</v>
      </c>
      <c r="S62" s="29">
        <f>IF($Q62&lt;Parâmetros!$E$19,$G62-1,$G62)</f>
        <v>46268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46269</v>
      </c>
      <c r="E63" s="67">
        <v>0.4</v>
      </c>
      <c r="F63" s="65" t="s">
        <v>255</v>
      </c>
      <c r="G63" s="66">
        <v>46268</v>
      </c>
      <c r="H63">
        <v>40509399</v>
      </c>
      <c r="I63">
        <v>10</v>
      </c>
      <c r="J63" s="65" t="s">
        <v>1416</v>
      </c>
      <c r="K63" s="65" t="s">
        <v>1417</v>
      </c>
      <c r="L63" s="66">
        <v>46268</v>
      </c>
      <c r="M63" s="65" t="s">
        <v>287</v>
      </c>
      <c r="N63" s="65" t="s">
        <v>264</v>
      </c>
      <c r="O63" s="65" t="s">
        <v>259</v>
      </c>
      <c r="P63" s="66">
        <v>46269</v>
      </c>
      <c r="Q63" s="31">
        <f t="shared" si="0"/>
        <v>936</v>
      </c>
      <c r="R63" s="31">
        <f t="shared" si="1"/>
        <v>960</v>
      </c>
      <c r="S63" s="29">
        <f>IF($Q63&lt;Parâmetros!$E$19,$G63-1,$G63)</f>
        <v>46268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0.5</v>
      </c>
      <c r="F64" s="65" t="s">
        <v>255</v>
      </c>
      <c r="G64" s="66">
        <v>46268</v>
      </c>
      <c r="H64">
        <v>40509399</v>
      </c>
      <c r="I64">
        <v>20</v>
      </c>
      <c r="J64" s="65" t="s">
        <v>1418</v>
      </c>
      <c r="K64" s="65" t="s">
        <v>1419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968</v>
      </c>
      <c r="R64" s="31">
        <f t="shared" si="1"/>
        <v>998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46270</v>
      </c>
      <c r="E65" s="67">
        <v>0.56999999999999995</v>
      </c>
      <c r="F65" s="65" t="s">
        <v>255</v>
      </c>
      <c r="G65" s="66">
        <v>46269</v>
      </c>
      <c r="H65">
        <v>40509395</v>
      </c>
      <c r="I65">
        <v>10</v>
      </c>
      <c r="J65" s="65" t="s">
        <v>1420</v>
      </c>
      <c r="K65" s="65" t="s">
        <v>1421</v>
      </c>
      <c r="L65" s="66">
        <v>46269</v>
      </c>
      <c r="M65" s="65" t="s">
        <v>287</v>
      </c>
      <c r="N65" s="65" t="s">
        <v>264</v>
      </c>
      <c r="O65" s="65" t="s">
        <v>259</v>
      </c>
      <c r="P65" s="66">
        <v>46270</v>
      </c>
      <c r="Q65" s="31">
        <f t="shared" si="0"/>
        <v>444</v>
      </c>
      <c r="R65" s="31">
        <f t="shared" si="1"/>
        <v>479</v>
      </c>
      <c r="S65" s="29">
        <f>IF($Q65&lt;Parâmetros!$E$19,$G65-1,$G65)</f>
        <v>46269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46270</v>
      </c>
      <c r="E66" s="67">
        <v>0.5</v>
      </c>
      <c r="F66" s="65" t="s">
        <v>255</v>
      </c>
      <c r="G66" s="66">
        <v>46269</v>
      </c>
      <c r="H66">
        <v>40509395</v>
      </c>
      <c r="I66">
        <v>20</v>
      </c>
      <c r="J66" s="65" t="s">
        <v>1422</v>
      </c>
      <c r="K66" s="65" t="s">
        <v>1423</v>
      </c>
      <c r="L66" s="66">
        <v>46269</v>
      </c>
      <c r="M66" s="65" t="s">
        <v>287</v>
      </c>
      <c r="N66" s="65" t="s">
        <v>264</v>
      </c>
      <c r="O66" s="65" t="s">
        <v>259</v>
      </c>
      <c r="P66" s="66">
        <v>46270</v>
      </c>
      <c r="Q66" s="31">
        <f t="shared" ref="Q66:Q129" si="2">IFERROR(VALUE(LEFT($J66,2))*60+VALUE(MID($J66,4,2)),9999)</f>
        <v>480</v>
      </c>
      <c r="R66" s="31">
        <f t="shared" ref="R66:R129" si="3">IFERROR(VALUE(LEFT($K66,2))*60+VALUE(MID($K66,4,2)),"")</f>
        <v>510</v>
      </c>
      <c r="S66" s="29">
        <f>IF($Q66&lt;Parâmetros!$E$19,$G66-1,$G66)</f>
        <v>46269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46270</v>
      </c>
      <c r="E67" s="67">
        <v>0.49</v>
      </c>
      <c r="F67" s="65" t="s">
        <v>255</v>
      </c>
      <c r="G67" s="66">
        <v>46269</v>
      </c>
      <c r="H67">
        <v>40509396</v>
      </c>
      <c r="I67">
        <v>10</v>
      </c>
      <c r="J67" s="65" t="s">
        <v>1424</v>
      </c>
      <c r="K67" s="65" t="s">
        <v>1425</v>
      </c>
      <c r="L67" s="66">
        <v>46269</v>
      </c>
      <c r="M67" s="65" t="s">
        <v>287</v>
      </c>
      <c r="N67" s="65" t="s">
        <v>264</v>
      </c>
      <c r="O67" s="65" t="s">
        <v>259</v>
      </c>
      <c r="P67" s="66">
        <v>46270</v>
      </c>
      <c r="Q67" s="31">
        <f t="shared" si="2"/>
        <v>511</v>
      </c>
      <c r="R67" s="31">
        <f t="shared" si="3"/>
        <v>540</v>
      </c>
      <c r="S67" s="29">
        <f>IF($Q67&lt;Parâmetros!$E$19,$G67-1,$G67)</f>
        <v>46269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46270</v>
      </c>
      <c r="E68" s="67">
        <v>0.54</v>
      </c>
      <c r="F68" s="65" t="s">
        <v>255</v>
      </c>
      <c r="G68" s="66">
        <v>46269</v>
      </c>
      <c r="H68">
        <v>40509396</v>
      </c>
      <c r="I68">
        <v>20</v>
      </c>
      <c r="J68" s="65" t="s">
        <v>1426</v>
      </c>
      <c r="K68" s="65" t="s">
        <v>1427</v>
      </c>
      <c r="L68" s="66">
        <v>46269</v>
      </c>
      <c r="M68" s="65" t="s">
        <v>287</v>
      </c>
      <c r="N68" s="65" t="s">
        <v>264</v>
      </c>
      <c r="O68" s="65" t="s">
        <v>259</v>
      </c>
      <c r="P68" s="66">
        <v>46270</v>
      </c>
      <c r="Q68" s="31">
        <f t="shared" si="2"/>
        <v>541</v>
      </c>
      <c r="R68" s="31">
        <f t="shared" si="3"/>
        <v>573</v>
      </c>
      <c r="S68" s="29">
        <f>IF($Q68&lt;Parâmetros!$E$19,$G68-1,$G68)</f>
        <v>46269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46270</v>
      </c>
      <c r="E69" s="67">
        <v>0.45</v>
      </c>
      <c r="F69" s="65" t="s">
        <v>255</v>
      </c>
      <c r="G69" s="66">
        <v>46269</v>
      </c>
      <c r="H69">
        <v>40509400</v>
      </c>
      <c r="I69">
        <v>10</v>
      </c>
      <c r="J69" s="65" t="s">
        <v>1428</v>
      </c>
      <c r="K69" s="65" t="s">
        <v>1429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574</v>
      </c>
      <c r="R69" s="31">
        <f t="shared" si="3"/>
        <v>601</v>
      </c>
      <c r="S69" s="29">
        <f>IF($Q69&lt;Parâmetros!$E$19,$G69-1,$G69)</f>
        <v>46269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46270</v>
      </c>
      <c r="E70" s="67">
        <v>0.5</v>
      </c>
      <c r="F70" s="65" t="s">
        <v>255</v>
      </c>
      <c r="G70" s="66">
        <v>46269</v>
      </c>
      <c r="H70">
        <v>40509400</v>
      </c>
      <c r="I70">
        <v>20</v>
      </c>
      <c r="J70" s="65" t="s">
        <v>1430</v>
      </c>
      <c r="K70" s="65" t="s">
        <v>1431</v>
      </c>
      <c r="L70" s="66">
        <v>46269</v>
      </c>
      <c r="M70" s="65" t="s">
        <v>287</v>
      </c>
      <c r="N70" s="65" t="s">
        <v>264</v>
      </c>
      <c r="O70" s="65" t="s">
        <v>259</v>
      </c>
      <c r="P70" s="66">
        <v>46270</v>
      </c>
      <c r="Q70" s="31">
        <f t="shared" si="2"/>
        <v>602</v>
      </c>
      <c r="R70" s="31">
        <f t="shared" si="3"/>
        <v>632</v>
      </c>
      <c r="S70" s="29">
        <f>IF($Q70&lt;Parâmetros!$E$19,$G70-1,$G70)</f>
        <v>46269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46270</v>
      </c>
      <c r="E71" s="67">
        <v>0.49</v>
      </c>
      <c r="F71" s="65" t="s">
        <v>255</v>
      </c>
      <c r="G71" s="66">
        <v>46269</v>
      </c>
      <c r="H71">
        <v>40509401</v>
      </c>
      <c r="I71">
        <v>10</v>
      </c>
      <c r="J71" s="65" t="s">
        <v>1432</v>
      </c>
      <c r="K71" s="65" t="s">
        <v>1433</v>
      </c>
      <c r="L71" s="66">
        <v>46269</v>
      </c>
      <c r="M71" s="65" t="s">
        <v>287</v>
      </c>
      <c r="N71" s="65" t="s">
        <v>264</v>
      </c>
      <c r="O71" s="65" t="s">
        <v>259</v>
      </c>
      <c r="P71" s="66">
        <v>46270</v>
      </c>
      <c r="Q71" s="31">
        <f t="shared" si="2"/>
        <v>634</v>
      </c>
      <c r="R71" s="31">
        <f t="shared" si="3"/>
        <v>663</v>
      </c>
      <c r="S71" s="29">
        <f>IF($Q71&lt;Parâmetros!$E$19,$G71-1,$G71)</f>
        <v>46269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46270</v>
      </c>
      <c r="E72" s="67">
        <v>0.49</v>
      </c>
      <c r="F72" s="65" t="s">
        <v>255</v>
      </c>
      <c r="G72" s="66">
        <v>46269</v>
      </c>
      <c r="H72">
        <v>40509401</v>
      </c>
      <c r="I72">
        <v>20</v>
      </c>
      <c r="J72" s="65" t="s">
        <v>1434</v>
      </c>
      <c r="K72" s="65" t="s">
        <v>1435</v>
      </c>
      <c r="L72" s="66">
        <v>46269</v>
      </c>
      <c r="M72" s="65" t="s">
        <v>287</v>
      </c>
      <c r="N72" s="65" t="s">
        <v>264</v>
      </c>
      <c r="O72" s="65" t="s">
        <v>259</v>
      </c>
      <c r="P72" s="66">
        <v>46270</v>
      </c>
      <c r="Q72" s="31">
        <f t="shared" si="2"/>
        <v>664</v>
      </c>
      <c r="R72" s="31">
        <f t="shared" si="3"/>
        <v>693</v>
      </c>
      <c r="S72" s="29">
        <f>IF($Q72&lt;Parâmetros!$E$19,$G72-1,$G72)</f>
        <v>46269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46270</v>
      </c>
      <c r="E73" s="67">
        <v>0.5</v>
      </c>
      <c r="F73" s="65" t="s">
        <v>255</v>
      </c>
      <c r="G73" s="66">
        <v>46269</v>
      </c>
      <c r="H73">
        <v>40509402</v>
      </c>
      <c r="I73">
        <v>10</v>
      </c>
      <c r="J73" s="65" t="s">
        <v>1436</v>
      </c>
      <c r="K73" s="65" t="s">
        <v>1437</v>
      </c>
      <c r="L73" s="66">
        <v>46269</v>
      </c>
      <c r="M73" s="65" t="s">
        <v>287</v>
      </c>
      <c r="N73" s="65" t="s">
        <v>264</v>
      </c>
      <c r="O73" s="65" t="s">
        <v>259</v>
      </c>
      <c r="P73" s="66">
        <v>46270</v>
      </c>
      <c r="Q73" s="31">
        <f t="shared" si="2"/>
        <v>755</v>
      </c>
      <c r="R73" s="31">
        <f t="shared" si="3"/>
        <v>785</v>
      </c>
      <c r="S73" s="29">
        <f>IF($Q73&lt;Parâmetros!$E$19,$G73-1,$G73)</f>
        <v>46269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46270</v>
      </c>
      <c r="E74" s="67">
        <v>0.54</v>
      </c>
      <c r="F74" s="65" t="s">
        <v>255</v>
      </c>
      <c r="G74" s="66">
        <v>46269</v>
      </c>
      <c r="H74">
        <v>40509402</v>
      </c>
      <c r="I74">
        <v>20</v>
      </c>
      <c r="J74" s="65" t="s">
        <v>1438</v>
      </c>
      <c r="K74" s="65" t="s">
        <v>1439</v>
      </c>
      <c r="L74" s="66">
        <v>46269</v>
      </c>
      <c r="M74" s="65" t="s">
        <v>287</v>
      </c>
      <c r="N74" s="65" t="s">
        <v>264</v>
      </c>
      <c r="O74" s="65" t="s">
        <v>259</v>
      </c>
      <c r="P74" s="66">
        <v>46270</v>
      </c>
      <c r="Q74" s="31">
        <f t="shared" si="2"/>
        <v>785</v>
      </c>
      <c r="R74" s="31">
        <f t="shared" si="3"/>
        <v>817</v>
      </c>
      <c r="S74" s="29">
        <f>IF($Q74&lt;Parâmetros!$E$19,$G74-1,$G74)</f>
        <v>46269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46270</v>
      </c>
      <c r="E75" s="67">
        <v>0.45</v>
      </c>
      <c r="F75" s="65" t="s">
        <v>255</v>
      </c>
      <c r="G75" s="66">
        <v>46269</v>
      </c>
      <c r="H75">
        <v>40509403</v>
      </c>
      <c r="I75">
        <v>10</v>
      </c>
      <c r="J75" s="65" t="s">
        <v>1440</v>
      </c>
      <c r="K75" s="65" t="s">
        <v>1441</v>
      </c>
      <c r="L75" s="66">
        <v>46269</v>
      </c>
      <c r="M75" s="65" t="s">
        <v>287</v>
      </c>
      <c r="N75" s="65" t="s">
        <v>264</v>
      </c>
      <c r="O75" s="65" t="s">
        <v>259</v>
      </c>
      <c r="P75" s="66">
        <v>46270</v>
      </c>
      <c r="Q75" s="31">
        <f t="shared" si="2"/>
        <v>819</v>
      </c>
      <c r="R75" s="31">
        <f t="shared" si="3"/>
        <v>846</v>
      </c>
      <c r="S75" s="29">
        <f>IF($Q75&lt;Parâmetros!$E$19,$G75-1,$G75)</f>
        <v>46269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0.45</v>
      </c>
      <c r="F76" s="65" t="s">
        <v>255</v>
      </c>
      <c r="G76" s="66">
        <v>46269</v>
      </c>
      <c r="H76">
        <v>40509403</v>
      </c>
      <c r="I76">
        <v>20</v>
      </c>
      <c r="J76" s="65" t="s">
        <v>1442</v>
      </c>
      <c r="K76" s="65" t="s">
        <v>1443</v>
      </c>
      <c r="L76" s="66">
        <v>46269</v>
      </c>
      <c r="M76" s="65" t="s">
        <v>287</v>
      </c>
      <c r="N76" s="65" t="s">
        <v>264</v>
      </c>
      <c r="O76" s="65" t="s">
        <v>259</v>
      </c>
      <c r="P76" s="66">
        <v>46270</v>
      </c>
      <c r="Q76" s="31">
        <f t="shared" si="2"/>
        <v>846</v>
      </c>
      <c r="R76" s="31">
        <f t="shared" si="3"/>
        <v>874</v>
      </c>
      <c r="S76" s="29">
        <f>IF($Q76&lt;Parâmetros!$E$19,$G76-1,$G76)</f>
        <v>46269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0.99</v>
      </c>
      <c r="F77" s="65" t="s">
        <v>255</v>
      </c>
      <c r="G77" s="66">
        <v>46269</v>
      </c>
      <c r="H77">
        <v>40509413</v>
      </c>
      <c r="I77">
        <v>10</v>
      </c>
      <c r="J77" s="65" t="s">
        <v>1444</v>
      </c>
      <c r="K77" s="65" t="s">
        <v>1445</v>
      </c>
      <c r="L77" s="66">
        <v>46269</v>
      </c>
      <c r="M77" s="65" t="s">
        <v>287</v>
      </c>
      <c r="N77">
        <v>3002683</v>
      </c>
      <c r="O77" s="65" t="s">
        <v>259</v>
      </c>
      <c r="P77" s="66">
        <v>46270</v>
      </c>
      <c r="Q77" s="31">
        <f t="shared" si="2"/>
        <v>876</v>
      </c>
      <c r="R77" s="31">
        <f t="shared" si="3"/>
        <v>936</v>
      </c>
      <c r="S77" s="29">
        <f>IF($Q77&lt;Parâmetros!$E$19,$G77-1,$G77)</f>
        <v>46269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0.9</v>
      </c>
      <c r="F78" s="65" t="s">
        <v>255</v>
      </c>
      <c r="G78" s="66">
        <v>46269</v>
      </c>
      <c r="H78">
        <v>40509413</v>
      </c>
      <c r="I78">
        <v>20</v>
      </c>
      <c r="J78" s="65" t="s">
        <v>1446</v>
      </c>
      <c r="K78" s="65" t="s">
        <v>1447</v>
      </c>
      <c r="L78" s="66">
        <v>46269</v>
      </c>
      <c r="M78" s="65" t="s">
        <v>287</v>
      </c>
      <c r="N78">
        <v>3002683</v>
      </c>
      <c r="O78" s="65" t="s">
        <v>259</v>
      </c>
      <c r="P78" s="66">
        <v>46270</v>
      </c>
      <c r="Q78" s="31">
        <f t="shared" si="2"/>
        <v>937</v>
      </c>
      <c r="R78" s="31">
        <f t="shared" si="3"/>
        <v>991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1.5</v>
      </c>
      <c r="F79" s="65" t="s">
        <v>255</v>
      </c>
      <c r="G79" s="66">
        <v>46270</v>
      </c>
      <c r="H79">
        <v>40509385</v>
      </c>
      <c r="I79">
        <v>10</v>
      </c>
      <c r="J79" s="65" t="s">
        <v>1448</v>
      </c>
      <c r="K79" s="65" t="s">
        <v>1449</v>
      </c>
      <c r="L79" s="66">
        <v>46270</v>
      </c>
      <c r="M79" s="65" t="s">
        <v>287</v>
      </c>
      <c r="N79">
        <v>3012006</v>
      </c>
      <c r="O79" s="65" t="s">
        <v>259</v>
      </c>
      <c r="P79" s="66">
        <v>46270</v>
      </c>
      <c r="Q79" s="31">
        <f t="shared" si="2"/>
        <v>450</v>
      </c>
      <c r="R79" s="31">
        <f t="shared" si="3"/>
        <v>540</v>
      </c>
      <c r="S79" s="29">
        <f>IF($Q79&lt;Parâmetros!$E$19,$G79-1,$G79)</f>
        <v>46270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0.47</v>
      </c>
      <c r="F80" s="65" t="s">
        <v>255</v>
      </c>
      <c r="G80" s="66">
        <v>46270</v>
      </c>
      <c r="H80">
        <v>40509385</v>
      </c>
      <c r="I80">
        <v>20</v>
      </c>
      <c r="J80" s="65" t="s">
        <v>1450</v>
      </c>
      <c r="K80" s="65" t="s">
        <v>1451</v>
      </c>
      <c r="L80" s="66">
        <v>46270</v>
      </c>
      <c r="M80" s="65" t="s">
        <v>287</v>
      </c>
      <c r="N80">
        <v>3012006</v>
      </c>
      <c r="O80" s="65" t="s">
        <v>259</v>
      </c>
      <c r="P80" s="66">
        <v>46270</v>
      </c>
      <c r="Q80" s="31">
        <f t="shared" si="2"/>
        <v>543</v>
      </c>
      <c r="R80" s="31">
        <f t="shared" si="3"/>
        <v>571</v>
      </c>
      <c r="S80" s="29">
        <f>IF($Q80&lt;Parâmetros!$E$19,$G80-1,$G80)</f>
        <v>46270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0.2</v>
      </c>
      <c r="F81" s="65" t="s">
        <v>255</v>
      </c>
      <c r="G81" s="66">
        <v>46270</v>
      </c>
      <c r="H81">
        <v>40509404</v>
      </c>
      <c r="I81">
        <v>10</v>
      </c>
      <c r="J81" s="65" t="s">
        <v>1452</v>
      </c>
      <c r="K81" s="65" t="s">
        <v>1453</v>
      </c>
      <c r="L81" s="66">
        <v>46270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572</v>
      </c>
      <c r="R81" s="31">
        <f t="shared" si="3"/>
        <v>584</v>
      </c>
      <c r="S81" s="29">
        <f>IF($Q81&lt;Parâmetros!$E$19,$G81-1,$G81)</f>
        <v>46270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46270</v>
      </c>
      <c r="H82">
        <v>40509404</v>
      </c>
      <c r="I82">
        <v>20</v>
      </c>
      <c r="J82" s="65" t="s">
        <v>1454</v>
      </c>
      <c r="K82" s="65" t="s">
        <v>1455</v>
      </c>
      <c r="L82" s="66">
        <v>46270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589</v>
      </c>
      <c r="R82" s="31">
        <f t="shared" si="3"/>
        <v>616</v>
      </c>
      <c r="S82" s="29">
        <f>IF($Q82&lt;Parâmetros!$E$19,$G82-1,$G82)</f>
        <v>46270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0.44</v>
      </c>
      <c r="F83" s="65" t="s">
        <v>255</v>
      </c>
      <c r="G83" s="66">
        <v>46270</v>
      </c>
      <c r="H83">
        <v>40509405</v>
      </c>
      <c r="I83">
        <v>10</v>
      </c>
      <c r="J83" s="65" t="s">
        <v>1456</v>
      </c>
      <c r="K83" s="65" t="s">
        <v>1457</v>
      </c>
      <c r="L83" s="66">
        <v>46270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617</v>
      </c>
      <c r="R83" s="31">
        <f t="shared" si="3"/>
        <v>643</v>
      </c>
      <c r="S83" s="29">
        <f>IF($Q83&lt;Parâmetros!$E$19,$G83-1,$G83)</f>
        <v>46270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0.79</v>
      </c>
      <c r="F84" s="65" t="s">
        <v>255</v>
      </c>
      <c r="G84" s="66">
        <v>46270</v>
      </c>
      <c r="H84">
        <v>40509405</v>
      </c>
      <c r="I84">
        <v>20</v>
      </c>
      <c r="J84" s="65" t="s">
        <v>1458</v>
      </c>
      <c r="K84" s="65" t="s">
        <v>1459</v>
      </c>
      <c r="L84" s="66">
        <v>46270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651</v>
      </c>
      <c r="R84" s="31">
        <f t="shared" si="3"/>
        <v>698</v>
      </c>
      <c r="S84" s="29">
        <f>IF($Q84&lt;Parâmetros!$E$19,$G84-1,$G84)</f>
        <v>46270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0.24</v>
      </c>
      <c r="F85" s="65" t="s">
        <v>255</v>
      </c>
      <c r="G85" s="66">
        <v>46270</v>
      </c>
      <c r="H85">
        <v>40509406</v>
      </c>
      <c r="I85">
        <v>10</v>
      </c>
      <c r="J85" s="65" t="s">
        <v>1460</v>
      </c>
      <c r="K85" s="65" t="s">
        <v>1461</v>
      </c>
      <c r="L85" s="66">
        <v>46270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758</v>
      </c>
      <c r="R85" s="31">
        <f t="shared" si="3"/>
        <v>772</v>
      </c>
      <c r="S85" s="29">
        <f>IF($Q85&lt;Parâmetros!$E$19,$G85-1,$G85)</f>
        <v>46270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</v>
      </c>
      <c r="F86" s="65" t="s">
        <v>255</v>
      </c>
      <c r="G86" s="66">
        <v>46270</v>
      </c>
      <c r="H86">
        <v>40509407</v>
      </c>
      <c r="I86">
        <v>10</v>
      </c>
      <c r="J86" s="65" t="s">
        <v>1462</v>
      </c>
      <c r="K86" s="65" t="s">
        <v>1463</v>
      </c>
      <c r="L86" s="66">
        <v>46270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783</v>
      </c>
      <c r="R86" s="31">
        <f t="shared" si="3"/>
        <v>807</v>
      </c>
      <c r="S86" s="29">
        <f>IF($Q86&lt;Parâmetros!$E$19,$G86-1,$G86)</f>
        <v>46270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0.32</v>
      </c>
      <c r="F87" s="65" t="s">
        <v>255</v>
      </c>
      <c r="G87" s="66">
        <v>46270</v>
      </c>
      <c r="H87">
        <v>40509407</v>
      </c>
      <c r="I87">
        <v>20</v>
      </c>
      <c r="J87" s="65" t="s">
        <v>1464</v>
      </c>
      <c r="K87" s="65" t="s">
        <v>1465</v>
      </c>
      <c r="L87" s="66">
        <v>46270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808</v>
      </c>
      <c r="R87" s="31">
        <f t="shared" si="3"/>
        <v>828</v>
      </c>
      <c r="S87" s="29">
        <f>IF($Q87&lt;Parâmetros!$E$19,$G87-1,$G87)</f>
        <v>46270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0.17</v>
      </c>
      <c r="F88" s="65" t="s">
        <v>255</v>
      </c>
      <c r="G88" s="66">
        <v>46270</v>
      </c>
      <c r="H88">
        <v>40509406</v>
      </c>
      <c r="I88">
        <v>20</v>
      </c>
      <c r="J88" s="65" t="s">
        <v>1466</v>
      </c>
      <c r="K88" s="65" t="s">
        <v>1467</v>
      </c>
      <c r="L88" s="66">
        <v>46270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829</v>
      </c>
      <c r="R88" s="31">
        <f t="shared" si="3"/>
        <v>839</v>
      </c>
      <c r="S88" s="29">
        <f>IF($Q88&lt;Parâmetros!$E$19,$G88-1,$G88)</f>
        <v>46270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0.32</v>
      </c>
      <c r="F89" s="65" t="s">
        <v>255</v>
      </c>
      <c r="G89" s="66">
        <v>46270</v>
      </c>
      <c r="H89">
        <v>40509412</v>
      </c>
      <c r="I89">
        <v>10</v>
      </c>
      <c r="J89" s="65" t="s">
        <v>1468</v>
      </c>
      <c r="K89" s="65" t="s">
        <v>1469</v>
      </c>
      <c r="L89" s="66">
        <v>46270</v>
      </c>
      <c r="M89" s="65" t="s">
        <v>287</v>
      </c>
      <c r="N89">
        <v>3002682</v>
      </c>
      <c r="O89" s="65" t="s">
        <v>259</v>
      </c>
      <c r="P89" s="66">
        <v>46270</v>
      </c>
      <c r="Q89" s="31">
        <f t="shared" si="2"/>
        <v>847</v>
      </c>
      <c r="R89" s="31">
        <f t="shared" si="3"/>
        <v>866</v>
      </c>
      <c r="S89" s="29">
        <f>IF($Q89&lt;Parâmetros!$E$19,$G89-1,$G89)</f>
        <v>46270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0.49</v>
      </c>
      <c r="F90" s="65" t="s">
        <v>255</v>
      </c>
      <c r="G90" s="66">
        <v>46270</v>
      </c>
      <c r="H90">
        <v>40509412</v>
      </c>
      <c r="I90">
        <v>20</v>
      </c>
      <c r="J90" s="65" t="s">
        <v>1470</v>
      </c>
      <c r="K90" s="65" t="s">
        <v>1471</v>
      </c>
      <c r="L90" s="66">
        <v>46270</v>
      </c>
      <c r="M90" s="65" t="s">
        <v>287</v>
      </c>
      <c r="N90">
        <v>3002682</v>
      </c>
      <c r="O90" s="65" t="s">
        <v>259</v>
      </c>
      <c r="P90" s="66">
        <v>46270</v>
      </c>
      <c r="Q90" s="31">
        <f t="shared" si="2"/>
        <v>867</v>
      </c>
      <c r="R90" s="31">
        <f t="shared" si="3"/>
        <v>896</v>
      </c>
      <c r="S90" s="29">
        <f>IF($Q90&lt;Parâmetros!$E$19,$G90-1,$G90)</f>
        <v>46270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46273</v>
      </c>
      <c r="E91" s="67">
        <v>0.56999999999999995</v>
      </c>
      <c r="F91" s="65" t="s">
        <v>255</v>
      </c>
      <c r="G91" s="66">
        <v>46272</v>
      </c>
      <c r="H91">
        <v>40511795</v>
      </c>
      <c r="I91">
        <v>10</v>
      </c>
      <c r="J91" s="65" t="s">
        <v>1914</v>
      </c>
      <c r="K91" s="65" t="s">
        <v>2649</v>
      </c>
      <c r="L91" s="66">
        <v>46272</v>
      </c>
      <c r="M91" s="65" t="s">
        <v>287</v>
      </c>
      <c r="N91" s="65" t="s">
        <v>264</v>
      </c>
      <c r="O91" s="65" t="s">
        <v>259</v>
      </c>
      <c r="P91" s="66">
        <v>46273</v>
      </c>
      <c r="Q91" s="31">
        <f t="shared" si="2"/>
        <v>446</v>
      </c>
      <c r="R91" s="31">
        <f t="shared" si="3"/>
        <v>480</v>
      </c>
      <c r="S91" s="29">
        <f>IF($Q91&lt;Parâmetros!$E$19,$G91-1,$G91)</f>
        <v>46272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46273</v>
      </c>
      <c r="E92" s="67">
        <v>0.5</v>
      </c>
      <c r="F92" s="65" t="s">
        <v>255</v>
      </c>
      <c r="G92" s="66">
        <v>46272</v>
      </c>
      <c r="H92">
        <v>40511795</v>
      </c>
      <c r="I92">
        <v>20</v>
      </c>
      <c r="J92" s="65" t="s">
        <v>2650</v>
      </c>
      <c r="K92" s="65" t="s">
        <v>2651</v>
      </c>
      <c r="L92" s="66">
        <v>46272</v>
      </c>
      <c r="M92" s="65" t="s">
        <v>287</v>
      </c>
      <c r="N92" s="65" t="s">
        <v>264</v>
      </c>
      <c r="O92" s="65" t="s">
        <v>259</v>
      </c>
      <c r="P92" s="66">
        <v>46273</v>
      </c>
      <c r="Q92" s="31">
        <f t="shared" si="2"/>
        <v>481</v>
      </c>
      <c r="R92" s="31">
        <f t="shared" si="3"/>
        <v>511</v>
      </c>
      <c r="S92" s="29">
        <f>IF($Q92&lt;Parâmetros!$E$19,$G92-1,$G92)</f>
        <v>46272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46273</v>
      </c>
      <c r="E93" s="67">
        <v>0.47</v>
      </c>
      <c r="F93" s="65" t="s">
        <v>255</v>
      </c>
      <c r="G93" s="66">
        <v>46272</v>
      </c>
      <c r="H93">
        <v>40511796</v>
      </c>
      <c r="I93">
        <v>10</v>
      </c>
      <c r="J93" s="65" t="s">
        <v>1146</v>
      </c>
      <c r="K93" s="65" t="s">
        <v>2652</v>
      </c>
      <c r="L93" s="66">
        <v>46272</v>
      </c>
      <c r="M93" s="65" t="s">
        <v>287</v>
      </c>
      <c r="N93" s="65" t="s">
        <v>264</v>
      </c>
      <c r="O93" s="65" t="s">
        <v>259</v>
      </c>
      <c r="P93" s="66">
        <v>46273</v>
      </c>
      <c r="Q93" s="31">
        <f t="shared" si="2"/>
        <v>512</v>
      </c>
      <c r="R93" s="31">
        <f t="shared" si="3"/>
        <v>540</v>
      </c>
      <c r="S93" s="29">
        <f>IF($Q93&lt;Parâmetros!$E$19,$G93-1,$G93)</f>
        <v>46272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46273</v>
      </c>
      <c r="E94" s="67">
        <v>0.44</v>
      </c>
      <c r="F94" s="65" t="s">
        <v>255</v>
      </c>
      <c r="G94" s="66">
        <v>46272</v>
      </c>
      <c r="H94">
        <v>40511796</v>
      </c>
      <c r="I94">
        <v>20</v>
      </c>
      <c r="J94" s="65" t="s">
        <v>2555</v>
      </c>
      <c r="K94" s="65" t="s">
        <v>2653</v>
      </c>
      <c r="L94" s="66">
        <v>46272</v>
      </c>
      <c r="M94" s="65" t="s">
        <v>287</v>
      </c>
      <c r="N94" s="65" t="s">
        <v>264</v>
      </c>
      <c r="O94" s="65" t="s">
        <v>259</v>
      </c>
      <c r="P94" s="66">
        <v>46273</v>
      </c>
      <c r="Q94" s="31">
        <f t="shared" si="2"/>
        <v>542</v>
      </c>
      <c r="R94" s="31">
        <f t="shared" si="3"/>
        <v>568</v>
      </c>
      <c r="S94" s="29">
        <f>IF($Q94&lt;Parâmetros!$E$19,$G94-1,$G94)</f>
        <v>46272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46273</v>
      </c>
      <c r="E95" s="67">
        <v>0.52</v>
      </c>
      <c r="F95" s="65" t="s">
        <v>255</v>
      </c>
      <c r="G95" s="66">
        <v>46272</v>
      </c>
      <c r="H95">
        <v>40511810</v>
      </c>
      <c r="I95">
        <v>10</v>
      </c>
      <c r="J95" s="65" t="s">
        <v>2654</v>
      </c>
      <c r="K95" s="65" t="s">
        <v>2655</v>
      </c>
      <c r="L95" s="66">
        <v>46272</v>
      </c>
      <c r="M95" s="65" t="s">
        <v>287</v>
      </c>
      <c r="N95" s="65" t="s">
        <v>264</v>
      </c>
      <c r="O95" s="65" t="s">
        <v>259</v>
      </c>
      <c r="P95" s="66">
        <v>46273</v>
      </c>
      <c r="Q95" s="31">
        <f t="shared" si="2"/>
        <v>569</v>
      </c>
      <c r="R95" s="31">
        <f t="shared" si="3"/>
        <v>600</v>
      </c>
      <c r="S95" s="29">
        <f>IF($Q95&lt;Parâmetros!$E$19,$G95-1,$G95)</f>
        <v>46272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46273</v>
      </c>
      <c r="E96" s="67">
        <v>0.4</v>
      </c>
      <c r="F96" s="65" t="s">
        <v>255</v>
      </c>
      <c r="G96" s="66">
        <v>46272</v>
      </c>
      <c r="H96">
        <v>40511810</v>
      </c>
      <c r="I96">
        <v>20</v>
      </c>
      <c r="J96" s="65" t="s">
        <v>2656</v>
      </c>
      <c r="K96" s="65" t="s">
        <v>2657</v>
      </c>
      <c r="L96" s="66">
        <v>46272</v>
      </c>
      <c r="M96" s="65" t="s">
        <v>287</v>
      </c>
      <c r="N96" s="65" t="s">
        <v>264</v>
      </c>
      <c r="O96" s="65" t="s">
        <v>259</v>
      </c>
      <c r="P96" s="66">
        <v>46273</v>
      </c>
      <c r="Q96" s="31">
        <f t="shared" si="2"/>
        <v>602</v>
      </c>
      <c r="R96" s="31">
        <f t="shared" si="3"/>
        <v>627</v>
      </c>
      <c r="S96" s="29">
        <f>IF($Q96&lt;Parâmetros!$E$19,$G96-1,$G96)</f>
        <v>46272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46273</v>
      </c>
      <c r="E97" s="67">
        <v>0.55000000000000004</v>
      </c>
      <c r="F97" s="65" t="s">
        <v>255</v>
      </c>
      <c r="G97" s="66">
        <v>46272</v>
      </c>
      <c r="H97">
        <v>40511811</v>
      </c>
      <c r="I97">
        <v>10</v>
      </c>
      <c r="J97" s="65" t="s">
        <v>2658</v>
      </c>
      <c r="K97" s="65" t="s">
        <v>2659</v>
      </c>
      <c r="L97" s="66">
        <v>46272</v>
      </c>
      <c r="M97" s="65" t="s">
        <v>287</v>
      </c>
      <c r="N97" s="65" t="s">
        <v>264</v>
      </c>
      <c r="O97" s="65" t="s">
        <v>259</v>
      </c>
      <c r="P97" s="66">
        <v>46273</v>
      </c>
      <c r="Q97" s="31">
        <f t="shared" si="2"/>
        <v>629</v>
      </c>
      <c r="R97" s="31">
        <f t="shared" si="3"/>
        <v>662</v>
      </c>
      <c r="S97" s="29">
        <f>IF($Q97&lt;Parâmetros!$E$19,$G97-1,$G97)</f>
        <v>46272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46273</v>
      </c>
      <c r="E98" s="67">
        <v>0.5</v>
      </c>
      <c r="F98" s="65" t="s">
        <v>255</v>
      </c>
      <c r="G98" s="66">
        <v>46272</v>
      </c>
      <c r="H98">
        <v>40511811</v>
      </c>
      <c r="I98">
        <v>20</v>
      </c>
      <c r="J98" s="65" t="s">
        <v>2660</v>
      </c>
      <c r="K98" s="65" t="s">
        <v>2661</v>
      </c>
      <c r="L98" s="66">
        <v>46272</v>
      </c>
      <c r="M98" s="65" t="s">
        <v>287</v>
      </c>
      <c r="N98" s="65" t="s">
        <v>264</v>
      </c>
      <c r="O98" s="65" t="s">
        <v>259</v>
      </c>
      <c r="P98" s="66">
        <v>46273</v>
      </c>
      <c r="Q98" s="31">
        <f t="shared" si="2"/>
        <v>728</v>
      </c>
      <c r="R98" s="31">
        <f t="shared" si="3"/>
        <v>758</v>
      </c>
      <c r="S98" s="29">
        <f>IF($Q98&lt;Parâmetros!$E$19,$G98-1,$G98)</f>
        <v>46272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46273</v>
      </c>
      <c r="E99" s="67">
        <v>0.35</v>
      </c>
      <c r="F99" s="65" t="s">
        <v>255</v>
      </c>
      <c r="G99" s="66">
        <v>46272</v>
      </c>
      <c r="H99">
        <v>40512082</v>
      </c>
      <c r="I99">
        <v>10</v>
      </c>
      <c r="J99" s="65" t="s">
        <v>2662</v>
      </c>
      <c r="K99" s="65" t="s">
        <v>2663</v>
      </c>
      <c r="L99" s="66">
        <v>46272</v>
      </c>
      <c r="M99" s="65" t="s">
        <v>287</v>
      </c>
      <c r="N99">
        <v>3011429</v>
      </c>
      <c r="O99" s="65" t="s">
        <v>259</v>
      </c>
      <c r="P99" s="66">
        <v>46273</v>
      </c>
      <c r="Q99" s="31">
        <f t="shared" si="2"/>
        <v>759</v>
      </c>
      <c r="R99" s="31">
        <f t="shared" si="3"/>
        <v>780</v>
      </c>
      <c r="S99" s="29">
        <f>IF($Q99&lt;Parâmetros!$E$19,$G99-1,$G99)</f>
        <v>46272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46273</v>
      </c>
      <c r="E100" s="67">
        <v>0.59</v>
      </c>
      <c r="F100" s="65" t="s">
        <v>255</v>
      </c>
      <c r="G100" s="66">
        <v>46272</v>
      </c>
      <c r="H100">
        <v>40512082</v>
      </c>
      <c r="I100">
        <v>20</v>
      </c>
      <c r="J100" s="65" t="s">
        <v>2664</v>
      </c>
      <c r="K100" s="65" t="s">
        <v>2665</v>
      </c>
      <c r="L100" s="66">
        <v>46272</v>
      </c>
      <c r="M100" s="65" t="s">
        <v>287</v>
      </c>
      <c r="N100">
        <v>3011429</v>
      </c>
      <c r="O100" s="65" t="s">
        <v>259</v>
      </c>
      <c r="P100" s="66">
        <v>46273</v>
      </c>
      <c r="Q100" s="31">
        <f t="shared" si="2"/>
        <v>783</v>
      </c>
      <c r="R100" s="31">
        <f t="shared" si="3"/>
        <v>818</v>
      </c>
      <c r="S100" s="29">
        <f>IF($Q100&lt;Parâmetros!$E$19,$G100-1,$G100)</f>
        <v>46272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46273</v>
      </c>
      <c r="E101" s="67">
        <v>0.9</v>
      </c>
      <c r="F101" s="65" t="s">
        <v>255</v>
      </c>
      <c r="G101" s="66">
        <v>46272</v>
      </c>
      <c r="H101">
        <v>40512083</v>
      </c>
      <c r="I101">
        <v>10</v>
      </c>
      <c r="J101" s="65" t="s">
        <v>2666</v>
      </c>
      <c r="K101" s="65" t="s">
        <v>2667</v>
      </c>
      <c r="L101" s="66">
        <v>46272</v>
      </c>
      <c r="M101" s="65" t="s">
        <v>287</v>
      </c>
      <c r="N101">
        <v>3011531</v>
      </c>
      <c r="O101" s="65" t="s">
        <v>259</v>
      </c>
      <c r="P101" s="66">
        <v>46273</v>
      </c>
      <c r="Q101" s="31">
        <f t="shared" si="2"/>
        <v>820</v>
      </c>
      <c r="R101" s="31">
        <f t="shared" si="3"/>
        <v>874</v>
      </c>
      <c r="S101" s="29">
        <f>IF($Q101&lt;Parâmetros!$E$19,$G101-1,$G101)</f>
        <v>46272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46273</v>
      </c>
      <c r="E102" s="67">
        <v>0.37</v>
      </c>
      <c r="F102" s="65" t="s">
        <v>255</v>
      </c>
      <c r="G102" s="66">
        <v>46272</v>
      </c>
      <c r="H102">
        <v>40512083</v>
      </c>
      <c r="I102">
        <v>20</v>
      </c>
      <c r="J102" s="65" t="s">
        <v>2668</v>
      </c>
      <c r="K102" s="65" t="s">
        <v>2669</v>
      </c>
      <c r="L102" s="66">
        <v>46272</v>
      </c>
      <c r="M102" s="65" t="s">
        <v>287</v>
      </c>
      <c r="N102">
        <v>3011531</v>
      </c>
      <c r="O102" s="65" t="s">
        <v>259</v>
      </c>
      <c r="P102" s="66">
        <v>46273</v>
      </c>
      <c r="Q102" s="31">
        <f t="shared" si="2"/>
        <v>878</v>
      </c>
      <c r="R102" s="31">
        <f t="shared" si="3"/>
        <v>900</v>
      </c>
      <c r="S102" s="29">
        <f>IF($Q102&lt;Parâmetros!$E$19,$G102-1,$G102)</f>
        <v>46272</v>
      </c>
    </row>
    <row r="103" spans="1:19" ht="15" customHeight="1" x14ac:dyDescent="0.25">
      <c r="A103" s="122">
        <v>9821</v>
      </c>
      <c r="B103" s="65" t="s">
        <v>301</v>
      </c>
      <c r="C103" s="65" t="s">
        <v>288</v>
      </c>
      <c r="D103" s="66">
        <v>46265</v>
      </c>
      <c r="E103" s="67">
        <v>16.440000000000001</v>
      </c>
      <c r="F103" s="65" t="s">
        <v>255</v>
      </c>
      <c r="G103" s="66">
        <v>46264</v>
      </c>
      <c r="H103">
        <v>40460626</v>
      </c>
      <c r="I103">
        <v>50</v>
      </c>
      <c r="J103" s="65" t="s">
        <v>518</v>
      </c>
      <c r="K103" s="65" t="s">
        <v>519</v>
      </c>
      <c r="L103" s="66">
        <v>46265</v>
      </c>
      <c r="M103" s="65" t="s">
        <v>261</v>
      </c>
      <c r="N103" s="65" t="s">
        <v>264</v>
      </c>
      <c r="O103" s="65" t="s">
        <v>259</v>
      </c>
      <c r="P103" s="66">
        <v>46265</v>
      </c>
      <c r="Q103" s="31">
        <f t="shared" si="2"/>
        <v>1402</v>
      </c>
      <c r="R103" s="31">
        <f t="shared" si="3"/>
        <v>949</v>
      </c>
      <c r="S103" s="29">
        <f>IF($Q103&lt;Parâmetros!$E$19,$G103-1,$G103)</f>
        <v>46264</v>
      </c>
    </row>
    <row r="104" spans="1:19" ht="15" customHeight="1" x14ac:dyDescent="0.25">
      <c r="A104" s="122">
        <v>9821</v>
      </c>
      <c r="B104" s="65" t="s">
        <v>301</v>
      </c>
      <c r="C104" s="65" t="s">
        <v>288</v>
      </c>
      <c r="D104" s="66">
        <v>46265</v>
      </c>
      <c r="E104" s="67">
        <v>-16.440000000000001</v>
      </c>
      <c r="F104" s="65" t="s">
        <v>255</v>
      </c>
      <c r="G104" s="66">
        <v>46264</v>
      </c>
      <c r="H104">
        <v>40460626</v>
      </c>
      <c r="I104">
        <v>50</v>
      </c>
      <c r="J104" s="65" t="s">
        <v>518</v>
      </c>
      <c r="K104" s="65" t="s">
        <v>519</v>
      </c>
      <c r="L104" s="66">
        <v>46265</v>
      </c>
      <c r="M104" s="65" t="s">
        <v>261</v>
      </c>
      <c r="N104" s="65" t="s">
        <v>264</v>
      </c>
      <c r="O104" s="65" t="s">
        <v>312</v>
      </c>
      <c r="P104" s="66">
        <v>46266</v>
      </c>
      <c r="Q104" s="31">
        <f t="shared" si="2"/>
        <v>1402</v>
      </c>
      <c r="R104" s="31">
        <f t="shared" si="3"/>
        <v>949</v>
      </c>
      <c r="S104" s="29">
        <f>IF($Q104&lt;Parâmetros!$E$19,$G104-1,$G104)</f>
        <v>46264</v>
      </c>
    </row>
    <row r="105" spans="1:19" ht="15" customHeight="1" x14ac:dyDescent="0.25">
      <c r="A105" s="122">
        <v>10495</v>
      </c>
      <c r="B105" s="65" t="s">
        <v>199</v>
      </c>
      <c r="C105" s="65" t="s">
        <v>254</v>
      </c>
      <c r="D105" s="66">
        <v>46262</v>
      </c>
      <c r="E105" s="67">
        <v>-1.0900000000000001</v>
      </c>
      <c r="F105" s="65" t="s">
        <v>255</v>
      </c>
      <c r="G105" s="66">
        <v>46262</v>
      </c>
      <c r="H105">
        <v>40506238</v>
      </c>
      <c r="I105">
        <v>10</v>
      </c>
      <c r="J105" s="65" t="s">
        <v>619</v>
      </c>
      <c r="K105" s="65" t="s">
        <v>440</v>
      </c>
      <c r="L105" s="66">
        <v>46262</v>
      </c>
      <c r="M105" s="65" t="s">
        <v>258</v>
      </c>
      <c r="N105" s="65" t="s">
        <v>264</v>
      </c>
      <c r="O105" s="65" t="s">
        <v>312</v>
      </c>
      <c r="P105" s="66">
        <v>46266</v>
      </c>
      <c r="Q105" s="31">
        <f t="shared" si="2"/>
        <v>418</v>
      </c>
      <c r="R105" s="31">
        <f t="shared" si="3"/>
        <v>483</v>
      </c>
      <c r="S105" s="29">
        <f>IF($Q105&lt;Parâmetros!$E$19,$G105-1,$G105)</f>
        <v>46261</v>
      </c>
    </row>
    <row r="106" spans="1:19" ht="15" customHeight="1" x14ac:dyDescent="0.25">
      <c r="A106" s="122">
        <v>10495</v>
      </c>
      <c r="B106" s="65" t="s">
        <v>199</v>
      </c>
      <c r="C106" s="65" t="s">
        <v>254</v>
      </c>
      <c r="D106" s="66">
        <v>46266</v>
      </c>
      <c r="E106" s="67">
        <v>1</v>
      </c>
      <c r="F106" s="65" t="s">
        <v>255</v>
      </c>
      <c r="G106" s="66">
        <v>46262</v>
      </c>
      <c r="H106">
        <v>40506238</v>
      </c>
      <c r="I106">
        <v>10</v>
      </c>
      <c r="J106" s="65" t="s">
        <v>514</v>
      </c>
      <c r="K106" s="65" t="s">
        <v>440</v>
      </c>
      <c r="L106" s="66">
        <v>46262</v>
      </c>
      <c r="M106" s="65" t="s">
        <v>258</v>
      </c>
      <c r="N106" s="65" t="s">
        <v>264</v>
      </c>
      <c r="O106" s="65" t="s">
        <v>312</v>
      </c>
      <c r="P106" s="66">
        <v>46266</v>
      </c>
      <c r="Q106" s="31">
        <f t="shared" si="2"/>
        <v>423</v>
      </c>
      <c r="R106" s="31">
        <f t="shared" si="3"/>
        <v>483</v>
      </c>
      <c r="S106" s="29">
        <f>IF($Q106&lt;Parâmetros!$E$19,$G106-1,$G106)</f>
        <v>46262</v>
      </c>
    </row>
    <row r="107" spans="1:19" ht="15" customHeight="1" x14ac:dyDescent="0.25">
      <c r="A107" s="122">
        <v>10495</v>
      </c>
      <c r="B107" s="65" t="s">
        <v>199</v>
      </c>
      <c r="C107" s="65" t="s">
        <v>254</v>
      </c>
      <c r="D107" s="66">
        <v>46265</v>
      </c>
      <c r="E107" s="67">
        <v>1.07</v>
      </c>
      <c r="F107" s="65" t="s">
        <v>255</v>
      </c>
      <c r="G107" s="66">
        <v>46262</v>
      </c>
      <c r="H107">
        <v>40510404</v>
      </c>
      <c r="I107">
        <v>10</v>
      </c>
      <c r="J107" s="65" t="s">
        <v>347</v>
      </c>
      <c r="K107" s="65" t="s">
        <v>337</v>
      </c>
      <c r="L107" s="66">
        <v>46262</v>
      </c>
      <c r="M107" s="65" t="s">
        <v>261</v>
      </c>
      <c r="N107" s="65" t="s">
        <v>264</v>
      </c>
      <c r="O107" s="65" t="s">
        <v>259</v>
      </c>
      <c r="P107" s="66">
        <v>46265</v>
      </c>
      <c r="Q107" s="31">
        <f t="shared" si="2"/>
        <v>850</v>
      </c>
      <c r="R107" s="31">
        <f t="shared" si="3"/>
        <v>915</v>
      </c>
      <c r="S107" s="29">
        <f>IF($Q107&lt;Parâmetros!$E$19,$G107-1,$G107)</f>
        <v>46262</v>
      </c>
    </row>
    <row r="108" spans="1:19" ht="15" customHeight="1" x14ac:dyDescent="0.25">
      <c r="A108" s="122">
        <v>10495</v>
      </c>
      <c r="B108" s="65" t="s">
        <v>199</v>
      </c>
      <c r="C108" s="65" t="s">
        <v>254</v>
      </c>
      <c r="D108" s="66">
        <v>46265</v>
      </c>
      <c r="E108" s="67">
        <v>0.98</v>
      </c>
      <c r="F108" s="65" t="s">
        <v>255</v>
      </c>
      <c r="G108" s="66">
        <v>46265</v>
      </c>
      <c r="H108">
        <v>40506296</v>
      </c>
      <c r="I108">
        <v>10</v>
      </c>
      <c r="J108" s="65" t="s">
        <v>344</v>
      </c>
      <c r="K108" s="65" t="s">
        <v>291</v>
      </c>
      <c r="L108" s="66">
        <v>46265</v>
      </c>
      <c r="M108" s="65" t="s">
        <v>258</v>
      </c>
      <c r="N108" s="65" t="s">
        <v>264</v>
      </c>
      <c r="O108" s="65" t="s">
        <v>259</v>
      </c>
      <c r="P108" s="66">
        <v>46265</v>
      </c>
      <c r="Q108" s="31">
        <f t="shared" si="2"/>
        <v>420</v>
      </c>
      <c r="R108" s="31">
        <f t="shared" si="3"/>
        <v>480</v>
      </c>
      <c r="S108" s="29">
        <f>IF($Q108&lt;Parâmetros!$E$19,$G108-1,$G108)</f>
        <v>46265</v>
      </c>
    </row>
    <row r="109" spans="1:19" ht="15" customHeight="1" x14ac:dyDescent="0.25">
      <c r="A109" s="122">
        <v>10495</v>
      </c>
      <c r="B109" s="65" t="s">
        <v>199</v>
      </c>
      <c r="C109" s="65" t="s">
        <v>254</v>
      </c>
      <c r="D109" s="66">
        <v>46270</v>
      </c>
      <c r="E109" s="67">
        <v>0.43</v>
      </c>
      <c r="F109" s="65" t="s">
        <v>255</v>
      </c>
      <c r="G109" s="66">
        <v>46265</v>
      </c>
      <c r="H109">
        <v>40509372</v>
      </c>
      <c r="I109">
        <v>10</v>
      </c>
      <c r="J109" s="65" t="s">
        <v>1472</v>
      </c>
      <c r="K109" s="65" t="s">
        <v>1473</v>
      </c>
      <c r="L109" s="66">
        <v>46265</v>
      </c>
      <c r="M109" s="65" t="s">
        <v>261</v>
      </c>
      <c r="N109">
        <v>3011089</v>
      </c>
      <c r="O109" s="65" t="s">
        <v>259</v>
      </c>
      <c r="P109" s="66">
        <v>46270</v>
      </c>
      <c r="Q109" s="31">
        <f t="shared" si="2"/>
        <v>499</v>
      </c>
      <c r="R109" s="31">
        <f t="shared" si="3"/>
        <v>525</v>
      </c>
      <c r="S109" s="29">
        <f>IF($Q109&lt;Parâmetros!$E$19,$G109-1,$G109)</f>
        <v>46265</v>
      </c>
    </row>
    <row r="110" spans="1:19" ht="15" customHeight="1" x14ac:dyDescent="0.25">
      <c r="A110" s="122">
        <v>10495</v>
      </c>
      <c r="B110" s="65" t="s">
        <v>199</v>
      </c>
      <c r="C110" s="65" t="s">
        <v>254</v>
      </c>
      <c r="D110" s="66">
        <v>46270</v>
      </c>
      <c r="E110" s="67">
        <v>0.67</v>
      </c>
      <c r="F110" s="65" t="s">
        <v>255</v>
      </c>
      <c r="G110" s="66">
        <v>46265</v>
      </c>
      <c r="H110">
        <v>40509378</v>
      </c>
      <c r="I110">
        <v>10</v>
      </c>
      <c r="J110" s="65" t="s">
        <v>1474</v>
      </c>
      <c r="K110" s="65" t="s">
        <v>1045</v>
      </c>
      <c r="L110" s="66">
        <v>46265</v>
      </c>
      <c r="M110" s="65" t="s">
        <v>261</v>
      </c>
      <c r="N110" s="65" t="s">
        <v>264</v>
      </c>
      <c r="O110" s="65" t="s">
        <v>259</v>
      </c>
      <c r="P110" s="66">
        <v>46270</v>
      </c>
      <c r="Q110" s="31">
        <f t="shared" si="2"/>
        <v>530</v>
      </c>
      <c r="R110" s="31">
        <f t="shared" si="3"/>
        <v>570</v>
      </c>
      <c r="S110" s="29">
        <f>IF($Q110&lt;Parâmetros!$E$19,$G110-1,$G110)</f>
        <v>46265</v>
      </c>
    </row>
    <row r="111" spans="1:19" ht="15" customHeight="1" x14ac:dyDescent="0.25">
      <c r="A111" s="122">
        <v>10495</v>
      </c>
      <c r="B111" s="65" t="s">
        <v>199</v>
      </c>
      <c r="C111" s="65" t="s">
        <v>254</v>
      </c>
      <c r="D111" s="66">
        <v>46270</v>
      </c>
      <c r="E111" s="67">
        <v>0.49</v>
      </c>
      <c r="F111" s="65" t="s">
        <v>255</v>
      </c>
      <c r="G111" s="66">
        <v>46265</v>
      </c>
      <c r="H111">
        <v>40510158</v>
      </c>
      <c r="I111">
        <v>10</v>
      </c>
      <c r="J111" s="65" t="s">
        <v>1475</v>
      </c>
      <c r="K111" s="65" t="s">
        <v>1153</v>
      </c>
      <c r="L111" s="66">
        <v>46265</v>
      </c>
      <c r="M111" s="65" t="s">
        <v>261</v>
      </c>
      <c r="N111" s="65" t="s">
        <v>264</v>
      </c>
      <c r="O111" s="65" t="s">
        <v>259</v>
      </c>
      <c r="P111" s="66">
        <v>46270</v>
      </c>
      <c r="Q111" s="31">
        <f t="shared" si="2"/>
        <v>570</v>
      </c>
      <c r="R111" s="31">
        <f t="shared" si="3"/>
        <v>600</v>
      </c>
      <c r="S111" s="29">
        <f>IF($Q111&lt;Parâmetros!$E$19,$G111-1,$G111)</f>
        <v>46265</v>
      </c>
    </row>
    <row r="112" spans="1:19" ht="15" customHeight="1" x14ac:dyDescent="0.25">
      <c r="A112" s="122">
        <v>10495</v>
      </c>
      <c r="B112" s="65" t="s">
        <v>199</v>
      </c>
      <c r="C112" s="65" t="s">
        <v>254</v>
      </c>
      <c r="D112" s="66">
        <v>46265</v>
      </c>
      <c r="E112" s="67">
        <v>3.75</v>
      </c>
      <c r="F112" s="65" t="s">
        <v>255</v>
      </c>
      <c r="G112" s="66">
        <v>46265</v>
      </c>
      <c r="H112">
        <v>40489283</v>
      </c>
      <c r="I112">
        <v>20</v>
      </c>
      <c r="J112" s="65" t="s">
        <v>520</v>
      </c>
      <c r="K112" s="65" t="s">
        <v>521</v>
      </c>
      <c r="L112" s="66">
        <v>46265</v>
      </c>
      <c r="M112" s="65" t="s">
        <v>261</v>
      </c>
      <c r="N112" s="65" t="s">
        <v>264</v>
      </c>
      <c r="O112" s="65" t="s">
        <v>259</v>
      </c>
      <c r="P112" s="66">
        <v>46265</v>
      </c>
      <c r="Q112" s="31">
        <f t="shared" si="2"/>
        <v>603</v>
      </c>
      <c r="R112" s="31">
        <f t="shared" si="3"/>
        <v>827</v>
      </c>
      <c r="S112" s="29">
        <f>IF($Q112&lt;Parâmetros!$E$19,$G112-1,$G112)</f>
        <v>46265</v>
      </c>
    </row>
    <row r="113" spans="1:19" ht="15" customHeight="1" x14ac:dyDescent="0.25">
      <c r="A113" s="122">
        <v>10495</v>
      </c>
      <c r="B113" s="65" t="s">
        <v>199</v>
      </c>
      <c r="C113" s="65" t="s">
        <v>254</v>
      </c>
      <c r="D113" s="66">
        <v>46270</v>
      </c>
      <c r="E113" s="67">
        <v>0.99</v>
      </c>
      <c r="F113" s="65" t="s">
        <v>255</v>
      </c>
      <c r="G113" s="66">
        <v>46265</v>
      </c>
      <c r="H113">
        <v>40489283</v>
      </c>
      <c r="I113">
        <v>10</v>
      </c>
      <c r="J113" s="65" t="s">
        <v>1476</v>
      </c>
      <c r="K113" s="65" t="s">
        <v>1477</v>
      </c>
      <c r="L113" s="66">
        <v>46265</v>
      </c>
      <c r="M113" s="65" t="s">
        <v>261</v>
      </c>
      <c r="N113" s="65" t="s">
        <v>264</v>
      </c>
      <c r="O113" s="65" t="s">
        <v>259</v>
      </c>
      <c r="P113" s="66">
        <v>46270</v>
      </c>
      <c r="Q113" s="31">
        <f t="shared" si="2"/>
        <v>870</v>
      </c>
      <c r="R113" s="31">
        <f t="shared" si="3"/>
        <v>929</v>
      </c>
      <c r="S113" s="29">
        <f>IF($Q113&lt;Parâmetros!$E$19,$G113-1,$G113)</f>
        <v>46265</v>
      </c>
    </row>
    <row r="114" spans="1:19" ht="15" customHeight="1" x14ac:dyDescent="0.25">
      <c r="A114" s="122">
        <v>10495</v>
      </c>
      <c r="B114" s="65" t="s">
        <v>199</v>
      </c>
      <c r="C114" s="65" t="s">
        <v>254</v>
      </c>
      <c r="D114" s="66">
        <v>46266</v>
      </c>
      <c r="E114" s="67">
        <v>1.18</v>
      </c>
      <c r="F114" s="65" t="s">
        <v>255</v>
      </c>
      <c r="G114" s="66">
        <v>46266</v>
      </c>
      <c r="H114">
        <v>40506293</v>
      </c>
      <c r="I114">
        <v>10</v>
      </c>
      <c r="J114" s="65" t="s">
        <v>620</v>
      </c>
      <c r="K114" s="65" t="s">
        <v>621</v>
      </c>
      <c r="L114" s="66">
        <v>46266</v>
      </c>
      <c r="M114" s="65" t="s">
        <v>258</v>
      </c>
      <c r="N114" s="65" t="s">
        <v>264</v>
      </c>
      <c r="O114" s="65" t="s">
        <v>259</v>
      </c>
      <c r="P114" s="66">
        <v>46266</v>
      </c>
      <c r="Q114" s="31">
        <f t="shared" si="2"/>
        <v>425</v>
      </c>
      <c r="R114" s="31">
        <f t="shared" si="3"/>
        <v>496</v>
      </c>
      <c r="S114" s="29">
        <f>IF($Q114&lt;Parâmetros!$E$19,$G114-1,$G114)</f>
        <v>46266</v>
      </c>
    </row>
    <row r="115" spans="1:19" ht="15" customHeight="1" x14ac:dyDescent="0.25">
      <c r="A115" s="122">
        <v>10495</v>
      </c>
      <c r="B115" s="65" t="s">
        <v>199</v>
      </c>
      <c r="C115" s="65" t="s">
        <v>254</v>
      </c>
      <c r="D115" s="66">
        <v>46270</v>
      </c>
      <c r="E115" s="67">
        <v>2.67</v>
      </c>
      <c r="F115" s="65" t="s">
        <v>255</v>
      </c>
      <c r="G115" s="66">
        <v>46266</v>
      </c>
      <c r="H115">
        <v>40510705</v>
      </c>
      <c r="I115">
        <v>10</v>
      </c>
      <c r="J115" s="65" t="s">
        <v>1478</v>
      </c>
      <c r="K115" s="65" t="s">
        <v>278</v>
      </c>
      <c r="L115" s="66">
        <v>46266</v>
      </c>
      <c r="M115" s="65" t="s">
        <v>261</v>
      </c>
      <c r="N115" s="65" t="s">
        <v>264</v>
      </c>
      <c r="O115" s="65" t="s">
        <v>259</v>
      </c>
      <c r="P115" s="66">
        <v>46270</v>
      </c>
      <c r="Q115" s="31">
        <f t="shared" si="2"/>
        <v>500</v>
      </c>
      <c r="R115" s="31">
        <f t="shared" si="3"/>
        <v>660</v>
      </c>
      <c r="S115" s="29">
        <f>IF($Q115&lt;Parâmetros!$E$19,$G115-1,$G115)</f>
        <v>46266</v>
      </c>
    </row>
    <row r="116" spans="1:19" ht="15" customHeight="1" x14ac:dyDescent="0.25">
      <c r="A116" s="122">
        <v>10495</v>
      </c>
      <c r="B116" s="65" t="s">
        <v>199</v>
      </c>
      <c r="C116" s="65" t="s">
        <v>254</v>
      </c>
      <c r="D116" s="66">
        <v>46270</v>
      </c>
      <c r="E116" s="67">
        <v>0.46</v>
      </c>
      <c r="F116" s="65" t="s">
        <v>255</v>
      </c>
      <c r="G116" s="66">
        <v>46266</v>
      </c>
      <c r="H116">
        <v>40510723</v>
      </c>
      <c r="I116">
        <v>30</v>
      </c>
      <c r="J116" s="65" t="s">
        <v>1479</v>
      </c>
      <c r="K116" s="65" t="s">
        <v>355</v>
      </c>
      <c r="L116" s="66">
        <v>46266</v>
      </c>
      <c r="M116" s="65" t="s">
        <v>287</v>
      </c>
      <c r="N116">
        <v>3002675</v>
      </c>
      <c r="O116" s="65" t="s">
        <v>259</v>
      </c>
      <c r="P116" s="66">
        <v>46270</v>
      </c>
      <c r="Q116" s="31">
        <f t="shared" si="2"/>
        <v>662</v>
      </c>
      <c r="R116" s="31">
        <f t="shared" si="3"/>
        <v>690</v>
      </c>
      <c r="S116" s="29">
        <f>IF($Q116&lt;Parâmetros!$E$19,$G116-1,$G116)</f>
        <v>46266</v>
      </c>
    </row>
    <row r="117" spans="1:19" ht="15" customHeight="1" x14ac:dyDescent="0.25">
      <c r="A117" s="122">
        <v>10495</v>
      </c>
      <c r="B117" s="65" t="s">
        <v>199</v>
      </c>
      <c r="C117" s="65" t="s">
        <v>254</v>
      </c>
      <c r="D117" s="66">
        <v>46270</v>
      </c>
      <c r="E117" s="67">
        <v>1</v>
      </c>
      <c r="F117" s="65" t="s">
        <v>255</v>
      </c>
      <c r="G117" s="66">
        <v>46266</v>
      </c>
      <c r="H117">
        <v>40508959</v>
      </c>
      <c r="I117">
        <v>10</v>
      </c>
      <c r="J117" s="65" t="s">
        <v>947</v>
      </c>
      <c r="K117" s="65" t="s">
        <v>335</v>
      </c>
      <c r="L117" s="66">
        <v>46266</v>
      </c>
      <c r="M117" s="65" t="s">
        <v>258</v>
      </c>
      <c r="N117" s="65" t="s">
        <v>264</v>
      </c>
      <c r="O117" s="65" t="s">
        <v>259</v>
      </c>
      <c r="P117" s="66">
        <v>46270</v>
      </c>
      <c r="Q117" s="31">
        <f t="shared" si="2"/>
        <v>690</v>
      </c>
      <c r="R117" s="31">
        <f t="shared" si="3"/>
        <v>750</v>
      </c>
      <c r="S117" s="29">
        <f>IF($Q117&lt;Parâmetros!$E$19,$G117-1,$G117)</f>
        <v>46266</v>
      </c>
    </row>
    <row r="118" spans="1:19" ht="15" customHeight="1" x14ac:dyDescent="0.25">
      <c r="A118" s="122">
        <v>10495</v>
      </c>
      <c r="B118" s="65" t="s">
        <v>199</v>
      </c>
      <c r="C118" s="65" t="s">
        <v>254</v>
      </c>
      <c r="D118" s="66">
        <v>46270</v>
      </c>
      <c r="E118" s="67">
        <v>23.46</v>
      </c>
      <c r="F118" s="65" t="s">
        <v>255</v>
      </c>
      <c r="G118" s="66">
        <v>46266</v>
      </c>
      <c r="H118">
        <v>40510723</v>
      </c>
      <c r="I118">
        <v>30</v>
      </c>
      <c r="J118" s="65" t="s">
        <v>1480</v>
      </c>
      <c r="K118" s="65" t="s">
        <v>355</v>
      </c>
      <c r="L118" s="66">
        <v>46267</v>
      </c>
      <c r="M118" s="65" t="s">
        <v>287</v>
      </c>
      <c r="N118">
        <v>3002675</v>
      </c>
      <c r="O118" s="65" t="s">
        <v>259</v>
      </c>
      <c r="P118" s="66">
        <v>46270</v>
      </c>
      <c r="Q118" s="31">
        <f t="shared" si="2"/>
        <v>722</v>
      </c>
      <c r="R118" s="31">
        <f t="shared" si="3"/>
        <v>690</v>
      </c>
      <c r="S118" s="29">
        <f>IF($Q118&lt;Parâmetros!$E$19,$G118-1,$G118)</f>
        <v>46266</v>
      </c>
    </row>
    <row r="119" spans="1:19" ht="15" customHeight="1" x14ac:dyDescent="0.25">
      <c r="A119" s="122">
        <v>10495</v>
      </c>
      <c r="B119" s="65" t="s">
        <v>199</v>
      </c>
      <c r="C119" s="65" t="s">
        <v>254</v>
      </c>
      <c r="D119" s="66">
        <v>46270</v>
      </c>
      <c r="E119" s="67">
        <v>-23.46</v>
      </c>
      <c r="F119" s="65" t="s">
        <v>255</v>
      </c>
      <c r="G119" s="66">
        <v>46266</v>
      </c>
      <c r="H119">
        <v>40510723</v>
      </c>
      <c r="I119">
        <v>30</v>
      </c>
      <c r="J119" s="65" t="s">
        <v>1480</v>
      </c>
      <c r="K119" s="65" t="s">
        <v>355</v>
      </c>
      <c r="L119" s="66">
        <v>46267</v>
      </c>
      <c r="M119" s="65" t="s">
        <v>287</v>
      </c>
      <c r="N119">
        <v>3002675</v>
      </c>
      <c r="O119" s="65" t="s">
        <v>312</v>
      </c>
      <c r="P119" s="66">
        <v>46270</v>
      </c>
      <c r="Q119" s="31">
        <f t="shared" si="2"/>
        <v>722</v>
      </c>
      <c r="R119" s="31">
        <f t="shared" si="3"/>
        <v>690</v>
      </c>
      <c r="S119" s="29">
        <f>IF($Q119&lt;Parâmetros!$E$19,$G119-1,$G119)</f>
        <v>46266</v>
      </c>
    </row>
    <row r="120" spans="1:19" ht="15" customHeight="1" x14ac:dyDescent="0.25">
      <c r="A120" s="122">
        <v>10495</v>
      </c>
      <c r="B120" s="65" t="s">
        <v>199</v>
      </c>
      <c r="C120" s="65" t="s">
        <v>254</v>
      </c>
      <c r="D120" s="66">
        <v>46270</v>
      </c>
      <c r="E120" s="67">
        <v>2.0099999999999998</v>
      </c>
      <c r="F120" s="65" t="s">
        <v>255</v>
      </c>
      <c r="G120" s="66">
        <v>46266</v>
      </c>
      <c r="H120">
        <v>40511250</v>
      </c>
      <c r="I120">
        <v>10</v>
      </c>
      <c r="J120" s="65" t="s">
        <v>1481</v>
      </c>
      <c r="K120" s="65" t="s">
        <v>1482</v>
      </c>
      <c r="L120" s="66">
        <v>46266</v>
      </c>
      <c r="M120" s="65" t="s">
        <v>261</v>
      </c>
      <c r="N120" s="65" t="s">
        <v>264</v>
      </c>
      <c r="O120" s="65" t="s">
        <v>259</v>
      </c>
      <c r="P120" s="66">
        <v>46270</v>
      </c>
      <c r="Q120" s="31">
        <f t="shared" si="2"/>
        <v>810</v>
      </c>
      <c r="R120" s="31">
        <f t="shared" si="3"/>
        <v>930</v>
      </c>
      <c r="S120" s="29">
        <f>IF($Q120&lt;Parâmetros!$E$19,$G120-1,$G120)</f>
        <v>46266</v>
      </c>
    </row>
    <row r="121" spans="1:19" ht="15" customHeight="1" x14ac:dyDescent="0.25">
      <c r="A121" s="122">
        <v>10495</v>
      </c>
      <c r="B121" s="65" t="s">
        <v>199</v>
      </c>
      <c r="C121" s="65" t="s">
        <v>254</v>
      </c>
      <c r="D121" s="66">
        <v>46270</v>
      </c>
      <c r="E121" s="67">
        <v>0.9</v>
      </c>
      <c r="F121" s="65" t="s">
        <v>255</v>
      </c>
      <c r="G121" s="66">
        <v>46267</v>
      </c>
      <c r="H121">
        <v>40508956</v>
      </c>
      <c r="I121">
        <v>10</v>
      </c>
      <c r="J121" s="65" t="s">
        <v>1483</v>
      </c>
      <c r="K121" s="65" t="s">
        <v>291</v>
      </c>
      <c r="L121" s="66">
        <v>46267</v>
      </c>
      <c r="M121" s="65" t="s">
        <v>258</v>
      </c>
      <c r="N121" s="65" t="s">
        <v>264</v>
      </c>
      <c r="O121" s="65" t="s">
        <v>259</v>
      </c>
      <c r="P121" s="66">
        <v>46270</v>
      </c>
      <c r="Q121" s="31">
        <f t="shared" si="2"/>
        <v>425</v>
      </c>
      <c r="R121" s="31">
        <f t="shared" si="3"/>
        <v>480</v>
      </c>
      <c r="S121" s="29">
        <f>IF($Q121&lt;Parâmetros!$E$19,$G121-1,$G121)</f>
        <v>46267</v>
      </c>
    </row>
    <row r="122" spans="1:19" ht="15" customHeight="1" x14ac:dyDescent="0.25">
      <c r="A122" s="122">
        <v>10495</v>
      </c>
      <c r="B122" s="65" t="s">
        <v>199</v>
      </c>
      <c r="C122" s="65" t="s">
        <v>254</v>
      </c>
      <c r="D122" s="66">
        <v>46268</v>
      </c>
      <c r="E122" s="67">
        <v>5.92</v>
      </c>
      <c r="F122" s="65" t="s">
        <v>255</v>
      </c>
      <c r="G122" s="66">
        <v>46267</v>
      </c>
      <c r="H122">
        <v>40508956</v>
      </c>
      <c r="I122">
        <v>10</v>
      </c>
      <c r="J122" s="65" t="s">
        <v>942</v>
      </c>
      <c r="K122" s="65" t="s">
        <v>521</v>
      </c>
      <c r="L122" s="66">
        <v>46267</v>
      </c>
      <c r="M122" s="65" t="s">
        <v>258</v>
      </c>
      <c r="N122" s="65" t="s">
        <v>264</v>
      </c>
      <c r="O122" s="65" t="s">
        <v>259</v>
      </c>
      <c r="P122" s="66">
        <v>46268</v>
      </c>
      <c r="Q122" s="31">
        <f t="shared" si="2"/>
        <v>472</v>
      </c>
      <c r="R122" s="31">
        <f t="shared" si="3"/>
        <v>827</v>
      </c>
      <c r="S122" s="29">
        <f>IF($Q122&lt;Parâmetros!$E$19,$G122-1,$G122)</f>
        <v>46267</v>
      </c>
    </row>
    <row r="123" spans="1:19" ht="15" customHeight="1" x14ac:dyDescent="0.25">
      <c r="A123" s="122">
        <v>10495</v>
      </c>
      <c r="B123" s="65" t="s">
        <v>199</v>
      </c>
      <c r="C123" s="65" t="s">
        <v>254</v>
      </c>
      <c r="D123" s="66">
        <v>46268</v>
      </c>
      <c r="E123" s="67">
        <v>-5.92</v>
      </c>
      <c r="F123" s="65" t="s">
        <v>255</v>
      </c>
      <c r="G123" s="66">
        <v>46267</v>
      </c>
      <c r="H123">
        <v>40508956</v>
      </c>
      <c r="I123">
        <v>10</v>
      </c>
      <c r="J123" s="65" t="s">
        <v>942</v>
      </c>
      <c r="K123" s="65" t="s">
        <v>521</v>
      </c>
      <c r="L123" s="66">
        <v>46267</v>
      </c>
      <c r="M123" s="65" t="s">
        <v>258</v>
      </c>
      <c r="N123" s="65" t="s">
        <v>264</v>
      </c>
      <c r="O123" s="65" t="s">
        <v>312</v>
      </c>
      <c r="P123" s="66">
        <v>46268</v>
      </c>
      <c r="Q123" s="31">
        <f t="shared" si="2"/>
        <v>472</v>
      </c>
      <c r="R123" s="31">
        <f t="shared" si="3"/>
        <v>827</v>
      </c>
      <c r="S123" s="29">
        <f>IF($Q123&lt;Parâmetros!$E$19,$G123-1,$G123)</f>
        <v>46267</v>
      </c>
    </row>
    <row r="124" spans="1:19" ht="15" customHeight="1" x14ac:dyDescent="0.25">
      <c r="A124" s="122">
        <v>10495</v>
      </c>
      <c r="B124" s="65" t="s">
        <v>199</v>
      </c>
      <c r="C124" s="65" t="s">
        <v>254</v>
      </c>
      <c r="D124" s="66">
        <v>46270</v>
      </c>
      <c r="E124" s="67">
        <v>0.48</v>
      </c>
      <c r="F124" s="65" t="s">
        <v>255</v>
      </c>
      <c r="G124" s="66">
        <v>46267</v>
      </c>
      <c r="H124">
        <v>40461924</v>
      </c>
      <c r="I124">
        <v>10</v>
      </c>
      <c r="J124" s="65" t="s">
        <v>1484</v>
      </c>
      <c r="K124" s="65" t="s">
        <v>1485</v>
      </c>
      <c r="L124" s="66">
        <v>46267</v>
      </c>
      <c r="M124" s="65" t="s">
        <v>261</v>
      </c>
      <c r="N124">
        <v>3011399</v>
      </c>
      <c r="O124" s="65" t="s">
        <v>259</v>
      </c>
      <c r="P124" s="66">
        <v>46270</v>
      </c>
      <c r="Q124" s="31">
        <f t="shared" si="2"/>
        <v>480</v>
      </c>
      <c r="R124" s="31">
        <f t="shared" si="3"/>
        <v>510</v>
      </c>
      <c r="S124" s="29">
        <f>IF($Q124&lt;Parâmetros!$E$19,$G124-1,$G124)</f>
        <v>46267</v>
      </c>
    </row>
    <row r="125" spans="1:19" ht="15" customHeight="1" x14ac:dyDescent="0.25">
      <c r="A125" s="122">
        <v>10495</v>
      </c>
      <c r="B125" s="65" t="s">
        <v>199</v>
      </c>
      <c r="C125" s="65" t="s">
        <v>254</v>
      </c>
      <c r="D125" s="66">
        <v>46270</v>
      </c>
      <c r="E125" s="67">
        <v>0.5</v>
      </c>
      <c r="F125" s="65" t="s">
        <v>255</v>
      </c>
      <c r="G125" s="66">
        <v>46267</v>
      </c>
      <c r="H125">
        <v>40511243</v>
      </c>
      <c r="I125">
        <v>10</v>
      </c>
      <c r="J125" s="65" t="s">
        <v>1486</v>
      </c>
      <c r="K125" s="65" t="s">
        <v>1151</v>
      </c>
      <c r="L125" s="66">
        <v>46267</v>
      </c>
      <c r="M125" s="65" t="s">
        <v>261</v>
      </c>
      <c r="N125" s="65" t="s">
        <v>264</v>
      </c>
      <c r="O125" s="65" t="s">
        <v>259</v>
      </c>
      <c r="P125" s="66">
        <v>46270</v>
      </c>
      <c r="Q125" s="31">
        <f t="shared" si="2"/>
        <v>510</v>
      </c>
      <c r="R125" s="31">
        <f t="shared" si="3"/>
        <v>540</v>
      </c>
      <c r="S125" s="29">
        <f>IF($Q125&lt;Parâmetros!$E$19,$G125-1,$G125)</f>
        <v>46267</v>
      </c>
    </row>
    <row r="126" spans="1:19" ht="15" customHeight="1" x14ac:dyDescent="0.25">
      <c r="A126" s="122">
        <v>10495</v>
      </c>
      <c r="B126" s="65" t="s">
        <v>199</v>
      </c>
      <c r="C126" s="65" t="s">
        <v>254</v>
      </c>
      <c r="D126" s="66">
        <v>46270</v>
      </c>
      <c r="E126" s="67">
        <v>1.49</v>
      </c>
      <c r="F126" s="65" t="s">
        <v>255</v>
      </c>
      <c r="G126" s="66">
        <v>46267</v>
      </c>
      <c r="H126">
        <v>40511251</v>
      </c>
      <c r="I126">
        <v>10</v>
      </c>
      <c r="J126" s="65" t="s">
        <v>1487</v>
      </c>
      <c r="K126" s="65" t="s">
        <v>1488</v>
      </c>
      <c r="L126" s="66">
        <v>46267</v>
      </c>
      <c r="M126" s="65" t="s">
        <v>261</v>
      </c>
      <c r="N126" s="65" t="s">
        <v>264</v>
      </c>
      <c r="O126" s="65" t="s">
        <v>259</v>
      </c>
      <c r="P126" s="66">
        <v>46270</v>
      </c>
      <c r="Q126" s="31">
        <f t="shared" si="2"/>
        <v>540</v>
      </c>
      <c r="R126" s="31">
        <f t="shared" si="3"/>
        <v>630</v>
      </c>
      <c r="S126" s="29">
        <f>IF($Q126&lt;Parâmetros!$E$19,$G126-1,$G126)</f>
        <v>46267</v>
      </c>
    </row>
    <row r="127" spans="1:19" ht="15" customHeight="1" x14ac:dyDescent="0.25">
      <c r="A127" s="122">
        <v>10495</v>
      </c>
      <c r="B127" s="65" t="s">
        <v>199</v>
      </c>
      <c r="C127" s="65" t="s">
        <v>254</v>
      </c>
      <c r="D127" s="66">
        <v>46270</v>
      </c>
      <c r="E127" s="67">
        <v>0.47</v>
      </c>
      <c r="F127" s="65" t="s">
        <v>255</v>
      </c>
      <c r="G127" s="66">
        <v>46267</v>
      </c>
      <c r="H127">
        <v>40511248</v>
      </c>
      <c r="I127">
        <v>20</v>
      </c>
      <c r="J127" s="65" t="s">
        <v>1489</v>
      </c>
      <c r="K127" s="65" t="s">
        <v>278</v>
      </c>
      <c r="L127" s="66">
        <v>46267</v>
      </c>
      <c r="M127" s="65" t="s">
        <v>261</v>
      </c>
      <c r="N127" s="65" t="s">
        <v>264</v>
      </c>
      <c r="O127" s="65" t="s">
        <v>259</v>
      </c>
      <c r="P127" s="66">
        <v>46270</v>
      </c>
      <c r="Q127" s="31">
        <f t="shared" si="2"/>
        <v>631</v>
      </c>
      <c r="R127" s="31">
        <f t="shared" si="3"/>
        <v>660</v>
      </c>
      <c r="S127" s="29">
        <f>IF($Q127&lt;Parâmetros!$E$19,$G127-1,$G127)</f>
        <v>46267</v>
      </c>
    </row>
    <row r="128" spans="1:19" ht="15" customHeight="1" x14ac:dyDescent="0.25">
      <c r="A128" s="122">
        <v>10495</v>
      </c>
      <c r="B128" s="65" t="s">
        <v>199</v>
      </c>
      <c r="C128" s="65" t="s">
        <v>254</v>
      </c>
      <c r="D128" s="66">
        <v>46270</v>
      </c>
      <c r="E128" s="67">
        <v>0.49</v>
      </c>
      <c r="F128" s="65" t="s">
        <v>255</v>
      </c>
      <c r="G128" s="66">
        <v>46267</v>
      </c>
      <c r="H128">
        <v>40511252</v>
      </c>
      <c r="I128">
        <v>10</v>
      </c>
      <c r="J128" s="65" t="s">
        <v>1490</v>
      </c>
      <c r="K128" s="65" t="s">
        <v>355</v>
      </c>
      <c r="L128" s="66">
        <v>46267</v>
      </c>
      <c r="M128" s="65" t="s">
        <v>261</v>
      </c>
      <c r="N128" s="65" t="s">
        <v>264</v>
      </c>
      <c r="O128" s="65" t="s">
        <v>259</v>
      </c>
      <c r="P128" s="66">
        <v>46270</v>
      </c>
      <c r="Q128" s="31">
        <f t="shared" si="2"/>
        <v>660</v>
      </c>
      <c r="R128" s="31">
        <f t="shared" si="3"/>
        <v>690</v>
      </c>
      <c r="S128" s="29">
        <f>IF($Q128&lt;Parâmetros!$E$19,$G128-1,$G128)</f>
        <v>46267</v>
      </c>
    </row>
    <row r="129" spans="1:19" ht="15" customHeight="1" x14ac:dyDescent="0.25">
      <c r="A129" s="122">
        <v>10495</v>
      </c>
      <c r="B129" s="65" t="s">
        <v>199</v>
      </c>
      <c r="C129" s="65" t="s">
        <v>254</v>
      </c>
      <c r="D129" s="66">
        <v>46270</v>
      </c>
      <c r="E129" s="67">
        <v>0.49</v>
      </c>
      <c r="F129" s="65" t="s">
        <v>255</v>
      </c>
      <c r="G129" s="66">
        <v>46267</v>
      </c>
      <c r="H129">
        <v>40511247</v>
      </c>
      <c r="I129">
        <v>10</v>
      </c>
      <c r="J129" s="65" t="s">
        <v>1491</v>
      </c>
      <c r="K129" s="65" t="s">
        <v>294</v>
      </c>
      <c r="L129" s="66">
        <v>46267</v>
      </c>
      <c r="M129" s="65" t="s">
        <v>261</v>
      </c>
      <c r="N129" s="65" t="s">
        <v>264</v>
      </c>
      <c r="O129" s="65" t="s">
        <v>259</v>
      </c>
      <c r="P129" s="66">
        <v>46270</v>
      </c>
      <c r="Q129" s="31">
        <f t="shared" si="2"/>
        <v>690</v>
      </c>
      <c r="R129" s="31">
        <f t="shared" si="3"/>
        <v>720</v>
      </c>
      <c r="S129" s="29">
        <f>IF($Q129&lt;Parâmetros!$E$19,$G129-1,$G129)</f>
        <v>46267</v>
      </c>
    </row>
    <row r="130" spans="1:19" ht="15" customHeight="1" x14ac:dyDescent="0.25">
      <c r="A130" s="122">
        <v>10495</v>
      </c>
      <c r="B130" s="65" t="s">
        <v>199</v>
      </c>
      <c r="C130" s="65" t="s">
        <v>254</v>
      </c>
      <c r="D130" s="66">
        <v>46271</v>
      </c>
      <c r="E130" s="67">
        <v>0.68</v>
      </c>
      <c r="F130" s="65" t="s">
        <v>255</v>
      </c>
      <c r="G130" s="66">
        <v>46267</v>
      </c>
      <c r="H130">
        <v>40512477</v>
      </c>
      <c r="I130">
        <v>10</v>
      </c>
      <c r="J130" s="65" t="s">
        <v>1492</v>
      </c>
      <c r="K130" s="65" t="s">
        <v>1493</v>
      </c>
      <c r="L130" s="66">
        <v>46267</v>
      </c>
      <c r="M130" s="65" t="s">
        <v>261</v>
      </c>
      <c r="N130">
        <v>3007161</v>
      </c>
      <c r="O130" s="65" t="s">
        <v>259</v>
      </c>
      <c r="P130" s="66">
        <v>46271</v>
      </c>
      <c r="Q130" s="31">
        <f t="shared" ref="Q130:Q193" si="4">IFERROR(VALUE(LEFT($J130,2))*60+VALUE(MID($J130,4,2)),9999)</f>
        <v>724</v>
      </c>
      <c r="R130" s="31">
        <f t="shared" ref="R130:R193" si="5">IFERROR(VALUE(LEFT($K130,2))*60+VALUE(MID($K130,4,2)),"")</f>
        <v>765</v>
      </c>
      <c r="S130" s="29">
        <f>IF($Q130&lt;Parâmetros!$E$19,$G130-1,$G130)</f>
        <v>46267</v>
      </c>
    </row>
    <row r="131" spans="1:19" ht="15" customHeight="1" x14ac:dyDescent="0.25">
      <c r="A131" s="122">
        <v>10495</v>
      </c>
      <c r="B131" s="65" t="s">
        <v>199</v>
      </c>
      <c r="C131" s="65" t="s">
        <v>254</v>
      </c>
      <c r="D131" s="66">
        <v>46270</v>
      </c>
      <c r="E131" s="67">
        <v>0.49</v>
      </c>
      <c r="F131" s="65" t="s">
        <v>255</v>
      </c>
      <c r="G131" s="66">
        <v>46267</v>
      </c>
      <c r="H131">
        <v>40511245</v>
      </c>
      <c r="I131">
        <v>10</v>
      </c>
      <c r="J131" s="65" t="s">
        <v>1494</v>
      </c>
      <c r="K131" s="65" t="s">
        <v>304</v>
      </c>
      <c r="L131" s="66">
        <v>46267</v>
      </c>
      <c r="M131" s="65" t="s">
        <v>261</v>
      </c>
      <c r="N131">
        <v>3010857</v>
      </c>
      <c r="O131" s="65" t="s">
        <v>259</v>
      </c>
      <c r="P131" s="66">
        <v>46270</v>
      </c>
      <c r="Q131" s="31">
        <f t="shared" si="4"/>
        <v>780</v>
      </c>
      <c r="R131" s="31">
        <f t="shared" si="5"/>
        <v>810</v>
      </c>
      <c r="S131" s="29">
        <f>IF($Q131&lt;Parâmetros!$E$19,$G131-1,$G131)</f>
        <v>46267</v>
      </c>
    </row>
    <row r="132" spans="1:19" ht="15" customHeight="1" x14ac:dyDescent="0.25">
      <c r="A132" s="122">
        <v>10495</v>
      </c>
      <c r="B132" s="65" t="s">
        <v>199</v>
      </c>
      <c r="C132" s="65" t="s">
        <v>254</v>
      </c>
      <c r="D132" s="66">
        <v>46271</v>
      </c>
      <c r="E132" s="67">
        <v>1.5</v>
      </c>
      <c r="F132" s="65" t="s">
        <v>255</v>
      </c>
      <c r="G132" s="66">
        <v>46267</v>
      </c>
      <c r="H132">
        <v>40507451</v>
      </c>
      <c r="I132">
        <v>30</v>
      </c>
      <c r="J132" s="65" t="s">
        <v>1495</v>
      </c>
      <c r="K132" s="65" t="s">
        <v>1496</v>
      </c>
      <c r="L132" s="66">
        <v>46267</v>
      </c>
      <c r="M132" s="65" t="s">
        <v>261</v>
      </c>
      <c r="N132" s="65" t="s">
        <v>264</v>
      </c>
      <c r="O132" s="65" t="s">
        <v>259</v>
      </c>
      <c r="P132" s="66">
        <v>46271</v>
      </c>
      <c r="Q132" s="31">
        <f t="shared" si="4"/>
        <v>840</v>
      </c>
      <c r="R132" s="31">
        <f t="shared" si="5"/>
        <v>930</v>
      </c>
      <c r="S132" s="29">
        <f>IF($Q132&lt;Parâmetros!$E$19,$G132-1,$G132)</f>
        <v>46267</v>
      </c>
    </row>
    <row r="133" spans="1:19" ht="15" customHeight="1" x14ac:dyDescent="0.25">
      <c r="A133" s="122">
        <v>10495</v>
      </c>
      <c r="B133" s="65" t="s">
        <v>199</v>
      </c>
      <c r="C133" s="65" t="s">
        <v>254</v>
      </c>
      <c r="D133" s="66">
        <v>46270</v>
      </c>
      <c r="E133" s="67">
        <v>1</v>
      </c>
      <c r="F133" s="65" t="s">
        <v>255</v>
      </c>
      <c r="G133" s="66">
        <v>46268</v>
      </c>
      <c r="H133">
        <v>40508962</v>
      </c>
      <c r="I133">
        <v>10</v>
      </c>
      <c r="J133" s="65" t="s">
        <v>1497</v>
      </c>
      <c r="K133" s="65" t="s">
        <v>291</v>
      </c>
      <c r="L133" s="66">
        <v>46268</v>
      </c>
      <c r="M133" s="65" t="s">
        <v>258</v>
      </c>
      <c r="N133" s="65" t="s">
        <v>264</v>
      </c>
      <c r="O133" s="65" t="s">
        <v>259</v>
      </c>
      <c r="P133" s="66">
        <v>46270</v>
      </c>
      <c r="Q133" s="31">
        <f t="shared" si="4"/>
        <v>420</v>
      </c>
      <c r="R133" s="31">
        <f t="shared" si="5"/>
        <v>480</v>
      </c>
      <c r="S133" s="29">
        <f>IF($Q133&lt;Parâmetros!$E$19,$G133-1,$G133)</f>
        <v>46268</v>
      </c>
    </row>
    <row r="134" spans="1:19" ht="15" customHeight="1" x14ac:dyDescent="0.25">
      <c r="A134" s="122">
        <v>10495</v>
      </c>
      <c r="B134" s="65" t="s">
        <v>199</v>
      </c>
      <c r="C134" s="65" t="s">
        <v>254</v>
      </c>
      <c r="D134" s="66">
        <v>46268</v>
      </c>
      <c r="E134" s="67">
        <v>1</v>
      </c>
      <c r="F134" s="65" t="s">
        <v>255</v>
      </c>
      <c r="G134" s="66">
        <v>46268</v>
      </c>
      <c r="H134">
        <v>40508654</v>
      </c>
      <c r="I134">
        <v>10</v>
      </c>
      <c r="J134" s="65" t="s">
        <v>1150</v>
      </c>
      <c r="K134" s="65" t="s">
        <v>1151</v>
      </c>
      <c r="L134" s="66">
        <v>46268</v>
      </c>
      <c r="M134" s="65" t="s">
        <v>261</v>
      </c>
      <c r="N134" s="65" t="s">
        <v>264</v>
      </c>
      <c r="O134" s="65" t="s">
        <v>259</v>
      </c>
      <c r="P134" s="66">
        <v>46268</v>
      </c>
      <c r="Q134" s="31">
        <f t="shared" si="4"/>
        <v>480</v>
      </c>
      <c r="R134" s="31">
        <f t="shared" si="5"/>
        <v>540</v>
      </c>
      <c r="S134" s="29">
        <f>IF($Q134&lt;Parâmetros!$E$19,$G134-1,$G134)</f>
        <v>46268</v>
      </c>
    </row>
    <row r="135" spans="1:19" ht="15" customHeight="1" x14ac:dyDescent="0.25">
      <c r="A135" s="122">
        <v>10495</v>
      </c>
      <c r="B135" s="65" t="s">
        <v>199</v>
      </c>
      <c r="C135" s="65" t="s">
        <v>254</v>
      </c>
      <c r="D135" s="66">
        <v>46268</v>
      </c>
      <c r="E135" s="67">
        <v>0.99</v>
      </c>
      <c r="F135" s="65" t="s">
        <v>255</v>
      </c>
      <c r="G135" s="66">
        <v>46268</v>
      </c>
      <c r="H135">
        <v>40511272</v>
      </c>
      <c r="I135">
        <v>20</v>
      </c>
      <c r="J135" s="65" t="s">
        <v>1152</v>
      </c>
      <c r="K135" s="65" t="s">
        <v>1153</v>
      </c>
      <c r="L135" s="66">
        <v>46268</v>
      </c>
      <c r="M135" s="65" t="s">
        <v>261</v>
      </c>
      <c r="N135" s="65" t="s">
        <v>264</v>
      </c>
      <c r="O135" s="65" t="s">
        <v>259</v>
      </c>
      <c r="P135" s="66">
        <v>46268</v>
      </c>
      <c r="Q135" s="31">
        <f t="shared" si="4"/>
        <v>540</v>
      </c>
      <c r="R135" s="31">
        <f t="shared" si="5"/>
        <v>600</v>
      </c>
      <c r="S135" s="29">
        <f>IF($Q135&lt;Parâmetros!$E$19,$G135-1,$G135)</f>
        <v>46268</v>
      </c>
    </row>
    <row r="136" spans="1:19" ht="15" customHeight="1" x14ac:dyDescent="0.25">
      <c r="A136" s="122">
        <v>10495</v>
      </c>
      <c r="B136" s="65" t="s">
        <v>199</v>
      </c>
      <c r="C136" s="65" t="s">
        <v>254</v>
      </c>
      <c r="D136" s="66">
        <v>46270</v>
      </c>
      <c r="E136" s="67">
        <v>0.98</v>
      </c>
      <c r="F136" s="65" t="s">
        <v>255</v>
      </c>
      <c r="G136" s="66">
        <v>46268</v>
      </c>
      <c r="H136">
        <v>40508792</v>
      </c>
      <c r="I136">
        <v>10</v>
      </c>
      <c r="J136" s="65" t="s">
        <v>1498</v>
      </c>
      <c r="K136" s="65" t="s">
        <v>278</v>
      </c>
      <c r="L136" s="66">
        <v>46268</v>
      </c>
      <c r="M136" s="65" t="s">
        <v>258</v>
      </c>
      <c r="N136">
        <v>3004491</v>
      </c>
      <c r="O136" s="65" t="s">
        <v>259</v>
      </c>
      <c r="P136" s="66">
        <v>46270</v>
      </c>
      <c r="Q136" s="31">
        <f t="shared" si="4"/>
        <v>601</v>
      </c>
      <c r="R136" s="31">
        <f t="shared" si="5"/>
        <v>660</v>
      </c>
      <c r="S136" s="29">
        <f>IF($Q136&lt;Parâmetros!$E$19,$G136-1,$G136)</f>
        <v>46268</v>
      </c>
    </row>
    <row r="137" spans="1:19" ht="15" customHeight="1" x14ac:dyDescent="0.25">
      <c r="A137" s="122">
        <v>10495</v>
      </c>
      <c r="B137" s="65" t="s">
        <v>199</v>
      </c>
      <c r="C137" s="65" t="s">
        <v>254</v>
      </c>
      <c r="D137" s="66">
        <v>46268</v>
      </c>
      <c r="E137" s="67">
        <v>0.99</v>
      </c>
      <c r="F137" s="65" t="s">
        <v>255</v>
      </c>
      <c r="G137" s="66">
        <v>46268</v>
      </c>
      <c r="H137">
        <v>40511270</v>
      </c>
      <c r="I137">
        <v>10</v>
      </c>
      <c r="J137" s="65" t="s">
        <v>1154</v>
      </c>
      <c r="K137" s="65" t="s">
        <v>294</v>
      </c>
      <c r="L137" s="66">
        <v>46268</v>
      </c>
      <c r="M137" s="65" t="s">
        <v>261</v>
      </c>
      <c r="N137" s="65" t="s">
        <v>264</v>
      </c>
      <c r="O137" s="65" t="s">
        <v>259</v>
      </c>
      <c r="P137" s="66">
        <v>46268</v>
      </c>
      <c r="Q137" s="31">
        <f t="shared" si="4"/>
        <v>660</v>
      </c>
      <c r="R137" s="31">
        <f t="shared" si="5"/>
        <v>720</v>
      </c>
      <c r="S137" s="29">
        <f>IF($Q137&lt;Parâmetros!$E$19,$G137-1,$G137)</f>
        <v>46268</v>
      </c>
    </row>
    <row r="138" spans="1:19" ht="15" customHeight="1" x14ac:dyDescent="0.25">
      <c r="A138" s="122">
        <v>10495</v>
      </c>
      <c r="B138" s="65" t="s">
        <v>199</v>
      </c>
      <c r="C138" s="65" t="s">
        <v>254</v>
      </c>
      <c r="D138" s="66">
        <v>46270</v>
      </c>
      <c r="E138" s="67">
        <v>0.99</v>
      </c>
      <c r="F138" s="65" t="s">
        <v>255</v>
      </c>
      <c r="G138" s="66">
        <v>46270</v>
      </c>
      <c r="H138">
        <v>40508950</v>
      </c>
      <c r="I138">
        <v>10</v>
      </c>
      <c r="J138" s="65" t="s">
        <v>1499</v>
      </c>
      <c r="K138" s="65" t="s">
        <v>291</v>
      </c>
      <c r="L138" s="66">
        <v>46270</v>
      </c>
      <c r="M138" s="65" t="s">
        <v>258</v>
      </c>
      <c r="N138" s="65" t="s">
        <v>264</v>
      </c>
      <c r="O138" s="65" t="s">
        <v>259</v>
      </c>
      <c r="P138" s="66">
        <v>46270</v>
      </c>
      <c r="Q138" s="31">
        <f t="shared" si="4"/>
        <v>420</v>
      </c>
      <c r="R138" s="31">
        <f t="shared" si="5"/>
        <v>480</v>
      </c>
      <c r="S138" s="29">
        <f>IF($Q138&lt;Parâmetros!$E$19,$G138-1,$G138)</f>
        <v>46270</v>
      </c>
    </row>
    <row r="139" spans="1:19" ht="15" customHeight="1" x14ac:dyDescent="0.25">
      <c r="A139" s="122">
        <v>10495</v>
      </c>
      <c r="B139" s="65" t="s">
        <v>199</v>
      </c>
      <c r="C139" s="65" t="s">
        <v>254</v>
      </c>
      <c r="D139" s="66">
        <v>46271</v>
      </c>
      <c r="E139" s="67">
        <v>1</v>
      </c>
      <c r="F139" s="65" t="s">
        <v>255</v>
      </c>
      <c r="G139" s="66">
        <v>46270</v>
      </c>
      <c r="H139">
        <v>40508795</v>
      </c>
      <c r="I139">
        <v>10</v>
      </c>
      <c r="J139" s="65" t="s">
        <v>1500</v>
      </c>
      <c r="K139" s="65" t="s">
        <v>1151</v>
      </c>
      <c r="L139" s="66">
        <v>46270</v>
      </c>
      <c r="M139" s="65" t="s">
        <v>258</v>
      </c>
      <c r="N139">
        <v>3004490</v>
      </c>
      <c r="O139" s="65" t="s">
        <v>259</v>
      </c>
      <c r="P139" s="66">
        <v>46271</v>
      </c>
      <c r="Q139" s="31">
        <f t="shared" si="4"/>
        <v>480</v>
      </c>
      <c r="R139" s="31">
        <f t="shared" si="5"/>
        <v>540</v>
      </c>
      <c r="S139" s="29">
        <f>IF($Q139&lt;Parâmetros!$E$19,$G139-1,$G139)</f>
        <v>46270</v>
      </c>
    </row>
    <row r="140" spans="1:19" ht="15" customHeight="1" x14ac:dyDescent="0.25">
      <c r="A140" s="122">
        <v>10495</v>
      </c>
      <c r="B140" s="65" t="s">
        <v>199</v>
      </c>
      <c r="C140" s="65" t="s">
        <v>254</v>
      </c>
      <c r="D140" s="66">
        <v>46271</v>
      </c>
      <c r="E140" s="67">
        <v>1</v>
      </c>
      <c r="F140" s="65" t="s">
        <v>255</v>
      </c>
      <c r="G140" s="66">
        <v>46270</v>
      </c>
      <c r="H140">
        <v>40508797</v>
      </c>
      <c r="I140">
        <v>10</v>
      </c>
      <c r="J140" s="65" t="s">
        <v>1501</v>
      </c>
      <c r="K140" s="65" t="s">
        <v>1153</v>
      </c>
      <c r="L140" s="66">
        <v>46270</v>
      </c>
      <c r="M140" s="65" t="s">
        <v>258</v>
      </c>
      <c r="N140">
        <v>3002482</v>
      </c>
      <c r="O140" s="65" t="s">
        <v>259</v>
      </c>
      <c r="P140" s="66">
        <v>46271</v>
      </c>
      <c r="Q140" s="31">
        <f t="shared" si="4"/>
        <v>540</v>
      </c>
      <c r="R140" s="31">
        <f t="shared" si="5"/>
        <v>600</v>
      </c>
      <c r="S140" s="29">
        <f>IF($Q140&lt;Parâmetros!$E$19,$G140-1,$G140)</f>
        <v>46270</v>
      </c>
    </row>
    <row r="141" spans="1:19" ht="15" customHeight="1" x14ac:dyDescent="0.25">
      <c r="A141" s="122">
        <v>10495</v>
      </c>
      <c r="B141" s="65" t="s">
        <v>199</v>
      </c>
      <c r="C141" s="65" t="s">
        <v>254</v>
      </c>
      <c r="D141" s="66">
        <v>46271</v>
      </c>
      <c r="E141" s="67">
        <v>0.99</v>
      </c>
      <c r="F141" s="65" t="s">
        <v>255</v>
      </c>
      <c r="G141" s="66">
        <v>46270</v>
      </c>
      <c r="H141">
        <v>40508809</v>
      </c>
      <c r="I141">
        <v>10</v>
      </c>
      <c r="J141" s="65" t="s">
        <v>1502</v>
      </c>
      <c r="K141" s="65" t="s">
        <v>1503</v>
      </c>
      <c r="L141" s="66">
        <v>46270</v>
      </c>
      <c r="M141" s="65" t="s">
        <v>258</v>
      </c>
      <c r="N141">
        <v>3002622</v>
      </c>
      <c r="O141" s="65" t="s">
        <v>259</v>
      </c>
      <c r="P141" s="66">
        <v>46271</v>
      </c>
      <c r="Q141" s="31">
        <f t="shared" si="4"/>
        <v>600</v>
      </c>
      <c r="R141" s="31">
        <f t="shared" si="5"/>
        <v>660</v>
      </c>
      <c r="S141" s="29">
        <f>IF($Q141&lt;Parâmetros!$E$19,$G141-1,$G141)</f>
        <v>46270</v>
      </c>
    </row>
    <row r="142" spans="1:19" ht="15" customHeight="1" x14ac:dyDescent="0.25">
      <c r="A142" s="122">
        <v>10495</v>
      </c>
      <c r="B142" s="65" t="s">
        <v>199</v>
      </c>
      <c r="C142" s="65" t="s">
        <v>254</v>
      </c>
      <c r="D142" s="66">
        <v>46271</v>
      </c>
      <c r="E142" s="67">
        <v>0.99</v>
      </c>
      <c r="F142" s="65" t="s">
        <v>255</v>
      </c>
      <c r="G142" s="66">
        <v>46270</v>
      </c>
      <c r="H142">
        <v>40508809</v>
      </c>
      <c r="I142">
        <v>20</v>
      </c>
      <c r="J142" s="65" t="s">
        <v>1504</v>
      </c>
      <c r="K142" s="65" t="s">
        <v>294</v>
      </c>
      <c r="L142" s="66">
        <v>46270</v>
      </c>
      <c r="M142" s="65" t="s">
        <v>258</v>
      </c>
      <c r="N142">
        <v>3002622</v>
      </c>
      <c r="O142" s="65" t="s">
        <v>259</v>
      </c>
      <c r="P142" s="66">
        <v>46271</v>
      </c>
      <c r="Q142" s="31">
        <f t="shared" si="4"/>
        <v>660</v>
      </c>
      <c r="R142" s="31">
        <f t="shared" si="5"/>
        <v>720</v>
      </c>
      <c r="S142" s="29">
        <f>IF($Q142&lt;Parâmetros!$E$19,$G142-1,$G142)</f>
        <v>46270</v>
      </c>
    </row>
    <row r="143" spans="1:19" ht="15" customHeight="1" x14ac:dyDescent="0.25">
      <c r="A143" s="122">
        <v>10495</v>
      </c>
      <c r="B143" s="65" t="s">
        <v>199</v>
      </c>
      <c r="C143" s="65" t="s">
        <v>254</v>
      </c>
      <c r="D143" s="66">
        <v>46270</v>
      </c>
      <c r="E143" s="67">
        <v>1</v>
      </c>
      <c r="F143" s="65" t="s">
        <v>255</v>
      </c>
      <c r="G143" s="66">
        <v>46270</v>
      </c>
      <c r="H143">
        <v>40508953</v>
      </c>
      <c r="I143">
        <v>10</v>
      </c>
      <c r="J143" s="65" t="s">
        <v>294</v>
      </c>
      <c r="K143" s="65" t="s">
        <v>1053</v>
      </c>
      <c r="L143" s="66">
        <v>46270</v>
      </c>
      <c r="M143" s="65" t="s">
        <v>258</v>
      </c>
      <c r="N143" s="65" t="s">
        <v>264</v>
      </c>
      <c r="O143" s="65" t="s">
        <v>259</v>
      </c>
      <c r="P143" s="66">
        <v>46270</v>
      </c>
      <c r="Q143" s="31">
        <f t="shared" si="4"/>
        <v>720</v>
      </c>
      <c r="R143" s="31">
        <f t="shared" si="5"/>
        <v>780</v>
      </c>
      <c r="S143" s="29">
        <f>IF($Q143&lt;Parâmetros!$E$19,$G143-1,$G143)</f>
        <v>46270</v>
      </c>
    </row>
    <row r="144" spans="1:19" ht="15" customHeight="1" x14ac:dyDescent="0.25">
      <c r="A144" s="122">
        <v>10495</v>
      </c>
      <c r="B144" s="65" t="s">
        <v>199</v>
      </c>
      <c r="C144" s="65" t="s">
        <v>254</v>
      </c>
      <c r="D144" s="66">
        <v>46270</v>
      </c>
      <c r="E144" s="67">
        <v>1.07</v>
      </c>
      <c r="F144" s="65" t="s">
        <v>255</v>
      </c>
      <c r="G144" s="66">
        <v>46270</v>
      </c>
      <c r="H144">
        <v>40508796</v>
      </c>
      <c r="I144">
        <v>10</v>
      </c>
      <c r="J144" s="65" t="s">
        <v>1505</v>
      </c>
      <c r="K144" s="65" t="s">
        <v>1506</v>
      </c>
      <c r="L144" s="66">
        <v>46270</v>
      </c>
      <c r="M144" s="65" t="s">
        <v>258</v>
      </c>
      <c r="N144">
        <v>3002444</v>
      </c>
      <c r="O144" s="65" t="s">
        <v>259</v>
      </c>
      <c r="P144" s="66">
        <v>46270</v>
      </c>
      <c r="Q144" s="31">
        <f t="shared" si="4"/>
        <v>804</v>
      </c>
      <c r="R144" s="31">
        <f t="shared" si="5"/>
        <v>868</v>
      </c>
      <c r="S144" s="29">
        <f>IF($Q144&lt;Parâmetros!$E$19,$G144-1,$G144)</f>
        <v>46270</v>
      </c>
    </row>
    <row r="145" spans="1:19" ht="15" customHeight="1" x14ac:dyDescent="0.25">
      <c r="A145" s="122">
        <v>10495</v>
      </c>
      <c r="B145" s="65" t="s">
        <v>199</v>
      </c>
      <c r="C145" s="65" t="s">
        <v>254</v>
      </c>
      <c r="D145" s="66">
        <v>46271</v>
      </c>
      <c r="E145" s="67">
        <v>0.94</v>
      </c>
      <c r="F145" s="65" t="s">
        <v>255</v>
      </c>
      <c r="G145" s="66">
        <v>46271</v>
      </c>
      <c r="H145">
        <v>40508812</v>
      </c>
      <c r="I145">
        <v>10</v>
      </c>
      <c r="J145" s="65" t="s">
        <v>1507</v>
      </c>
      <c r="K145" s="65" t="s">
        <v>291</v>
      </c>
      <c r="L145" s="66">
        <v>46271</v>
      </c>
      <c r="M145" s="65" t="s">
        <v>258</v>
      </c>
      <c r="N145">
        <v>3010799</v>
      </c>
      <c r="O145" s="65" t="s">
        <v>259</v>
      </c>
      <c r="P145" s="66">
        <v>46271</v>
      </c>
      <c r="Q145" s="31">
        <f t="shared" si="4"/>
        <v>423</v>
      </c>
      <c r="R145" s="31">
        <f t="shared" si="5"/>
        <v>480</v>
      </c>
      <c r="S145" s="29">
        <f>IF($Q145&lt;Parâmetros!$E$19,$G145-1,$G145)</f>
        <v>46271</v>
      </c>
    </row>
    <row r="146" spans="1:19" ht="15" customHeight="1" x14ac:dyDescent="0.25">
      <c r="A146" s="122">
        <v>10495</v>
      </c>
      <c r="B146" s="65" t="s">
        <v>199</v>
      </c>
      <c r="C146" s="65" t="s">
        <v>254</v>
      </c>
      <c r="D146" s="66">
        <v>46271</v>
      </c>
      <c r="E146" s="67">
        <v>0.99</v>
      </c>
      <c r="F146" s="65" t="s">
        <v>255</v>
      </c>
      <c r="G146" s="66">
        <v>46271</v>
      </c>
      <c r="H146">
        <v>40508813</v>
      </c>
      <c r="I146">
        <v>10</v>
      </c>
      <c r="J146" s="65" t="s">
        <v>1508</v>
      </c>
      <c r="K146" s="65" t="s">
        <v>1151</v>
      </c>
      <c r="L146" s="66">
        <v>46271</v>
      </c>
      <c r="M146" s="65" t="s">
        <v>258</v>
      </c>
      <c r="N146" s="65" t="s">
        <v>264</v>
      </c>
      <c r="O146" s="65" t="s">
        <v>259</v>
      </c>
      <c r="P146" s="66">
        <v>46271</v>
      </c>
      <c r="Q146" s="31">
        <f t="shared" si="4"/>
        <v>480</v>
      </c>
      <c r="R146" s="31">
        <f t="shared" si="5"/>
        <v>540</v>
      </c>
      <c r="S146" s="29">
        <f>IF($Q146&lt;Parâmetros!$E$19,$G146-1,$G146)</f>
        <v>46271</v>
      </c>
    </row>
    <row r="147" spans="1:19" ht="15" customHeight="1" x14ac:dyDescent="0.25">
      <c r="A147" s="122">
        <v>10495</v>
      </c>
      <c r="B147" s="65" t="s">
        <v>199</v>
      </c>
      <c r="C147" s="65" t="s">
        <v>254</v>
      </c>
      <c r="D147" s="66">
        <v>46271</v>
      </c>
      <c r="E147" s="67">
        <v>0.99</v>
      </c>
      <c r="F147" s="65" t="s">
        <v>255</v>
      </c>
      <c r="G147" s="66">
        <v>46271</v>
      </c>
      <c r="H147">
        <v>40512122</v>
      </c>
      <c r="I147">
        <v>40</v>
      </c>
      <c r="J147" s="65" t="s">
        <v>1509</v>
      </c>
      <c r="K147" s="65" t="s">
        <v>1153</v>
      </c>
      <c r="L147" s="66">
        <v>46271</v>
      </c>
      <c r="M147" s="65" t="s">
        <v>261</v>
      </c>
      <c r="N147" s="65" t="s">
        <v>264</v>
      </c>
      <c r="O147" s="65" t="s">
        <v>259</v>
      </c>
      <c r="P147" s="66">
        <v>46271</v>
      </c>
      <c r="Q147" s="31">
        <f t="shared" si="4"/>
        <v>540</v>
      </c>
      <c r="R147" s="31">
        <f t="shared" si="5"/>
        <v>600</v>
      </c>
      <c r="S147" s="29">
        <f>IF($Q147&lt;Parâmetros!$E$19,$G147-1,$G147)</f>
        <v>46271</v>
      </c>
    </row>
    <row r="148" spans="1:19" ht="15" customHeight="1" x14ac:dyDescent="0.25">
      <c r="A148" s="122">
        <v>10495</v>
      </c>
      <c r="B148" s="65" t="s">
        <v>199</v>
      </c>
      <c r="C148" s="65" t="s">
        <v>254</v>
      </c>
      <c r="D148" s="66">
        <v>46271</v>
      </c>
      <c r="E148" s="67">
        <v>1</v>
      </c>
      <c r="F148" s="65" t="s">
        <v>255</v>
      </c>
      <c r="G148" s="66">
        <v>46271</v>
      </c>
      <c r="H148">
        <v>40512478</v>
      </c>
      <c r="I148">
        <v>10</v>
      </c>
      <c r="J148" s="65" t="s">
        <v>1510</v>
      </c>
      <c r="K148" s="65" t="s">
        <v>278</v>
      </c>
      <c r="L148" s="66">
        <v>46271</v>
      </c>
      <c r="M148" s="65" t="s">
        <v>261</v>
      </c>
      <c r="N148" s="65" t="s">
        <v>264</v>
      </c>
      <c r="O148" s="65" t="s">
        <v>259</v>
      </c>
      <c r="P148" s="66">
        <v>46271</v>
      </c>
      <c r="Q148" s="31">
        <f t="shared" si="4"/>
        <v>600</v>
      </c>
      <c r="R148" s="31">
        <f t="shared" si="5"/>
        <v>660</v>
      </c>
      <c r="S148" s="29">
        <f>IF($Q148&lt;Parâmetros!$E$19,$G148-1,$G148)</f>
        <v>46271</v>
      </c>
    </row>
    <row r="149" spans="1:19" ht="15" customHeight="1" x14ac:dyDescent="0.25">
      <c r="A149" s="122">
        <v>10495</v>
      </c>
      <c r="B149" s="65" t="s">
        <v>199</v>
      </c>
      <c r="C149" s="65" t="s">
        <v>254</v>
      </c>
      <c r="D149" s="66">
        <v>46271</v>
      </c>
      <c r="E149" s="67">
        <v>0.94</v>
      </c>
      <c r="F149" s="65" t="s">
        <v>255</v>
      </c>
      <c r="G149" s="66">
        <v>46271</v>
      </c>
      <c r="H149">
        <v>40512122</v>
      </c>
      <c r="I149">
        <v>30</v>
      </c>
      <c r="J149" s="65" t="s">
        <v>1511</v>
      </c>
      <c r="K149" s="65" t="s">
        <v>1512</v>
      </c>
      <c r="L149" s="66">
        <v>46271</v>
      </c>
      <c r="M149" s="65" t="s">
        <v>261</v>
      </c>
      <c r="N149" s="65" t="s">
        <v>264</v>
      </c>
      <c r="O149" s="65" t="s">
        <v>259</v>
      </c>
      <c r="P149" s="66">
        <v>46271</v>
      </c>
      <c r="Q149" s="31">
        <f t="shared" si="4"/>
        <v>601</v>
      </c>
      <c r="R149" s="31">
        <f t="shared" si="5"/>
        <v>658</v>
      </c>
      <c r="S149" s="29">
        <f>IF($Q149&lt;Parâmetros!$E$19,$G149-1,$G149)</f>
        <v>46271</v>
      </c>
    </row>
    <row r="150" spans="1:19" ht="15" customHeight="1" x14ac:dyDescent="0.25">
      <c r="A150" s="122">
        <v>10495</v>
      </c>
      <c r="B150" s="65" t="s">
        <v>199</v>
      </c>
      <c r="C150" s="65" t="s">
        <v>254</v>
      </c>
      <c r="D150" s="66">
        <v>46271</v>
      </c>
      <c r="E150" s="67">
        <v>0.99</v>
      </c>
      <c r="F150" s="65" t="s">
        <v>255</v>
      </c>
      <c r="G150" s="66">
        <v>46271</v>
      </c>
      <c r="H150">
        <v>40508811</v>
      </c>
      <c r="I150">
        <v>10</v>
      </c>
      <c r="J150" s="65" t="s">
        <v>1513</v>
      </c>
      <c r="K150" s="65" t="s">
        <v>294</v>
      </c>
      <c r="L150" s="66">
        <v>46271</v>
      </c>
      <c r="M150" s="65" t="s">
        <v>258</v>
      </c>
      <c r="N150">
        <v>3010797</v>
      </c>
      <c r="O150" s="65" t="s">
        <v>259</v>
      </c>
      <c r="P150" s="66">
        <v>46271</v>
      </c>
      <c r="Q150" s="31">
        <f t="shared" si="4"/>
        <v>660</v>
      </c>
      <c r="R150" s="31">
        <f t="shared" si="5"/>
        <v>720</v>
      </c>
      <c r="S150" s="29">
        <f>IF($Q150&lt;Parâmetros!$E$19,$G150-1,$G150)</f>
        <v>46271</v>
      </c>
    </row>
    <row r="151" spans="1:19" ht="15" customHeight="1" x14ac:dyDescent="0.25">
      <c r="A151" s="122">
        <v>10495</v>
      </c>
      <c r="B151" s="65" t="s">
        <v>199</v>
      </c>
      <c r="C151" s="65" t="s">
        <v>254</v>
      </c>
      <c r="D151" s="66">
        <v>46271</v>
      </c>
      <c r="E151" s="67">
        <v>1</v>
      </c>
      <c r="F151" s="65" t="s">
        <v>255</v>
      </c>
      <c r="G151" s="66">
        <v>46271</v>
      </c>
      <c r="H151">
        <v>40508810</v>
      </c>
      <c r="I151">
        <v>10</v>
      </c>
      <c r="J151" s="65" t="s">
        <v>1053</v>
      </c>
      <c r="K151" s="65" t="s">
        <v>875</v>
      </c>
      <c r="L151" s="66">
        <v>46271</v>
      </c>
      <c r="M151" s="65" t="s">
        <v>258</v>
      </c>
      <c r="N151">
        <v>3006716</v>
      </c>
      <c r="O151" s="65" t="s">
        <v>259</v>
      </c>
      <c r="P151" s="66">
        <v>46271</v>
      </c>
      <c r="Q151" s="31">
        <f t="shared" si="4"/>
        <v>780</v>
      </c>
      <c r="R151" s="31">
        <f t="shared" si="5"/>
        <v>840</v>
      </c>
      <c r="S151" s="29">
        <f>IF($Q151&lt;Parâmetros!$E$19,$G151-1,$G151)</f>
        <v>46271</v>
      </c>
    </row>
    <row r="152" spans="1:19" ht="15" customHeight="1" x14ac:dyDescent="0.25">
      <c r="A152" s="122">
        <v>10495</v>
      </c>
      <c r="B152" s="65" t="s">
        <v>199</v>
      </c>
      <c r="C152" s="65" t="s">
        <v>254</v>
      </c>
      <c r="D152" s="66">
        <v>46271</v>
      </c>
      <c r="E152" s="67">
        <v>0.5</v>
      </c>
      <c r="F152" s="65" t="s">
        <v>255</v>
      </c>
      <c r="G152" s="66">
        <v>46271</v>
      </c>
      <c r="H152">
        <v>40512122</v>
      </c>
      <c r="I152">
        <v>50</v>
      </c>
      <c r="J152" s="65" t="s">
        <v>1514</v>
      </c>
      <c r="K152" s="65" t="s">
        <v>1048</v>
      </c>
      <c r="L152" s="66">
        <v>46271</v>
      </c>
      <c r="M152" s="65" t="s">
        <v>261</v>
      </c>
      <c r="N152" s="65" t="s">
        <v>264</v>
      </c>
      <c r="O152" s="65" t="s">
        <v>259</v>
      </c>
      <c r="P152" s="66">
        <v>46271</v>
      </c>
      <c r="Q152" s="31">
        <f t="shared" si="4"/>
        <v>840</v>
      </c>
      <c r="R152" s="31">
        <f t="shared" si="5"/>
        <v>870</v>
      </c>
      <c r="S152" s="29">
        <f>IF($Q152&lt;Parâmetros!$E$19,$G152-1,$G152)</f>
        <v>46271</v>
      </c>
    </row>
    <row r="153" spans="1:19" ht="15" customHeight="1" x14ac:dyDescent="0.25">
      <c r="A153" s="122">
        <v>10495</v>
      </c>
      <c r="B153" s="65" t="s">
        <v>199</v>
      </c>
      <c r="C153" s="65" t="s">
        <v>254</v>
      </c>
      <c r="D153" s="66">
        <v>46271</v>
      </c>
      <c r="E153" s="67">
        <v>0.86</v>
      </c>
      <c r="F153" s="65" t="s">
        <v>255</v>
      </c>
      <c r="G153" s="66">
        <v>46271</v>
      </c>
      <c r="H153">
        <v>40512489</v>
      </c>
      <c r="I153">
        <v>10</v>
      </c>
      <c r="J153" s="65" t="s">
        <v>1515</v>
      </c>
      <c r="K153" s="65" t="s">
        <v>1516</v>
      </c>
      <c r="L153" s="66">
        <v>46271</v>
      </c>
      <c r="M153" s="65" t="s">
        <v>261</v>
      </c>
      <c r="N153" s="65" t="s">
        <v>264</v>
      </c>
      <c r="O153" s="65" t="s">
        <v>259</v>
      </c>
      <c r="P153" s="66">
        <v>46271</v>
      </c>
      <c r="Q153" s="31">
        <f t="shared" si="4"/>
        <v>870</v>
      </c>
      <c r="R153" s="31">
        <f t="shared" si="5"/>
        <v>922</v>
      </c>
      <c r="S153" s="29">
        <f>IF($Q153&lt;Parâmetros!$E$19,$G153-1,$G153)</f>
        <v>46271</v>
      </c>
    </row>
    <row r="154" spans="1:19" ht="15" customHeight="1" x14ac:dyDescent="0.25">
      <c r="A154" s="122">
        <v>10495</v>
      </c>
      <c r="B154" s="65" t="s">
        <v>199</v>
      </c>
      <c r="C154" s="65" t="s">
        <v>254</v>
      </c>
      <c r="D154" s="66">
        <v>46273</v>
      </c>
      <c r="E154" s="67">
        <v>0.94</v>
      </c>
      <c r="F154" s="65" t="s">
        <v>255</v>
      </c>
      <c r="G154" s="66">
        <v>46272</v>
      </c>
      <c r="H154">
        <v>40508968</v>
      </c>
      <c r="I154">
        <v>10</v>
      </c>
      <c r="J154" s="65" t="s">
        <v>2670</v>
      </c>
      <c r="K154" s="65" t="s">
        <v>291</v>
      </c>
      <c r="L154" s="66">
        <v>46272</v>
      </c>
      <c r="M154" s="65" t="s">
        <v>258</v>
      </c>
      <c r="N154" s="65" t="s">
        <v>264</v>
      </c>
      <c r="O154" s="65" t="s">
        <v>259</v>
      </c>
      <c r="P154" s="66">
        <v>46273</v>
      </c>
      <c r="Q154" s="31">
        <f t="shared" si="4"/>
        <v>423</v>
      </c>
      <c r="R154" s="31">
        <f t="shared" si="5"/>
        <v>480</v>
      </c>
      <c r="S154" s="29">
        <f>IF($Q154&lt;Parâmetros!$E$19,$G154-1,$G154)</f>
        <v>46272</v>
      </c>
    </row>
    <row r="155" spans="1:19" ht="15" customHeight="1" x14ac:dyDescent="0.25">
      <c r="A155" s="122">
        <v>11229</v>
      </c>
      <c r="B155" s="65" t="s">
        <v>292</v>
      </c>
      <c r="C155" s="65" t="s">
        <v>288</v>
      </c>
      <c r="D155" s="66">
        <v>46265</v>
      </c>
      <c r="E155" s="67">
        <v>3.95</v>
      </c>
      <c r="F155" s="65" t="s">
        <v>255</v>
      </c>
      <c r="G155" s="66">
        <v>46265</v>
      </c>
      <c r="H155">
        <v>40497238</v>
      </c>
      <c r="I155">
        <v>10</v>
      </c>
      <c r="J155" s="65" t="s">
        <v>448</v>
      </c>
      <c r="K155" s="65" t="s">
        <v>433</v>
      </c>
      <c r="L155" s="66">
        <v>46265</v>
      </c>
      <c r="M155" s="65" t="s">
        <v>261</v>
      </c>
      <c r="N155">
        <v>3004221</v>
      </c>
      <c r="O155" s="65" t="s">
        <v>259</v>
      </c>
      <c r="P155" s="66">
        <v>46265</v>
      </c>
      <c r="Q155" s="31">
        <f t="shared" si="4"/>
        <v>423</v>
      </c>
      <c r="R155" s="31">
        <f t="shared" si="5"/>
        <v>660</v>
      </c>
      <c r="S155" s="29">
        <f>IF($Q155&lt;Parâmetros!$E$19,$G155-1,$G155)</f>
        <v>46265</v>
      </c>
    </row>
    <row r="156" spans="1:19" ht="15" customHeight="1" x14ac:dyDescent="0.25">
      <c r="A156" s="122">
        <v>11229</v>
      </c>
      <c r="B156" s="65" t="s">
        <v>292</v>
      </c>
      <c r="C156" s="65" t="s">
        <v>288</v>
      </c>
      <c r="D156" s="66">
        <v>46267</v>
      </c>
      <c r="E156" s="67">
        <v>0.59</v>
      </c>
      <c r="F156" s="65" t="s">
        <v>255</v>
      </c>
      <c r="G156" s="66">
        <v>46265</v>
      </c>
      <c r="H156">
        <v>40458609</v>
      </c>
      <c r="I156">
        <v>10</v>
      </c>
      <c r="J156" s="65" t="s">
        <v>783</v>
      </c>
      <c r="K156" s="65" t="s">
        <v>784</v>
      </c>
      <c r="L156" s="66">
        <v>46265</v>
      </c>
      <c r="M156" s="65" t="s">
        <v>261</v>
      </c>
      <c r="N156" s="65" t="s">
        <v>264</v>
      </c>
      <c r="O156" s="65" t="s">
        <v>259</v>
      </c>
      <c r="P156" s="66">
        <v>46267</v>
      </c>
      <c r="Q156" s="31">
        <f t="shared" si="4"/>
        <v>662</v>
      </c>
      <c r="R156" s="31">
        <f t="shared" si="5"/>
        <v>697</v>
      </c>
      <c r="S156" s="29">
        <f>IF($Q156&lt;Parâmetros!$E$19,$G156-1,$G156)</f>
        <v>46265</v>
      </c>
    </row>
    <row r="157" spans="1:19" ht="15" customHeight="1" x14ac:dyDescent="0.25">
      <c r="A157" s="122">
        <v>11229</v>
      </c>
      <c r="B157" s="65" t="s">
        <v>292</v>
      </c>
      <c r="C157" s="65" t="s">
        <v>288</v>
      </c>
      <c r="D157" s="66">
        <v>46265</v>
      </c>
      <c r="E157" s="67">
        <v>2.95</v>
      </c>
      <c r="F157" s="65" t="s">
        <v>255</v>
      </c>
      <c r="G157" s="66">
        <v>46265</v>
      </c>
      <c r="H157">
        <v>40458609</v>
      </c>
      <c r="I157">
        <v>10</v>
      </c>
      <c r="J157" s="65" t="s">
        <v>359</v>
      </c>
      <c r="K157" s="65" t="s">
        <v>522</v>
      </c>
      <c r="L157" s="66">
        <v>46265</v>
      </c>
      <c r="M157" s="65" t="s">
        <v>261</v>
      </c>
      <c r="N157" s="65" t="s">
        <v>264</v>
      </c>
      <c r="O157" s="65" t="s">
        <v>259</v>
      </c>
      <c r="P157" s="66">
        <v>46265</v>
      </c>
      <c r="Q157" s="31">
        <f t="shared" si="4"/>
        <v>752</v>
      </c>
      <c r="R157" s="31">
        <f t="shared" si="5"/>
        <v>929</v>
      </c>
      <c r="S157" s="29">
        <f>IF($Q157&lt;Parâmetros!$E$19,$G157-1,$G157)</f>
        <v>46265</v>
      </c>
    </row>
    <row r="158" spans="1:19" ht="15" customHeight="1" x14ac:dyDescent="0.25">
      <c r="A158" s="122">
        <v>11229</v>
      </c>
      <c r="B158" s="65" t="s">
        <v>292</v>
      </c>
      <c r="C158" s="65" t="s">
        <v>288</v>
      </c>
      <c r="D158" s="66">
        <v>46265</v>
      </c>
      <c r="E158" s="67">
        <v>0.75</v>
      </c>
      <c r="F158" s="65" t="s">
        <v>255</v>
      </c>
      <c r="G158" s="66">
        <v>46265</v>
      </c>
      <c r="H158">
        <v>40494736</v>
      </c>
      <c r="I158">
        <v>10</v>
      </c>
      <c r="J158" s="65" t="s">
        <v>523</v>
      </c>
      <c r="K158" s="65" t="s">
        <v>524</v>
      </c>
      <c r="L158" s="66">
        <v>46265</v>
      </c>
      <c r="M158" s="65" t="s">
        <v>261</v>
      </c>
      <c r="N158" s="65" t="s">
        <v>264</v>
      </c>
      <c r="O158" s="65" t="s">
        <v>259</v>
      </c>
      <c r="P158" s="66">
        <v>46265</v>
      </c>
      <c r="Q158" s="31">
        <f t="shared" si="4"/>
        <v>936</v>
      </c>
      <c r="R158" s="31">
        <f t="shared" si="5"/>
        <v>981</v>
      </c>
      <c r="S158" s="29">
        <f>IF($Q158&lt;Parâmetros!$E$19,$G158-1,$G158)</f>
        <v>46265</v>
      </c>
    </row>
    <row r="159" spans="1:19" ht="15" customHeight="1" x14ac:dyDescent="0.25">
      <c r="A159" s="122">
        <v>11229</v>
      </c>
      <c r="B159" s="65" t="s">
        <v>292</v>
      </c>
      <c r="C159" s="65" t="s">
        <v>288</v>
      </c>
      <c r="D159" s="66">
        <v>46266</v>
      </c>
      <c r="E159" s="67">
        <v>24.17</v>
      </c>
      <c r="F159" s="65" t="s">
        <v>255</v>
      </c>
      <c r="G159" s="66">
        <v>46265</v>
      </c>
      <c r="H159">
        <v>40494736</v>
      </c>
      <c r="I159">
        <v>10</v>
      </c>
      <c r="J159" s="65" t="s">
        <v>707</v>
      </c>
      <c r="K159" s="65" t="s">
        <v>708</v>
      </c>
      <c r="L159" s="66">
        <v>46266</v>
      </c>
      <c r="M159" s="65" t="s">
        <v>261</v>
      </c>
      <c r="N159" s="65" t="s">
        <v>264</v>
      </c>
      <c r="O159" s="65" t="s">
        <v>259</v>
      </c>
      <c r="P159" s="66">
        <v>46266</v>
      </c>
      <c r="Q159" s="31">
        <f t="shared" si="4"/>
        <v>982</v>
      </c>
      <c r="R159" s="31">
        <f t="shared" si="5"/>
        <v>992</v>
      </c>
      <c r="S159" s="29">
        <f>IF($Q159&lt;Parâmetros!$E$19,$G159-1,$G159)</f>
        <v>46265</v>
      </c>
    </row>
    <row r="160" spans="1:19" ht="15" customHeight="1" x14ac:dyDescent="0.25">
      <c r="A160" s="122">
        <v>11229</v>
      </c>
      <c r="B160" s="65" t="s">
        <v>292</v>
      </c>
      <c r="C160" s="65" t="s">
        <v>288</v>
      </c>
      <c r="D160" s="66">
        <v>46266</v>
      </c>
      <c r="E160" s="67">
        <v>-24.17</v>
      </c>
      <c r="F160" s="65" t="s">
        <v>255</v>
      </c>
      <c r="G160" s="66">
        <v>46265</v>
      </c>
      <c r="H160">
        <v>40494736</v>
      </c>
      <c r="I160">
        <v>10</v>
      </c>
      <c r="J160" s="65" t="s">
        <v>707</v>
      </c>
      <c r="K160" s="65" t="s">
        <v>708</v>
      </c>
      <c r="L160" s="66">
        <v>46266</v>
      </c>
      <c r="M160" s="65" t="s">
        <v>261</v>
      </c>
      <c r="N160" s="65" t="s">
        <v>264</v>
      </c>
      <c r="O160" s="65" t="s">
        <v>259</v>
      </c>
      <c r="P160" s="66">
        <v>46266</v>
      </c>
      <c r="Q160" s="31">
        <f t="shared" si="4"/>
        <v>982</v>
      </c>
      <c r="R160" s="31">
        <f t="shared" si="5"/>
        <v>992</v>
      </c>
      <c r="S160" s="29">
        <f>IF($Q160&lt;Parâmetros!$E$19,$G160-1,$G160)</f>
        <v>46265</v>
      </c>
    </row>
    <row r="161" spans="1:19" ht="15" customHeight="1" x14ac:dyDescent="0.25">
      <c r="A161" s="122">
        <v>11229</v>
      </c>
      <c r="B161" s="65" t="s">
        <v>292</v>
      </c>
      <c r="C161" s="65" t="s">
        <v>288</v>
      </c>
      <c r="D161" s="66">
        <v>46266</v>
      </c>
      <c r="E161" s="67">
        <v>4.25</v>
      </c>
      <c r="F161" s="65" t="s">
        <v>255</v>
      </c>
      <c r="G161" s="66">
        <v>46266</v>
      </c>
      <c r="H161">
        <v>40501826</v>
      </c>
      <c r="I161">
        <v>10</v>
      </c>
      <c r="J161" s="65" t="s">
        <v>709</v>
      </c>
      <c r="K161" s="65" t="s">
        <v>710</v>
      </c>
      <c r="L161" s="66">
        <v>46266</v>
      </c>
      <c r="M161" s="65" t="s">
        <v>261</v>
      </c>
      <c r="N161" s="65" t="s">
        <v>264</v>
      </c>
      <c r="O161" s="65" t="s">
        <v>259</v>
      </c>
      <c r="P161" s="66">
        <v>46266</v>
      </c>
      <c r="Q161" s="31">
        <f t="shared" si="4"/>
        <v>435</v>
      </c>
      <c r="R161" s="31">
        <f t="shared" si="5"/>
        <v>690</v>
      </c>
      <c r="S161" s="29">
        <f>IF($Q161&lt;Parâmetros!$E$19,$G161-1,$G161)</f>
        <v>46266</v>
      </c>
    </row>
    <row r="162" spans="1:19" ht="15" customHeight="1" x14ac:dyDescent="0.25">
      <c r="A162" s="122">
        <v>11229</v>
      </c>
      <c r="B162" s="65" t="s">
        <v>292</v>
      </c>
      <c r="C162" s="65" t="s">
        <v>288</v>
      </c>
      <c r="D162" s="66">
        <v>46266</v>
      </c>
      <c r="E162" s="67">
        <v>4.04</v>
      </c>
      <c r="F162" s="65" t="s">
        <v>255</v>
      </c>
      <c r="G162" s="66">
        <v>46266</v>
      </c>
      <c r="H162">
        <v>40501826</v>
      </c>
      <c r="I162">
        <v>10</v>
      </c>
      <c r="J162" s="65" t="s">
        <v>711</v>
      </c>
      <c r="K162" s="65" t="s">
        <v>712</v>
      </c>
      <c r="L162" s="66">
        <v>46266</v>
      </c>
      <c r="M162" s="65" t="s">
        <v>261</v>
      </c>
      <c r="N162" s="65" t="s">
        <v>264</v>
      </c>
      <c r="O162" s="65" t="s">
        <v>259</v>
      </c>
      <c r="P162" s="66">
        <v>46266</v>
      </c>
      <c r="Q162" s="31">
        <f t="shared" si="4"/>
        <v>756</v>
      </c>
      <c r="R162" s="31">
        <f t="shared" si="5"/>
        <v>998</v>
      </c>
      <c r="S162" s="29">
        <f>IF($Q162&lt;Parâmetros!$E$19,$G162-1,$G162)</f>
        <v>46266</v>
      </c>
    </row>
    <row r="163" spans="1:19" ht="15" customHeight="1" x14ac:dyDescent="0.25">
      <c r="A163" s="122">
        <v>11229</v>
      </c>
      <c r="B163" s="65" t="s">
        <v>292</v>
      </c>
      <c r="C163" s="65" t="s">
        <v>288</v>
      </c>
      <c r="D163" s="66">
        <v>46268</v>
      </c>
      <c r="E163" s="67">
        <v>4.25</v>
      </c>
      <c r="F163" s="65" t="s">
        <v>255</v>
      </c>
      <c r="G163" s="66">
        <v>46267</v>
      </c>
      <c r="H163">
        <v>40511285</v>
      </c>
      <c r="I163">
        <v>10</v>
      </c>
      <c r="J163" s="65" t="s">
        <v>1155</v>
      </c>
      <c r="K163" s="65" t="s">
        <v>1156</v>
      </c>
      <c r="L163" s="66">
        <v>46267</v>
      </c>
      <c r="M163" s="65" t="s">
        <v>261</v>
      </c>
      <c r="N163">
        <v>3010852</v>
      </c>
      <c r="O163" s="65" t="s">
        <v>259</v>
      </c>
      <c r="P163" s="66">
        <v>46268</v>
      </c>
      <c r="Q163" s="31">
        <f t="shared" si="4"/>
        <v>433</v>
      </c>
      <c r="R163" s="31">
        <f t="shared" si="5"/>
        <v>688</v>
      </c>
      <c r="S163" s="29">
        <f>IF($Q163&lt;Parâmetros!$E$19,$G163-1,$G163)</f>
        <v>46267</v>
      </c>
    </row>
    <row r="164" spans="1:19" ht="15" customHeight="1" x14ac:dyDescent="0.25">
      <c r="A164" s="122">
        <v>11229</v>
      </c>
      <c r="B164" s="65" t="s">
        <v>292</v>
      </c>
      <c r="C164" s="65" t="s">
        <v>288</v>
      </c>
      <c r="D164" s="66">
        <v>46268</v>
      </c>
      <c r="E164" s="67">
        <v>4</v>
      </c>
      <c r="F164" s="65" t="s">
        <v>255</v>
      </c>
      <c r="G164" s="66">
        <v>46267</v>
      </c>
      <c r="H164">
        <v>40511285</v>
      </c>
      <c r="I164">
        <v>10</v>
      </c>
      <c r="J164" s="65" t="s">
        <v>1157</v>
      </c>
      <c r="K164" s="65" t="s">
        <v>1158</v>
      </c>
      <c r="L164" s="66">
        <v>46267</v>
      </c>
      <c r="M164" s="65" t="s">
        <v>261</v>
      </c>
      <c r="N164">
        <v>3010852</v>
      </c>
      <c r="O164" s="65" t="s">
        <v>259</v>
      </c>
      <c r="P164" s="66">
        <v>46268</v>
      </c>
      <c r="Q164" s="31">
        <f t="shared" si="4"/>
        <v>747</v>
      </c>
      <c r="R164" s="31">
        <f t="shared" si="5"/>
        <v>987</v>
      </c>
      <c r="S164" s="29">
        <f>IF($Q164&lt;Parâmetros!$E$19,$G164-1,$G164)</f>
        <v>46267</v>
      </c>
    </row>
    <row r="165" spans="1:19" ht="15" customHeight="1" x14ac:dyDescent="0.25">
      <c r="A165" s="122">
        <v>11229</v>
      </c>
      <c r="B165" s="65" t="s">
        <v>292</v>
      </c>
      <c r="C165" s="65" t="s">
        <v>288</v>
      </c>
      <c r="D165" s="66">
        <v>46268</v>
      </c>
      <c r="E165" s="67">
        <v>2.0499999999999998</v>
      </c>
      <c r="F165" s="65" t="s">
        <v>255</v>
      </c>
      <c r="G165" s="66">
        <v>46268</v>
      </c>
      <c r="H165">
        <v>40511388</v>
      </c>
      <c r="I165">
        <v>10</v>
      </c>
      <c r="J165" s="65" t="s">
        <v>1159</v>
      </c>
      <c r="K165" s="65" t="s">
        <v>1160</v>
      </c>
      <c r="L165" s="66">
        <v>46268</v>
      </c>
      <c r="M165" s="65" t="s">
        <v>261</v>
      </c>
      <c r="N165" s="65" t="s">
        <v>264</v>
      </c>
      <c r="O165" s="65" t="s">
        <v>259</v>
      </c>
      <c r="P165" s="66">
        <v>46268</v>
      </c>
      <c r="Q165" s="31">
        <f t="shared" si="4"/>
        <v>450</v>
      </c>
      <c r="R165" s="31">
        <f t="shared" si="5"/>
        <v>573</v>
      </c>
      <c r="S165" s="29">
        <f>IF($Q165&lt;Parâmetros!$E$19,$G165-1,$G165)</f>
        <v>46268</v>
      </c>
    </row>
    <row r="166" spans="1:19" ht="15" customHeight="1" x14ac:dyDescent="0.25">
      <c r="A166" s="122">
        <v>11229</v>
      </c>
      <c r="B166" s="65" t="s">
        <v>292</v>
      </c>
      <c r="C166" s="65" t="s">
        <v>288</v>
      </c>
      <c r="D166" s="66">
        <v>46268</v>
      </c>
      <c r="E166" s="67">
        <v>1.94</v>
      </c>
      <c r="F166" s="65" t="s">
        <v>255</v>
      </c>
      <c r="G166" s="66">
        <v>46268</v>
      </c>
      <c r="H166">
        <v>40511389</v>
      </c>
      <c r="I166">
        <v>10</v>
      </c>
      <c r="J166" s="65" t="s">
        <v>1161</v>
      </c>
      <c r="K166" s="65" t="s">
        <v>1162</v>
      </c>
      <c r="L166" s="66">
        <v>46268</v>
      </c>
      <c r="M166" s="65" t="s">
        <v>261</v>
      </c>
      <c r="N166" s="65" t="s">
        <v>264</v>
      </c>
      <c r="O166" s="65" t="s">
        <v>259</v>
      </c>
      <c r="P166" s="66">
        <v>46268</v>
      </c>
      <c r="Q166" s="31">
        <f t="shared" si="4"/>
        <v>574</v>
      </c>
      <c r="R166" s="31">
        <f t="shared" si="5"/>
        <v>690</v>
      </c>
      <c r="S166" s="29">
        <f>IF($Q166&lt;Parâmetros!$E$19,$G166-1,$G166)</f>
        <v>46268</v>
      </c>
    </row>
    <row r="167" spans="1:19" ht="15" customHeight="1" x14ac:dyDescent="0.25">
      <c r="A167" s="122">
        <v>11229</v>
      </c>
      <c r="B167" s="65" t="s">
        <v>292</v>
      </c>
      <c r="C167" s="65" t="s">
        <v>288</v>
      </c>
      <c r="D167" s="66">
        <v>46268</v>
      </c>
      <c r="E167" s="67">
        <v>1.05</v>
      </c>
      <c r="F167" s="65" t="s">
        <v>255</v>
      </c>
      <c r="G167" s="66">
        <v>46268</v>
      </c>
      <c r="H167">
        <v>40511390</v>
      </c>
      <c r="I167">
        <v>10</v>
      </c>
      <c r="J167" s="65" t="s">
        <v>1163</v>
      </c>
      <c r="K167" s="65" t="s">
        <v>1164</v>
      </c>
      <c r="L167" s="66">
        <v>46268</v>
      </c>
      <c r="M167" s="65" t="s">
        <v>261</v>
      </c>
      <c r="N167" s="65" t="s">
        <v>264</v>
      </c>
      <c r="O167" s="65" t="s">
        <v>259</v>
      </c>
      <c r="P167" s="66">
        <v>46268</v>
      </c>
      <c r="Q167" s="31">
        <f t="shared" si="4"/>
        <v>751</v>
      </c>
      <c r="R167" s="31">
        <f t="shared" si="5"/>
        <v>815</v>
      </c>
      <c r="S167" s="29">
        <f>IF($Q167&lt;Parâmetros!$E$19,$G167-1,$G167)</f>
        <v>46268</v>
      </c>
    </row>
    <row r="168" spans="1:19" ht="15" customHeight="1" x14ac:dyDescent="0.25">
      <c r="A168" s="122">
        <v>11229</v>
      </c>
      <c r="B168" s="65" t="s">
        <v>292</v>
      </c>
      <c r="C168" s="65" t="s">
        <v>288</v>
      </c>
      <c r="D168" s="66">
        <v>46268</v>
      </c>
      <c r="E168" s="67">
        <v>2.92</v>
      </c>
      <c r="F168" s="65" t="s">
        <v>255</v>
      </c>
      <c r="G168" s="66">
        <v>46268</v>
      </c>
      <c r="H168">
        <v>40501826</v>
      </c>
      <c r="I168">
        <v>10</v>
      </c>
      <c r="J168" s="65" t="s">
        <v>1165</v>
      </c>
      <c r="K168" s="65" t="s">
        <v>366</v>
      </c>
      <c r="L168" s="66">
        <v>46268</v>
      </c>
      <c r="M168" s="65" t="s">
        <v>261</v>
      </c>
      <c r="N168" s="65" t="s">
        <v>264</v>
      </c>
      <c r="O168" s="65" t="s">
        <v>259</v>
      </c>
      <c r="P168" s="66">
        <v>46268</v>
      </c>
      <c r="Q168" s="31">
        <f t="shared" si="4"/>
        <v>820</v>
      </c>
      <c r="R168" s="31">
        <f t="shared" si="5"/>
        <v>996</v>
      </c>
      <c r="S168" s="29">
        <f>IF($Q168&lt;Parâmetros!$E$19,$G168-1,$G168)</f>
        <v>46268</v>
      </c>
    </row>
    <row r="169" spans="1:19" ht="15" customHeight="1" x14ac:dyDescent="0.25">
      <c r="A169" s="122">
        <v>11229</v>
      </c>
      <c r="B169" s="65" t="s">
        <v>292</v>
      </c>
      <c r="C169" s="65" t="s">
        <v>288</v>
      </c>
      <c r="D169" s="66">
        <v>46269</v>
      </c>
      <c r="E169" s="67">
        <v>4</v>
      </c>
      <c r="F169" s="65" t="s">
        <v>255</v>
      </c>
      <c r="G169" s="66">
        <v>46269</v>
      </c>
      <c r="H169">
        <v>40458609</v>
      </c>
      <c r="I169">
        <v>10</v>
      </c>
      <c r="J169" s="65" t="s">
        <v>1517</v>
      </c>
      <c r="K169" s="65" t="s">
        <v>1518</v>
      </c>
      <c r="L169" s="66">
        <v>46269</v>
      </c>
      <c r="M169" s="65" t="s">
        <v>261</v>
      </c>
      <c r="N169" s="65" t="s">
        <v>264</v>
      </c>
      <c r="O169" s="65" t="s">
        <v>259</v>
      </c>
      <c r="P169" s="66">
        <v>46269</v>
      </c>
      <c r="Q169" s="31">
        <f t="shared" si="4"/>
        <v>436</v>
      </c>
      <c r="R169" s="31">
        <f t="shared" si="5"/>
        <v>676</v>
      </c>
      <c r="S169" s="29">
        <f>IF($Q169&lt;Parâmetros!$E$19,$G169-1,$G169)</f>
        <v>46269</v>
      </c>
    </row>
    <row r="170" spans="1:19" ht="15" customHeight="1" x14ac:dyDescent="0.25">
      <c r="A170" s="122">
        <v>11229</v>
      </c>
      <c r="B170" s="65" t="s">
        <v>292</v>
      </c>
      <c r="C170" s="65" t="s">
        <v>288</v>
      </c>
      <c r="D170" s="66">
        <v>46270</v>
      </c>
      <c r="E170" s="67">
        <v>3.97</v>
      </c>
      <c r="F170" s="65" t="s">
        <v>255</v>
      </c>
      <c r="G170" s="66">
        <v>46269</v>
      </c>
      <c r="H170">
        <v>40503372</v>
      </c>
      <c r="I170">
        <v>10</v>
      </c>
      <c r="J170" s="65" t="s">
        <v>527</v>
      </c>
      <c r="K170" s="65" t="s">
        <v>1519</v>
      </c>
      <c r="L170" s="66">
        <v>46269</v>
      </c>
      <c r="M170" s="65" t="s">
        <v>261</v>
      </c>
      <c r="N170" s="65" t="s">
        <v>264</v>
      </c>
      <c r="O170" s="65" t="s">
        <v>259</v>
      </c>
      <c r="P170" s="66">
        <v>46270</v>
      </c>
      <c r="Q170" s="31">
        <f t="shared" si="4"/>
        <v>751</v>
      </c>
      <c r="R170" s="31">
        <f t="shared" si="5"/>
        <v>989</v>
      </c>
      <c r="S170" s="29">
        <f>IF($Q170&lt;Parâmetros!$E$19,$G170-1,$G170)</f>
        <v>46269</v>
      </c>
    </row>
    <row r="171" spans="1:19" ht="15" customHeight="1" x14ac:dyDescent="0.25">
      <c r="A171" s="122">
        <v>11229</v>
      </c>
      <c r="B171" s="65" t="s">
        <v>292</v>
      </c>
      <c r="C171" s="65" t="s">
        <v>288</v>
      </c>
      <c r="D171" s="66">
        <v>46270</v>
      </c>
      <c r="E171" s="67">
        <v>0.97</v>
      </c>
      <c r="F171" s="65" t="s">
        <v>255</v>
      </c>
      <c r="G171" s="66">
        <v>46270</v>
      </c>
      <c r="H171">
        <v>40494721</v>
      </c>
      <c r="I171">
        <v>10</v>
      </c>
      <c r="J171" s="65" t="s">
        <v>1307</v>
      </c>
      <c r="K171" s="65" t="s">
        <v>1520</v>
      </c>
      <c r="L171" s="66">
        <v>46270</v>
      </c>
      <c r="M171" s="65" t="s">
        <v>261</v>
      </c>
      <c r="N171" s="65" t="s">
        <v>264</v>
      </c>
      <c r="O171" s="65" t="s">
        <v>259</v>
      </c>
      <c r="P171" s="66">
        <v>46270</v>
      </c>
      <c r="Q171" s="31">
        <f t="shared" si="4"/>
        <v>440</v>
      </c>
      <c r="R171" s="31">
        <f t="shared" si="5"/>
        <v>498</v>
      </c>
      <c r="S171" s="29">
        <f>IF($Q171&lt;Parâmetros!$E$19,$G171-1,$G171)</f>
        <v>46270</v>
      </c>
    </row>
    <row r="172" spans="1:19" ht="15" customHeight="1" x14ac:dyDescent="0.25">
      <c r="A172" s="122">
        <v>11229</v>
      </c>
      <c r="B172" s="65" t="s">
        <v>292</v>
      </c>
      <c r="C172" s="65" t="s">
        <v>288</v>
      </c>
      <c r="D172" s="66">
        <v>46270</v>
      </c>
      <c r="E172" s="67">
        <v>1.04</v>
      </c>
      <c r="F172" s="65" t="s">
        <v>255</v>
      </c>
      <c r="G172" s="66">
        <v>46270</v>
      </c>
      <c r="H172">
        <v>40494736</v>
      </c>
      <c r="I172">
        <v>10</v>
      </c>
      <c r="J172" s="65" t="s">
        <v>1521</v>
      </c>
      <c r="K172" s="65" t="s">
        <v>1522</v>
      </c>
      <c r="L172" s="66">
        <v>46270</v>
      </c>
      <c r="M172" s="65" t="s">
        <v>261</v>
      </c>
      <c r="N172" s="65" t="s">
        <v>264</v>
      </c>
      <c r="O172" s="65" t="s">
        <v>259</v>
      </c>
      <c r="P172" s="66">
        <v>46270</v>
      </c>
      <c r="Q172" s="31">
        <f t="shared" si="4"/>
        <v>501</v>
      </c>
      <c r="R172" s="31">
        <f t="shared" si="5"/>
        <v>564</v>
      </c>
      <c r="S172" s="29">
        <f>IF($Q172&lt;Parâmetros!$E$19,$G172-1,$G172)</f>
        <v>46270</v>
      </c>
    </row>
    <row r="173" spans="1:19" ht="15" customHeight="1" x14ac:dyDescent="0.25">
      <c r="A173" s="122">
        <v>11229</v>
      </c>
      <c r="B173" s="65" t="s">
        <v>292</v>
      </c>
      <c r="C173" s="65" t="s">
        <v>288</v>
      </c>
      <c r="D173" s="66">
        <v>46272</v>
      </c>
      <c r="E173" s="67">
        <v>2.09</v>
      </c>
      <c r="F173" s="65" t="s">
        <v>255</v>
      </c>
      <c r="G173" s="66">
        <v>46271</v>
      </c>
      <c r="H173">
        <v>40470256</v>
      </c>
      <c r="I173">
        <v>80</v>
      </c>
      <c r="J173" s="65" t="s">
        <v>2413</v>
      </c>
      <c r="K173" s="65" t="s">
        <v>2414</v>
      </c>
      <c r="L173" s="66">
        <v>46271</v>
      </c>
      <c r="M173" s="65" t="s">
        <v>261</v>
      </c>
      <c r="N173" s="65" t="s">
        <v>264</v>
      </c>
      <c r="O173" s="65" t="s">
        <v>259</v>
      </c>
      <c r="P173" s="66">
        <v>46272</v>
      </c>
      <c r="Q173" s="31">
        <f t="shared" si="4"/>
        <v>562</v>
      </c>
      <c r="R173" s="31">
        <f t="shared" si="5"/>
        <v>687</v>
      </c>
      <c r="S173" s="29">
        <f>IF($Q173&lt;Parâmetros!$E$19,$G173-1,$G173)</f>
        <v>46271</v>
      </c>
    </row>
    <row r="174" spans="1:19" ht="15" customHeight="1" x14ac:dyDescent="0.25">
      <c r="A174" s="122">
        <v>11229</v>
      </c>
      <c r="B174" s="65" t="s">
        <v>292</v>
      </c>
      <c r="C174" s="65" t="s">
        <v>288</v>
      </c>
      <c r="D174" s="66">
        <v>46272</v>
      </c>
      <c r="E174" s="67">
        <v>2.95</v>
      </c>
      <c r="F174" s="65" t="s">
        <v>255</v>
      </c>
      <c r="G174" s="66">
        <v>46271</v>
      </c>
      <c r="H174">
        <v>40470256</v>
      </c>
      <c r="I174">
        <v>80</v>
      </c>
      <c r="J174" s="65" t="s">
        <v>2415</v>
      </c>
      <c r="K174" s="65" t="s">
        <v>2416</v>
      </c>
      <c r="L174" s="66">
        <v>46271</v>
      </c>
      <c r="M174" s="65" t="s">
        <v>261</v>
      </c>
      <c r="N174" s="65" t="s">
        <v>264</v>
      </c>
      <c r="O174" s="65" t="s">
        <v>259</v>
      </c>
      <c r="P174" s="66">
        <v>46272</v>
      </c>
      <c r="Q174" s="31">
        <f t="shared" si="4"/>
        <v>746</v>
      </c>
      <c r="R174" s="31">
        <f t="shared" si="5"/>
        <v>923</v>
      </c>
      <c r="S174" s="29">
        <f>IF($Q174&lt;Parâmetros!$E$19,$G174-1,$G174)</f>
        <v>46271</v>
      </c>
    </row>
    <row r="175" spans="1:19" ht="15" customHeight="1" x14ac:dyDescent="0.25">
      <c r="A175" s="122">
        <v>11229</v>
      </c>
      <c r="B175" s="65" t="s">
        <v>292</v>
      </c>
      <c r="C175" s="65" t="s">
        <v>288</v>
      </c>
      <c r="D175" s="66">
        <v>46272</v>
      </c>
      <c r="E175" s="67">
        <v>4.12</v>
      </c>
      <c r="F175" s="65" t="s">
        <v>255</v>
      </c>
      <c r="G175" s="66">
        <v>46272</v>
      </c>
      <c r="H175">
        <v>40470256</v>
      </c>
      <c r="I175">
        <v>80</v>
      </c>
      <c r="J175" s="65" t="s">
        <v>2417</v>
      </c>
      <c r="K175" s="65" t="s">
        <v>2418</v>
      </c>
      <c r="L175" s="66">
        <v>46272</v>
      </c>
      <c r="M175" s="65" t="s">
        <v>261</v>
      </c>
      <c r="N175" s="65" t="s">
        <v>264</v>
      </c>
      <c r="O175" s="65" t="s">
        <v>259</v>
      </c>
      <c r="P175" s="66">
        <v>46272</v>
      </c>
      <c r="Q175" s="31">
        <f t="shared" si="4"/>
        <v>428</v>
      </c>
      <c r="R175" s="31">
        <f t="shared" si="5"/>
        <v>675</v>
      </c>
      <c r="S175" s="29">
        <f>IF($Q175&lt;Parâmetros!$E$19,$G175-1,$G175)</f>
        <v>46272</v>
      </c>
    </row>
    <row r="176" spans="1:19" ht="15" customHeight="1" x14ac:dyDescent="0.25">
      <c r="A176" s="122">
        <v>11229</v>
      </c>
      <c r="B176" s="65" t="s">
        <v>292</v>
      </c>
      <c r="C176" s="65" t="s">
        <v>288</v>
      </c>
      <c r="D176" s="66">
        <v>46272</v>
      </c>
      <c r="E176" s="67">
        <v>2.65</v>
      </c>
      <c r="F176" s="65" t="s">
        <v>255</v>
      </c>
      <c r="G176" s="66">
        <v>46272</v>
      </c>
      <c r="H176">
        <v>40511675</v>
      </c>
      <c r="I176">
        <v>10</v>
      </c>
      <c r="J176" s="65" t="s">
        <v>2419</v>
      </c>
      <c r="K176" s="65" t="s">
        <v>2420</v>
      </c>
      <c r="L176" s="66">
        <v>46272</v>
      </c>
      <c r="M176" s="65" t="s">
        <v>261</v>
      </c>
      <c r="N176" s="65" t="s">
        <v>264</v>
      </c>
      <c r="O176" s="65" t="s">
        <v>259</v>
      </c>
      <c r="P176" s="66">
        <v>46272</v>
      </c>
      <c r="Q176" s="31">
        <f t="shared" si="4"/>
        <v>749</v>
      </c>
      <c r="R176" s="31">
        <f t="shared" si="5"/>
        <v>908</v>
      </c>
      <c r="S176" s="29">
        <f>IF($Q176&lt;Parâmetros!$E$19,$G176-1,$G176)</f>
        <v>46272</v>
      </c>
    </row>
    <row r="177" spans="1:19" ht="15" customHeight="1" x14ac:dyDescent="0.25">
      <c r="A177" s="122">
        <v>11229</v>
      </c>
      <c r="B177" s="65" t="s">
        <v>292</v>
      </c>
      <c r="C177" s="65" t="s">
        <v>288</v>
      </c>
      <c r="D177" s="66">
        <v>46273</v>
      </c>
      <c r="E177" s="67">
        <v>0.49</v>
      </c>
      <c r="F177" s="65" t="s">
        <v>255</v>
      </c>
      <c r="G177" s="66">
        <v>46273</v>
      </c>
      <c r="H177">
        <v>40505597</v>
      </c>
      <c r="I177">
        <v>10</v>
      </c>
      <c r="J177" s="65" t="s">
        <v>2671</v>
      </c>
      <c r="K177" s="65" t="s">
        <v>2672</v>
      </c>
      <c r="L177" s="66">
        <v>46273</v>
      </c>
      <c r="M177" s="65" t="s">
        <v>261</v>
      </c>
      <c r="N177" s="65" t="s">
        <v>264</v>
      </c>
      <c r="O177" s="65" t="s">
        <v>259</v>
      </c>
      <c r="P177" s="66">
        <v>46273</v>
      </c>
      <c r="Q177" s="31">
        <f t="shared" si="4"/>
        <v>452</v>
      </c>
      <c r="R177" s="31">
        <f t="shared" si="5"/>
        <v>481</v>
      </c>
      <c r="S177" s="29">
        <f>IF($Q177&lt;Parâmetros!$E$19,$G177-1,$G177)</f>
        <v>46273</v>
      </c>
    </row>
    <row r="178" spans="1:19" ht="15" customHeight="1" x14ac:dyDescent="0.25">
      <c r="A178" s="122">
        <v>11229</v>
      </c>
      <c r="B178" s="65" t="s">
        <v>292</v>
      </c>
      <c r="C178" s="65" t="s">
        <v>288</v>
      </c>
      <c r="D178" s="66">
        <v>46273</v>
      </c>
      <c r="E178" s="67">
        <v>2.61</v>
      </c>
      <c r="F178" s="65" t="s">
        <v>255</v>
      </c>
      <c r="G178" s="66">
        <v>46273</v>
      </c>
      <c r="H178">
        <v>40470256</v>
      </c>
      <c r="I178">
        <v>80</v>
      </c>
      <c r="J178" s="65" t="s">
        <v>2673</v>
      </c>
      <c r="K178" s="65" t="s">
        <v>2674</v>
      </c>
      <c r="L178" s="66">
        <v>46273</v>
      </c>
      <c r="M178" s="65" t="s">
        <v>261</v>
      </c>
      <c r="N178" s="65" t="s">
        <v>264</v>
      </c>
      <c r="O178" s="65" t="s">
        <v>259</v>
      </c>
      <c r="P178" s="66">
        <v>46273</v>
      </c>
      <c r="Q178" s="31">
        <f t="shared" si="4"/>
        <v>534</v>
      </c>
      <c r="R178" s="31">
        <f t="shared" si="5"/>
        <v>690</v>
      </c>
      <c r="S178" s="29">
        <f>IF($Q178&lt;Parâmetros!$E$19,$G178-1,$G178)</f>
        <v>46273</v>
      </c>
    </row>
    <row r="179" spans="1:19" ht="15" customHeight="1" x14ac:dyDescent="0.25">
      <c r="A179" s="122">
        <v>11229</v>
      </c>
      <c r="B179" s="65" t="s">
        <v>292</v>
      </c>
      <c r="C179" s="65" t="s">
        <v>288</v>
      </c>
      <c r="D179" s="66">
        <v>46273</v>
      </c>
      <c r="E179" s="67">
        <v>4</v>
      </c>
      <c r="F179" s="65" t="s">
        <v>255</v>
      </c>
      <c r="G179" s="66">
        <v>46273</v>
      </c>
      <c r="H179">
        <v>40470256</v>
      </c>
      <c r="I179">
        <v>80</v>
      </c>
      <c r="J179" s="65" t="s">
        <v>2675</v>
      </c>
      <c r="K179" s="65" t="s">
        <v>2676</v>
      </c>
      <c r="L179" s="66">
        <v>46273</v>
      </c>
      <c r="M179" s="65" t="s">
        <v>261</v>
      </c>
      <c r="N179" s="65" t="s">
        <v>264</v>
      </c>
      <c r="O179" s="65" t="s">
        <v>259</v>
      </c>
      <c r="P179" s="66">
        <v>46273</v>
      </c>
      <c r="Q179" s="31">
        <f t="shared" si="4"/>
        <v>751</v>
      </c>
      <c r="R179" s="31">
        <f t="shared" si="5"/>
        <v>991</v>
      </c>
      <c r="S179" s="29">
        <f>IF($Q179&lt;Parâmetros!$E$19,$G179-1,$G179)</f>
        <v>46273</v>
      </c>
    </row>
    <row r="180" spans="1:19" ht="15" customHeight="1" x14ac:dyDescent="0.25">
      <c r="A180" s="122">
        <v>11352</v>
      </c>
      <c r="B180" s="65" t="s">
        <v>159</v>
      </c>
      <c r="C180" s="65" t="s">
        <v>262</v>
      </c>
      <c r="D180" s="66">
        <v>46265</v>
      </c>
      <c r="E180" s="67">
        <v>40.56</v>
      </c>
      <c r="F180" s="65" t="s">
        <v>255</v>
      </c>
      <c r="G180" s="66">
        <v>46263</v>
      </c>
      <c r="H180">
        <v>40507038</v>
      </c>
      <c r="I180">
        <v>10</v>
      </c>
      <c r="J180" s="65" t="s">
        <v>449</v>
      </c>
      <c r="K180" s="65" t="s">
        <v>450</v>
      </c>
      <c r="L180" s="66">
        <v>46265</v>
      </c>
      <c r="M180" s="65" t="s">
        <v>261</v>
      </c>
      <c r="N180" s="65" t="s">
        <v>264</v>
      </c>
      <c r="O180" s="65" t="s">
        <v>259</v>
      </c>
      <c r="P180" s="66">
        <v>46265</v>
      </c>
      <c r="Q180" s="31">
        <f t="shared" si="4"/>
        <v>906</v>
      </c>
      <c r="R180" s="31">
        <f t="shared" si="5"/>
        <v>460</v>
      </c>
      <c r="S180" s="29">
        <f>IF($Q180&lt;Parâmetros!$E$19,$G180-1,$G180)</f>
        <v>46263</v>
      </c>
    </row>
    <row r="181" spans="1:19" ht="15" customHeight="1" x14ac:dyDescent="0.25">
      <c r="A181" s="122">
        <v>11352</v>
      </c>
      <c r="B181" s="65" t="s">
        <v>159</v>
      </c>
      <c r="C181" s="65" t="s">
        <v>262</v>
      </c>
      <c r="D181" s="66">
        <v>46265</v>
      </c>
      <c r="E181" s="67">
        <v>4</v>
      </c>
      <c r="F181" s="65" t="s">
        <v>255</v>
      </c>
      <c r="G181" s="66">
        <v>46265</v>
      </c>
      <c r="H181">
        <v>40510414</v>
      </c>
      <c r="I181">
        <v>10</v>
      </c>
      <c r="J181" s="65" t="s">
        <v>525</v>
      </c>
      <c r="K181" s="65" t="s">
        <v>526</v>
      </c>
      <c r="L181" s="66">
        <v>46265</v>
      </c>
      <c r="M181" s="65" t="s">
        <v>261</v>
      </c>
      <c r="N181" s="65" t="s">
        <v>264</v>
      </c>
      <c r="O181" s="65" t="s">
        <v>259</v>
      </c>
      <c r="P181" s="66">
        <v>46265</v>
      </c>
      <c r="Q181" s="31">
        <f t="shared" si="4"/>
        <v>444</v>
      </c>
      <c r="R181" s="31">
        <f t="shared" si="5"/>
        <v>684</v>
      </c>
      <c r="S181" s="29">
        <f>IF($Q181&lt;Parâmetros!$E$19,$G181-1,$G181)</f>
        <v>46265</v>
      </c>
    </row>
    <row r="182" spans="1:19" ht="15" customHeight="1" x14ac:dyDescent="0.25">
      <c r="A182" s="122">
        <v>11352</v>
      </c>
      <c r="B182" s="65" t="s">
        <v>159</v>
      </c>
      <c r="C182" s="65" t="s">
        <v>262</v>
      </c>
      <c r="D182" s="66">
        <v>46265</v>
      </c>
      <c r="E182" s="67">
        <v>3.9</v>
      </c>
      <c r="F182" s="65" t="s">
        <v>255</v>
      </c>
      <c r="G182" s="66">
        <v>46265</v>
      </c>
      <c r="H182">
        <v>40510414</v>
      </c>
      <c r="I182">
        <v>10</v>
      </c>
      <c r="J182" s="65" t="s">
        <v>527</v>
      </c>
      <c r="K182" s="65" t="s">
        <v>528</v>
      </c>
      <c r="L182" s="66">
        <v>46265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751</v>
      </c>
      <c r="R182" s="31">
        <f t="shared" si="5"/>
        <v>985</v>
      </c>
      <c r="S182" s="29">
        <f>IF($Q182&lt;Parâmetros!$E$19,$G182-1,$G182)</f>
        <v>46265</v>
      </c>
    </row>
    <row r="183" spans="1:19" ht="15" customHeight="1" x14ac:dyDescent="0.25">
      <c r="A183" s="122">
        <v>11352</v>
      </c>
      <c r="B183" s="65" t="s">
        <v>159</v>
      </c>
      <c r="C183" s="65" t="s">
        <v>262</v>
      </c>
      <c r="D183" s="66">
        <v>46266</v>
      </c>
      <c r="E183" s="67">
        <v>3.9</v>
      </c>
      <c r="F183" s="65" t="s">
        <v>255</v>
      </c>
      <c r="G183" s="66">
        <v>46266</v>
      </c>
      <c r="H183">
        <v>40510414</v>
      </c>
      <c r="I183">
        <v>10</v>
      </c>
      <c r="J183" s="65" t="s">
        <v>354</v>
      </c>
      <c r="K183" s="65" t="s">
        <v>622</v>
      </c>
      <c r="L183" s="66">
        <v>46266</v>
      </c>
      <c r="M183" s="65" t="s">
        <v>261</v>
      </c>
      <c r="N183" s="65" t="s">
        <v>264</v>
      </c>
      <c r="O183" s="65" t="s">
        <v>259</v>
      </c>
      <c r="P183" s="66">
        <v>46266</v>
      </c>
      <c r="Q183" s="31">
        <f t="shared" si="4"/>
        <v>457</v>
      </c>
      <c r="R183" s="31">
        <f t="shared" si="5"/>
        <v>691</v>
      </c>
      <c r="S183" s="29">
        <f>IF($Q183&lt;Parâmetros!$E$19,$G183-1,$G183)</f>
        <v>46266</v>
      </c>
    </row>
    <row r="184" spans="1:19" ht="15" customHeight="1" x14ac:dyDescent="0.25">
      <c r="A184" s="122">
        <v>11352</v>
      </c>
      <c r="B184" s="65" t="s">
        <v>159</v>
      </c>
      <c r="C184" s="65" t="s">
        <v>262</v>
      </c>
      <c r="D184" s="66">
        <v>46268</v>
      </c>
      <c r="E184" s="67">
        <v>3.99</v>
      </c>
      <c r="F184" s="65" t="s">
        <v>255</v>
      </c>
      <c r="G184" s="66">
        <v>46266</v>
      </c>
      <c r="H184">
        <v>40510414</v>
      </c>
      <c r="I184">
        <v>10</v>
      </c>
      <c r="J184" s="65" t="s">
        <v>1166</v>
      </c>
      <c r="K184" s="65" t="s">
        <v>1167</v>
      </c>
      <c r="L184" s="66">
        <v>46266</v>
      </c>
      <c r="M184" s="65" t="s">
        <v>261</v>
      </c>
      <c r="N184" s="65" t="s">
        <v>264</v>
      </c>
      <c r="O184" s="65" t="s">
        <v>259</v>
      </c>
      <c r="P184" s="66">
        <v>46268</v>
      </c>
      <c r="Q184" s="31">
        <f t="shared" si="4"/>
        <v>754</v>
      </c>
      <c r="R184" s="31">
        <f t="shared" si="5"/>
        <v>993</v>
      </c>
      <c r="S184" s="29">
        <f>IF($Q184&lt;Parâmetros!$E$19,$G184-1,$G184)</f>
        <v>46266</v>
      </c>
    </row>
    <row r="185" spans="1:19" ht="15" customHeight="1" x14ac:dyDescent="0.25">
      <c r="A185" s="122">
        <v>11352</v>
      </c>
      <c r="B185" s="65" t="s">
        <v>159</v>
      </c>
      <c r="C185" s="65" t="s">
        <v>262</v>
      </c>
      <c r="D185" s="66">
        <v>46268</v>
      </c>
      <c r="E185" s="67">
        <v>46.7</v>
      </c>
      <c r="F185" s="65" t="s">
        <v>255</v>
      </c>
      <c r="G185" s="66">
        <v>46266</v>
      </c>
      <c r="H185">
        <v>40510414</v>
      </c>
      <c r="I185">
        <v>10</v>
      </c>
      <c r="J185" s="65" t="s">
        <v>1168</v>
      </c>
      <c r="K185" s="65" t="s">
        <v>1169</v>
      </c>
      <c r="L185" s="66">
        <v>46268</v>
      </c>
      <c r="M185" s="65" t="s">
        <v>261</v>
      </c>
      <c r="N185" s="65" t="s">
        <v>264</v>
      </c>
      <c r="O185" s="65" t="s">
        <v>259</v>
      </c>
      <c r="P185" s="66">
        <v>46268</v>
      </c>
      <c r="Q185" s="31">
        <f t="shared" si="4"/>
        <v>757</v>
      </c>
      <c r="R185" s="31">
        <f t="shared" si="5"/>
        <v>679</v>
      </c>
      <c r="S185" s="29">
        <f>IF($Q185&lt;Parâmetros!$E$19,$G185-1,$G185)</f>
        <v>46266</v>
      </c>
    </row>
    <row r="186" spans="1:19" ht="15" customHeight="1" x14ac:dyDescent="0.25">
      <c r="A186" s="122">
        <v>11352</v>
      </c>
      <c r="B186" s="65" t="s">
        <v>159</v>
      </c>
      <c r="C186" s="65" t="s">
        <v>262</v>
      </c>
      <c r="D186" s="66">
        <v>46268</v>
      </c>
      <c r="E186" s="67">
        <v>-46.7</v>
      </c>
      <c r="F186" s="65" t="s">
        <v>255</v>
      </c>
      <c r="G186" s="66">
        <v>46266</v>
      </c>
      <c r="H186">
        <v>40510414</v>
      </c>
      <c r="I186">
        <v>10</v>
      </c>
      <c r="J186" s="65" t="s">
        <v>1168</v>
      </c>
      <c r="K186" s="65" t="s">
        <v>1169</v>
      </c>
      <c r="L186" s="66">
        <v>46268</v>
      </c>
      <c r="M186" s="65" t="s">
        <v>261</v>
      </c>
      <c r="N186" s="65" t="s">
        <v>264</v>
      </c>
      <c r="O186" s="65" t="s">
        <v>259</v>
      </c>
      <c r="P186" s="66">
        <v>46268</v>
      </c>
      <c r="Q186" s="31">
        <f t="shared" si="4"/>
        <v>757</v>
      </c>
      <c r="R186" s="31">
        <f t="shared" si="5"/>
        <v>679</v>
      </c>
      <c r="S186" s="29">
        <f>IF($Q186&lt;Parâmetros!$E$19,$G186-1,$G186)</f>
        <v>46266</v>
      </c>
    </row>
    <row r="187" spans="1:19" ht="15" customHeight="1" x14ac:dyDescent="0.25">
      <c r="A187" s="122">
        <v>11352</v>
      </c>
      <c r="B187" s="65" t="s">
        <v>159</v>
      </c>
      <c r="C187" s="65" t="s">
        <v>262</v>
      </c>
      <c r="D187" s="66">
        <v>46268</v>
      </c>
      <c r="E187" s="67">
        <v>3.89</v>
      </c>
      <c r="F187" s="65" t="s">
        <v>255</v>
      </c>
      <c r="G187" s="66">
        <v>46267</v>
      </c>
      <c r="H187">
        <v>40510414</v>
      </c>
      <c r="I187">
        <v>10</v>
      </c>
      <c r="J187" s="65" t="s">
        <v>1170</v>
      </c>
      <c r="K187" s="65" t="s">
        <v>1171</v>
      </c>
      <c r="L187" s="66">
        <v>46267</v>
      </c>
      <c r="M187" s="65" t="s">
        <v>261</v>
      </c>
      <c r="N187" s="65" t="s">
        <v>264</v>
      </c>
      <c r="O187" s="65" t="s">
        <v>259</v>
      </c>
      <c r="P187" s="66">
        <v>46268</v>
      </c>
      <c r="Q187" s="31">
        <f t="shared" si="4"/>
        <v>449</v>
      </c>
      <c r="R187" s="31">
        <f t="shared" si="5"/>
        <v>682</v>
      </c>
      <c r="S187" s="29">
        <f>IF($Q187&lt;Parâmetros!$E$19,$G187-1,$G187)</f>
        <v>46267</v>
      </c>
    </row>
    <row r="188" spans="1:19" ht="15" customHeight="1" x14ac:dyDescent="0.25">
      <c r="A188" s="122">
        <v>11352</v>
      </c>
      <c r="B188" s="65" t="s">
        <v>159</v>
      </c>
      <c r="C188" s="65" t="s">
        <v>262</v>
      </c>
      <c r="D188" s="66">
        <v>46268</v>
      </c>
      <c r="E188" s="67">
        <v>3.89</v>
      </c>
      <c r="F188" s="65" t="s">
        <v>255</v>
      </c>
      <c r="G188" s="66">
        <v>46267</v>
      </c>
      <c r="H188">
        <v>40510414</v>
      </c>
      <c r="I188">
        <v>10</v>
      </c>
      <c r="J188" s="65" t="s">
        <v>1172</v>
      </c>
      <c r="K188" s="65" t="s">
        <v>1173</v>
      </c>
      <c r="L188" s="66">
        <v>46267</v>
      </c>
      <c r="M188" s="65" t="s">
        <v>261</v>
      </c>
      <c r="N188" s="65" t="s">
        <v>264</v>
      </c>
      <c r="O188" s="65" t="s">
        <v>259</v>
      </c>
      <c r="P188" s="66">
        <v>46268</v>
      </c>
      <c r="Q188" s="31">
        <f t="shared" si="4"/>
        <v>750</v>
      </c>
      <c r="R188" s="31">
        <f t="shared" si="5"/>
        <v>983</v>
      </c>
      <c r="S188" s="29">
        <f>IF($Q188&lt;Parâmetros!$E$19,$G188-1,$G188)</f>
        <v>46267</v>
      </c>
    </row>
    <row r="189" spans="1:19" ht="15" customHeight="1" x14ac:dyDescent="0.25">
      <c r="A189" s="122">
        <v>11352</v>
      </c>
      <c r="B189" s="65" t="s">
        <v>159</v>
      </c>
      <c r="C189" s="65" t="s">
        <v>262</v>
      </c>
      <c r="D189" s="66">
        <v>46270</v>
      </c>
      <c r="E189" s="67">
        <v>3.95</v>
      </c>
      <c r="F189" s="65" t="s">
        <v>255</v>
      </c>
      <c r="G189" s="66">
        <v>46268</v>
      </c>
      <c r="H189">
        <v>40510414</v>
      </c>
      <c r="I189">
        <v>10</v>
      </c>
      <c r="J189" s="65" t="s">
        <v>1523</v>
      </c>
      <c r="K189" s="65" t="s">
        <v>1524</v>
      </c>
      <c r="L189" s="66">
        <v>46268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450</v>
      </c>
      <c r="R189" s="31">
        <f t="shared" si="5"/>
        <v>687</v>
      </c>
      <c r="S189" s="29">
        <f>IF($Q189&lt;Parâmetros!$E$19,$G189-1,$G189)</f>
        <v>46268</v>
      </c>
    </row>
    <row r="190" spans="1:19" ht="15" customHeight="1" x14ac:dyDescent="0.25">
      <c r="A190" s="122">
        <v>11352</v>
      </c>
      <c r="B190" s="65" t="s">
        <v>159</v>
      </c>
      <c r="C190" s="65" t="s">
        <v>262</v>
      </c>
      <c r="D190" s="66">
        <v>46269</v>
      </c>
      <c r="E190" s="67">
        <v>4.79</v>
      </c>
      <c r="F190" s="65" t="s">
        <v>255</v>
      </c>
      <c r="G190" s="66">
        <v>46268</v>
      </c>
      <c r="H190">
        <v>40510414</v>
      </c>
      <c r="I190">
        <v>10</v>
      </c>
      <c r="J190" s="65" t="s">
        <v>1174</v>
      </c>
      <c r="K190" s="65" t="s">
        <v>1175</v>
      </c>
      <c r="L190" s="66">
        <v>46268</v>
      </c>
      <c r="M190" s="65" t="s">
        <v>261</v>
      </c>
      <c r="N190" s="65" t="s">
        <v>264</v>
      </c>
      <c r="O190" s="65" t="s">
        <v>259</v>
      </c>
      <c r="P190" s="66">
        <v>46269</v>
      </c>
      <c r="Q190" s="31">
        <f t="shared" si="4"/>
        <v>694</v>
      </c>
      <c r="R190" s="31">
        <f t="shared" si="5"/>
        <v>981</v>
      </c>
      <c r="S190" s="29">
        <f>IF($Q190&lt;Parâmetros!$E$19,$G190-1,$G190)</f>
        <v>46268</v>
      </c>
    </row>
    <row r="191" spans="1:19" ht="15" customHeight="1" x14ac:dyDescent="0.25">
      <c r="A191" s="122">
        <v>11352</v>
      </c>
      <c r="B191" s="65" t="s">
        <v>159</v>
      </c>
      <c r="C191" s="65" t="s">
        <v>262</v>
      </c>
      <c r="D191" s="66">
        <v>46269</v>
      </c>
      <c r="E191" s="67">
        <v>3.89</v>
      </c>
      <c r="F191" s="65" t="s">
        <v>255</v>
      </c>
      <c r="G191" s="66">
        <v>46269</v>
      </c>
      <c r="H191">
        <v>40510414</v>
      </c>
      <c r="I191">
        <v>10</v>
      </c>
      <c r="J191" s="65" t="s">
        <v>1525</v>
      </c>
      <c r="K191" s="65" t="s">
        <v>1526</v>
      </c>
      <c r="L191" s="66">
        <v>46269</v>
      </c>
      <c r="M191" s="65" t="s">
        <v>261</v>
      </c>
      <c r="N191" s="65" t="s">
        <v>264</v>
      </c>
      <c r="O191" s="65" t="s">
        <v>259</v>
      </c>
      <c r="P191" s="66">
        <v>46269</v>
      </c>
      <c r="Q191" s="31">
        <f t="shared" si="4"/>
        <v>452</v>
      </c>
      <c r="R191" s="31">
        <f t="shared" si="5"/>
        <v>685</v>
      </c>
      <c r="S191" s="29">
        <f>IF($Q191&lt;Parâmetros!$E$19,$G191-1,$G191)</f>
        <v>46269</v>
      </c>
    </row>
    <row r="192" spans="1:19" ht="15" customHeight="1" x14ac:dyDescent="0.25">
      <c r="A192" s="122">
        <v>11352</v>
      </c>
      <c r="B192" s="65" t="s">
        <v>159</v>
      </c>
      <c r="C192" s="65" t="s">
        <v>262</v>
      </c>
      <c r="D192" s="66">
        <v>46269</v>
      </c>
      <c r="E192" s="67">
        <v>3.72</v>
      </c>
      <c r="F192" s="65" t="s">
        <v>255</v>
      </c>
      <c r="G192" s="66">
        <v>46269</v>
      </c>
      <c r="H192">
        <v>40510414</v>
      </c>
      <c r="I192">
        <v>10</v>
      </c>
      <c r="J192" s="65" t="s">
        <v>1527</v>
      </c>
      <c r="K192" s="65" t="s">
        <v>1528</v>
      </c>
      <c r="L192" s="66">
        <v>46269</v>
      </c>
      <c r="M192" s="65" t="s">
        <v>261</v>
      </c>
      <c r="N192" s="65" t="s">
        <v>264</v>
      </c>
      <c r="O192" s="65" t="s">
        <v>259</v>
      </c>
      <c r="P192" s="66">
        <v>46269</v>
      </c>
      <c r="Q192" s="31">
        <f t="shared" si="4"/>
        <v>754</v>
      </c>
      <c r="R192" s="31">
        <f t="shared" si="5"/>
        <v>977</v>
      </c>
      <c r="S192" s="29">
        <f>IF($Q192&lt;Parâmetros!$E$19,$G192-1,$G192)</f>
        <v>46269</v>
      </c>
    </row>
    <row r="193" spans="1:19" ht="15" customHeight="1" x14ac:dyDescent="0.25">
      <c r="A193" s="122">
        <v>11352</v>
      </c>
      <c r="B193" s="65" t="s">
        <v>159</v>
      </c>
      <c r="C193" s="65" t="s">
        <v>262</v>
      </c>
      <c r="D193" s="66">
        <v>46270</v>
      </c>
      <c r="E193" s="67">
        <v>4.12</v>
      </c>
      <c r="F193" s="65" t="s">
        <v>255</v>
      </c>
      <c r="G193" s="66">
        <v>46270</v>
      </c>
      <c r="H193">
        <v>40510414</v>
      </c>
      <c r="I193">
        <v>10</v>
      </c>
      <c r="J193" s="65" t="s">
        <v>1529</v>
      </c>
      <c r="K193" s="65" t="s">
        <v>1530</v>
      </c>
      <c r="L193" s="66">
        <v>46270</v>
      </c>
      <c r="M193" s="65" t="s">
        <v>261</v>
      </c>
      <c r="N193" s="65" t="s">
        <v>264</v>
      </c>
      <c r="O193" s="65" t="s">
        <v>259</v>
      </c>
      <c r="P193" s="66">
        <v>46270</v>
      </c>
      <c r="Q193" s="31">
        <f t="shared" si="4"/>
        <v>439</v>
      </c>
      <c r="R193" s="31">
        <f t="shared" si="5"/>
        <v>686</v>
      </c>
      <c r="S193" s="29">
        <f>IF($Q193&lt;Parâmetros!$E$19,$G193-1,$G193)</f>
        <v>46270</v>
      </c>
    </row>
    <row r="194" spans="1:19" ht="15" customHeight="1" x14ac:dyDescent="0.25">
      <c r="A194" s="122">
        <v>11352</v>
      </c>
      <c r="B194" s="65" t="s">
        <v>159</v>
      </c>
      <c r="C194" s="65" t="s">
        <v>262</v>
      </c>
      <c r="D194" s="66">
        <v>46270</v>
      </c>
      <c r="E194" s="67">
        <v>3</v>
      </c>
      <c r="F194" s="65" t="s">
        <v>255</v>
      </c>
      <c r="G194" s="66">
        <v>46270</v>
      </c>
      <c r="H194">
        <v>40510414</v>
      </c>
      <c r="I194">
        <v>10</v>
      </c>
      <c r="J194" s="65" t="s">
        <v>1531</v>
      </c>
      <c r="K194" s="65" t="s">
        <v>1532</v>
      </c>
      <c r="L194" s="66">
        <v>46270</v>
      </c>
      <c r="M194" s="65" t="s">
        <v>261</v>
      </c>
      <c r="N194" s="65" t="s">
        <v>264</v>
      </c>
      <c r="O194" s="65" t="s">
        <v>259</v>
      </c>
      <c r="P194" s="66">
        <v>46270</v>
      </c>
      <c r="Q194" s="31">
        <f t="shared" ref="Q194:Q257" si="6">IFERROR(VALUE(LEFT($J194,2))*60+VALUE(MID($J194,4,2)),9999)</f>
        <v>740</v>
      </c>
      <c r="R194" s="31">
        <f t="shared" ref="R194:R257" si="7">IFERROR(VALUE(LEFT($K194,2))*60+VALUE(MID($K194,4,2)),"")</f>
        <v>920</v>
      </c>
      <c r="S194" s="29">
        <f>IF($Q194&lt;Parâmetros!$E$19,$G194-1,$G194)</f>
        <v>46270</v>
      </c>
    </row>
    <row r="195" spans="1:19" ht="15" customHeight="1" x14ac:dyDescent="0.25">
      <c r="A195" s="122">
        <v>11352</v>
      </c>
      <c r="B195" s="65" t="s">
        <v>159</v>
      </c>
      <c r="C195" s="65" t="s">
        <v>262</v>
      </c>
      <c r="D195" s="66">
        <v>46272</v>
      </c>
      <c r="E195" s="67">
        <v>3.82</v>
      </c>
      <c r="F195" s="65" t="s">
        <v>255</v>
      </c>
      <c r="G195" s="66">
        <v>46272</v>
      </c>
      <c r="H195">
        <v>40511405</v>
      </c>
      <c r="I195">
        <v>20</v>
      </c>
      <c r="J195" s="65" t="s">
        <v>2421</v>
      </c>
      <c r="K195" s="65" t="s">
        <v>2422</v>
      </c>
      <c r="L195" s="66">
        <v>46272</v>
      </c>
      <c r="M195" s="65" t="s">
        <v>261</v>
      </c>
      <c r="N195" s="65" t="s">
        <v>264</v>
      </c>
      <c r="O195" s="65" t="s">
        <v>259</v>
      </c>
      <c r="P195" s="66">
        <v>46272</v>
      </c>
      <c r="Q195" s="31">
        <f t="shared" si="6"/>
        <v>451</v>
      </c>
      <c r="R195" s="31">
        <f t="shared" si="7"/>
        <v>680</v>
      </c>
      <c r="S195" s="29">
        <f>IF($Q195&lt;Parâmetros!$E$19,$G195-1,$G195)</f>
        <v>46272</v>
      </c>
    </row>
    <row r="196" spans="1:19" ht="15" customHeight="1" x14ac:dyDescent="0.25">
      <c r="A196" s="122">
        <v>11352</v>
      </c>
      <c r="B196" s="65" t="s">
        <v>159</v>
      </c>
      <c r="C196" s="65" t="s">
        <v>262</v>
      </c>
      <c r="D196" s="66">
        <v>46272</v>
      </c>
      <c r="E196" s="67">
        <v>3.81</v>
      </c>
      <c r="F196" s="65" t="s">
        <v>255</v>
      </c>
      <c r="G196" s="66">
        <v>46272</v>
      </c>
      <c r="H196">
        <v>40511405</v>
      </c>
      <c r="I196">
        <v>20</v>
      </c>
      <c r="J196" s="65" t="s">
        <v>2423</v>
      </c>
      <c r="K196" s="65" t="s">
        <v>2424</v>
      </c>
      <c r="L196" s="66">
        <v>46272</v>
      </c>
      <c r="M196" s="65" t="s">
        <v>261</v>
      </c>
      <c r="N196" s="65" t="s">
        <v>264</v>
      </c>
      <c r="O196" s="65" t="s">
        <v>259</v>
      </c>
      <c r="P196" s="66">
        <v>46272</v>
      </c>
      <c r="Q196" s="31">
        <f t="shared" si="6"/>
        <v>694</v>
      </c>
      <c r="R196" s="31">
        <f t="shared" si="7"/>
        <v>922</v>
      </c>
      <c r="S196" s="29">
        <f>IF($Q196&lt;Parâmetros!$E$19,$G196-1,$G196)</f>
        <v>46272</v>
      </c>
    </row>
    <row r="197" spans="1:19" ht="15" customHeight="1" x14ac:dyDescent="0.25">
      <c r="A197" s="122">
        <v>11352</v>
      </c>
      <c r="B197" s="65" t="s">
        <v>159</v>
      </c>
      <c r="C197" s="65" t="s">
        <v>262</v>
      </c>
      <c r="D197" s="66">
        <v>46273</v>
      </c>
      <c r="E197" s="67">
        <v>4.09</v>
      </c>
      <c r="F197" s="65" t="s">
        <v>255</v>
      </c>
      <c r="G197" s="66">
        <v>46273</v>
      </c>
      <c r="H197">
        <v>40511405</v>
      </c>
      <c r="I197">
        <v>10</v>
      </c>
      <c r="J197" s="65" t="s">
        <v>2677</v>
      </c>
      <c r="K197" s="65" t="s">
        <v>2678</v>
      </c>
      <c r="L197" s="66">
        <v>46273</v>
      </c>
      <c r="M197" s="65" t="s">
        <v>261</v>
      </c>
      <c r="N197" s="65" t="s">
        <v>264</v>
      </c>
      <c r="O197" s="65" t="s">
        <v>259</v>
      </c>
      <c r="P197" s="66">
        <v>46273</v>
      </c>
      <c r="Q197" s="31">
        <f t="shared" si="6"/>
        <v>439</v>
      </c>
      <c r="R197" s="31">
        <f t="shared" si="7"/>
        <v>684</v>
      </c>
      <c r="S197" s="29">
        <f>IF($Q197&lt;Parâmetros!$E$19,$G197-1,$G197)</f>
        <v>46273</v>
      </c>
    </row>
    <row r="198" spans="1:19" ht="15" customHeight="1" x14ac:dyDescent="0.25">
      <c r="A198" s="122">
        <v>11352</v>
      </c>
      <c r="B198" s="65" t="s">
        <v>159</v>
      </c>
      <c r="C198" s="65" t="s">
        <v>262</v>
      </c>
      <c r="D198" s="66">
        <v>46273</v>
      </c>
      <c r="E198" s="67">
        <v>4.8499999999999996</v>
      </c>
      <c r="F198" s="65" t="s">
        <v>255</v>
      </c>
      <c r="G198" s="66">
        <v>46273</v>
      </c>
      <c r="H198">
        <v>40511405</v>
      </c>
      <c r="I198">
        <v>10</v>
      </c>
      <c r="J198" s="65" t="s">
        <v>2679</v>
      </c>
      <c r="K198" s="65" t="s">
        <v>2680</v>
      </c>
      <c r="L198" s="66">
        <v>46273</v>
      </c>
      <c r="M198" s="65" t="s">
        <v>261</v>
      </c>
      <c r="N198" s="65" t="s">
        <v>264</v>
      </c>
      <c r="O198" s="65" t="s">
        <v>259</v>
      </c>
      <c r="P198" s="66">
        <v>46273</v>
      </c>
      <c r="Q198" s="31">
        <f t="shared" si="6"/>
        <v>689</v>
      </c>
      <c r="R198" s="31">
        <f t="shared" si="7"/>
        <v>980</v>
      </c>
      <c r="S198" s="29">
        <f>IF($Q198&lt;Parâmetros!$E$19,$G198-1,$G198)</f>
        <v>46273</v>
      </c>
    </row>
    <row r="199" spans="1:19" ht="15" customHeight="1" x14ac:dyDescent="0.25">
      <c r="A199" s="122">
        <v>11415</v>
      </c>
      <c r="B199" s="65" t="s">
        <v>943</v>
      </c>
      <c r="C199" s="65" t="s">
        <v>290</v>
      </c>
      <c r="D199" s="66">
        <v>46267</v>
      </c>
      <c r="E199" s="67">
        <v>2.42</v>
      </c>
      <c r="F199" s="65" t="s">
        <v>255</v>
      </c>
      <c r="G199" s="66">
        <v>46265</v>
      </c>
      <c r="H199">
        <v>40509428</v>
      </c>
      <c r="I199">
        <v>10</v>
      </c>
      <c r="J199" s="65" t="s">
        <v>944</v>
      </c>
      <c r="K199" s="65" t="s">
        <v>945</v>
      </c>
      <c r="L199" s="66">
        <v>46265</v>
      </c>
      <c r="M199" s="65" t="s">
        <v>258</v>
      </c>
      <c r="N199" s="65" t="s">
        <v>264</v>
      </c>
      <c r="O199" s="65" t="s">
        <v>259</v>
      </c>
      <c r="P199" s="66">
        <v>46267</v>
      </c>
      <c r="Q199" s="31">
        <f t="shared" si="6"/>
        <v>440</v>
      </c>
      <c r="R199" s="31">
        <f t="shared" si="7"/>
        <v>586</v>
      </c>
      <c r="S199" s="29">
        <f>IF($Q199&lt;Parâmetros!$E$19,$G199-1,$G199)</f>
        <v>46265</v>
      </c>
    </row>
    <row r="200" spans="1:19" ht="15" customHeight="1" x14ac:dyDescent="0.25">
      <c r="A200" s="122">
        <v>11415</v>
      </c>
      <c r="B200" s="65" t="s">
        <v>943</v>
      </c>
      <c r="C200" s="65" t="s">
        <v>290</v>
      </c>
      <c r="D200" s="66">
        <v>46267</v>
      </c>
      <c r="E200" s="67">
        <v>1.61</v>
      </c>
      <c r="F200" s="65" t="s">
        <v>255</v>
      </c>
      <c r="G200" s="66">
        <v>46265</v>
      </c>
      <c r="H200">
        <v>40509429</v>
      </c>
      <c r="I200">
        <v>10</v>
      </c>
      <c r="J200" s="65" t="s">
        <v>946</v>
      </c>
      <c r="K200" s="65" t="s">
        <v>947</v>
      </c>
      <c r="L200" s="66">
        <v>46265</v>
      </c>
      <c r="M200" s="65" t="s">
        <v>258</v>
      </c>
      <c r="N200" s="65" t="s">
        <v>264</v>
      </c>
      <c r="O200" s="65" t="s">
        <v>259</v>
      </c>
      <c r="P200" s="66">
        <v>46267</v>
      </c>
      <c r="Q200" s="31">
        <f t="shared" si="6"/>
        <v>593</v>
      </c>
      <c r="R200" s="31">
        <f t="shared" si="7"/>
        <v>690</v>
      </c>
      <c r="S200" s="29">
        <f>IF($Q200&lt;Parâmetros!$E$19,$G200-1,$G200)</f>
        <v>46265</v>
      </c>
    </row>
    <row r="201" spans="1:19" ht="15" customHeight="1" x14ac:dyDescent="0.25">
      <c r="A201" s="122">
        <v>11415</v>
      </c>
      <c r="B201" s="65" t="s">
        <v>943</v>
      </c>
      <c r="C201" s="65" t="s">
        <v>290</v>
      </c>
      <c r="D201" s="66">
        <v>46267</v>
      </c>
      <c r="E201" s="67">
        <v>1.22</v>
      </c>
      <c r="F201" s="65" t="s">
        <v>255</v>
      </c>
      <c r="G201" s="66">
        <v>46265</v>
      </c>
      <c r="H201">
        <v>40509431</v>
      </c>
      <c r="I201">
        <v>10</v>
      </c>
      <c r="J201" s="65" t="s">
        <v>789</v>
      </c>
      <c r="K201" s="65" t="s">
        <v>948</v>
      </c>
      <c r="L201" s="66">
        <v>46265</v>
      </c>
      <c r="M201" s="65" t="s">
        <v>258</v>
      </c>
      <c r="N201" s="65" t="s">
        <v>264</v>
      </c>
      <c r="O201" s="65" t="s">
        <v>259</v>
      </c>
      <c r="P201" s="66">
        <v>46267</v>
      </c>
      <c r="Q201" s="31">
        <f t="shared" si="6"/>
        <v>752</v>
      </c>
      <c r="R201" s="31">
        <f t="shared" si="7"/>
        <v>825</v>
      </c>
      <c r="S201" s="29">
        <f>IF($Q201&lt;Parâmetros!$E$19,$G201-1,$G201)</f>
        <v>46265</v>
      </c>
    </row>
    <row r="202" spans="1:19" ht="15" customHeight="1" x14ac:dyDescent="0.25">
      <c r="A202" s="122">
        <v>11415</v>
      </c>
      <c r="B202" s="65" t="s">
        <v>943</v>
      </c>
      <c r="C202" s="65" t="s">
        <v>290</v>
      </c>
      <c r="D202" s="66">
        <v>46267</v>
      </c>
      <c r="E202" s="67">
        <v>1.1200000000000001</v>
      </c>
      <c r="F202" s="65" t="s">
        <v>255</v>
      </c>
      <c r="G202" s="66">
        <v>46265</v>
      </c>
      <c r="H202">
        <v>40509430</v>
      </c>
      <c r="I202">
        <v>10</v>
      </c>
      <c r="J202" s="65" t="s">
        <v>949</v>
      </c>
      <c r="K202" s="65" t="s">
        <v>950</v>
      </c>
      <c r="L202" s="66">
        <v>46265</v>
      </c>
      <c r="M202" s="65" t="s">
        <v>258</v>
      </c>
      <c r="N202" s="65" t="s">
        <v>264</v>
      </c>
      <c r="O202" s="65" t="s">
        <v>259</v>
      </c>
      <c r="P202" s="66">
        <v>46267</v>
      </c>
      <c r="Q202" s="31">
        <f t="shared" si="6"/>
        <v>831</v>
      </c>
      <c r="R202" s="31">
        <f t="shared" si="7"/>
        <v>898</v>
      </c>
      <c r="S202" s="29">
        <f>IF($Q202&lt;Parâmetros!$E$19,$G202-1,$G202)</f>
        <v>46265</v>
      </c>
    </row>
    <row r="203" spans="1:19" ht="15" customHeight="1" x14ac:dyDescent="0.25">
      <c r="A203" s="122">
        <v>11415</v>
      </c>
      <c r="B203" s="65" t="s">
        <v>943</v>
      </c>
      <c r="C203" s="65" t="s">
        <v>290</v>
      </c>
      <c r="D203" s="66">
        <v>46267</v>
      </c>
      <c r="E203" s="67">
        <v>1.24</v>
      </c>
      <c r="F203" s="65" t="s">
        <v>255</v>
      </c>
      <c r="G203" s="66">
        <v>46265</v>
      </c>
      <c r="H203">
        <v>40509643</v>
      </c>
      <c r="I203">
        <v>10</v>
      </c>
      <c r="J203" s="65" t="s">
        <v>951</v>
      </c>
      <c r="K203" s="65" t="s">
        <v>952</v>
      </c>
      <c r="L203" s="66">
        <v>46265</v>
      </c>
      <c r="M203" s="65" t="s">
        <v>258</v>
      </c>
      <c r="N203" s="65" t="s">
        <v>264</v>
      </c>
      <c r="O203" s="65" t="s">
        <v>259</v>
      </c>
      <c r="P203" s="66">
        <v>46267</v>
      </c>
      <c r="Q203" s="31">
        <f t="shared" si="6"/>
        <v>912</v>
      </c>
      <c r="R203" s="31">
        <f t="shared" si="7"/>
        <v>986</v>
      </c>
      <c r="S203" s="29">
        <f>IF($Q203&lt;Parâmetros!$E$19,$G203-1,$G203)</f>
        <v>46265</v>
      </c>
    </row>
    <row r="204" spans="1:19" ht="15" customHeight="1" x14ac:dyDescent="0.25">
      <c r="A204" s="122">
        <v>11415</v>
      </c>
      <c r="B204" s="65" t="s">
        <v>943</v>
      </c>
      <c r="C204" s="65" t="s">
        <v>290</v>
      </c>
      <c r="D204" s="66">
        <v>46267</v>
      </c>
      <c r="E204" s="67">
        <v>4.5199999999999996</v>
      </c>
      <c r="F204" s="65" t="s">
        <v>255</v>
      </c>
      <c r="G204" s="66">
        <v>46266</v>
      </c>
      <c r="H204">
        <v>40510992</v>
      </c>
      <c r="I204">
        <v>10</v>
      </c>
      <c r="J204" s="65" t="s">
        <v>953</v>
      </c>
      <c r="K204" s="65" t="s">
        <v>954</v>
      </c>
      <c r="L204" s="66">
        <v>46266</v>
      </c>
      <c r="M204" s="65" t="s">
        <v>261</v>
      </c>
      <c r="N204" s="65" t="s">
        <v>264</v>
      </c>
      <c r="O204" s="65" t="s">
        <v>259</v>
      </c>
      <c r="P204" s="66">
        <v>46267</v>
      </c>
      <c r="Q204" s="31">
        <f t="shared" si="6"/>
        <v>449</v>
      </c>
      <c r="R204" s="31">
        <f t="shared" si="7"/>
        <v>720</v>
      </c>
      <c r="S204" s="29">
        <f>IF($Q204&lt;Parâmetros!$E$19,$G204-1,$G204)</f>
        <v>46266</v>
      </c>
    </row>
    <row r="205" spans="1:19" ht="15" customHeight="1" x14ac:dyDescent="0.25">
      <c r="A205" s="122">
        <v>11415</v>
      </c>
      <c r="B205" s="65" t="s">
        <v>943</v>
      </c>
      <c r="C205" s="65" t="s">
        <v>290</v>
      </c>
      <c r="D205" s="66">
        <v>46267</v>
      </c>
      <c r="E205" s="67">
        <v>3.5</v>
      </c>
      <c r="F205" s="65" t="s">
        <v>255</v>
      </c>
      <c r="G205" s="66">
        <v>46266</v>
      </c>
      <c r="H205">
        <v>40510992</v>
      </c>
      <c r="I205">
        <v>10</v>
      </c>
      <c r="J205" s="65" t="s">
        <v>955</v>
      </c>
      <c r="K205" s="65" t="s">
        <v>956</v>
      </c>
      <c r="L205" s="66">
        <v>46266</v>
      </c>
      <c r="M205" s="65" t="s">
        <v>261</v>
      </c>
      <c r="N205" s="65" t="s">
        <v>264</v>
      </c>
      <c r="O205" s="65" t="s">
        <v>259</v>
      </c>
      <c r="P205" s="66">
        <v>46267</v>
      </c>
      <c r="Q205" s="31">
        <f t="shared" si="6"/>
        <v>780</v>
      </c>
      <c r="R205" s="31">
        <f t="shared" si="7"/>
        <v>990</v>
      </c>
      <c r="S205" s="29">
        <f>IF($Q205&lt;Parâmetros!$E$19,$G205-1,$G205)</f>
        <v>46266</v>
      </c>
    </row>
    <row r="206" spans="1:19" ht="15" customHeight="1" x14ac:dyDescent="0.25">
      <c r="A206" s="122">
        <v>11415</v>
      </c>
      <c r="B206" s="65" t="s">
        <v>943</v>
      </c>
      <c r="C206" s="65" t="s">
        <v>290</v>
      </c>
      <c r="D206" s="66">
        <v>46270</v>
      </c>
      <c r="E206" s="67">
        <v>1.5</v>
      </c>
      <c r="F206" s="65" t="s">
        <v>255</v>
      </c>
      <c r="G206" s="66">
        <v>46267</v>
      </c>
      <c r="H206">
        <v>40511255</v>
      </c>
      <c r="I206">
        <v>10</v>
      </c>
      <c r="J206" s="65" t="s">
        <v>1448</v>
      </c>
      <c r="K206" s="65" t="s">
        <v>1533</v>
      </c>
      <c r="L206" s="66">
        <v>46267</v>
      </c>
      <c r="M206" s="65" t="s">
        <v>261</v>
      </c>
      <c r="N206" s="65" t="s">
        <v>264</v>
      </c>
      <c r="O206" s="65" t="s">
        <v>259</v>
      </c>
      <c r="P206" s="66">
        <v>46270</v>
      </c>
      <c r="Q206" s="31">
        <f t="shared" si="6"/>
        <v>450</v>
      </c>
      <c r="R206" s="31">
        <f t="shared" si="7"/>
        <v>540</v>
      </c>
      <c r="S206" s="29">
        <f>IF($Q206&lt;Parâmetros!$E$19,$G206-1,$G206)</f>
        <v>46267</v>
      </c>
    </row>
    <row r="207" spans="1:19" ht="15" customHeight="1" x14ac:dyDescent="0.25">
      <c r="A207" s="122">
        <v>11415</v>
      </c>
      <c r="B207" s="65" t="s">
        <v>943</v>
      </c>
      <c r="C207" s="65" t="s">
        <v>290</v>
      </c>
      <c r="D207" s="66">
        <v>46270</v>
      </c>
      <c r="E207" s="67">
        <v>1.89</v>
      </c>
      <c r="F207" s="65" t="s">
        <v>255</v>
      </c>
      <c r="G207" s="66">
        <v>46267</v>
      </c>
      <c r="H207">
        <v>40511257</v>
      </c>
      <c r="I207">
        <v>10</v>
      </c>
      <c r="J207" s="65" t="s">
        <v>1534</v>
      </c>
      <c r="K207" s="65" t="s">
        <v>1535</v>
      </c>
      <c r="L207" s="66">
        <v>46267</v>
      </c>
      <c r="M207" s="65" t="s">
        <v>261</v>
      </c>
      <c r="N207" s="65" t="s">
        <v>264</v>
      </c>
      <c r="O207" s="65" t="s">
        <v>259</v>
      </c>
      <c r="P207" s="66">
        <v>46270</v>
      </c>
      <c r="Q207" s="31">
        <f t="shared" si="6"/>
        <v>547</v>
      </c>
      <c r="R207" s="31">
        <f t="shared" si="7"/>
        <v>660</v>
      </c>
      <c r="S207" s="29">
        <f>IF($Q207&lt;Parâmetros!$E$19,$G207-1,$G207)</f>
        <v>46267</v>
      </c>
    </row>
    <row r="208" spans="1:19" ht="15" customHeight="1" x14ac:dyDescent="0.25">
      <c r="A208" s="122">
        <v>11415</v>
      </c>
      <c r="B208" s="65" t="s">
        <v>943</v>
      </c>
      <c r="C208" s="65" t="s">
        <v>290</v>
      </c>
      <c r="D208" s="66">
        <v>46270</v>
      </c>
      <c r="E208" s="67">
        <v>1.5</v>
      </c>
      <c r="F208" s="65" t="s">
        <v>255</v>
      </c>
      <c r="G208" s="66">
        <v>46267</v>
      </c>
      <c r="H208">
        <v>40511256</v>
      </c>
      <c r="I208">
        <v>10</v>
      </c>
      <c r="J208" s="65" t="s">
        <v>1536</v>
      </c>
      <c r="K208" s="65" t="s">
        <v>1537</v>
      </c>
      <c r="L208" s="66">
        <v>46267</v>
      </c>
      <c r="M208" s="65" t="s">
        <v>261</v>
      </c>
      <c r="N208">
        <v>3009938</v>
      </c>
      <c r="O208" s="65" t="s">
        <v>259</v>
      </c>
      <c r="P208" s="66">
        <v>46270</v>
      </c>
      <c r="Q208" s="31">
        <f t="shared" si="6"/>
        <v>720</v>
      </c>
      <c r="R208" s="31">
        <f t="shared" si="7"/>
        <v>810</v>
      </c>
      <c r="S208" s="29">
        <f>IF($Q208&lt;Parâmetros!$E$19,$G208-1,$G208)</f>
        <v>46267</v>
      </c>
    </row>
    <row r="209" spans="1:19" ht="15" customHeight="1" x14ac:dyDescent="0.25">
      <c r="A209" s="122">
        <v>11415</v>
      </c>
      <c r="B209" s="65" t="s">
        <v>943</v>
      </c>
      <c r="C209" s="65" t="s">
        <v>290</v>
      </c>
      <c r="D209" s="66">
        <v>46270</v>
      </c>
      <c r="E209" s="67">
        <v>1.4</v>
      </c>
      <c r="F209" s="65" t="s">
        <v>255</v>
      </c>
      <c r="G209" s="66">
        <v>46267</v>
      </c>
      <c r="H209">
        <v>40511259</v>
      </c>
      <c r="I209">
        <v>10</v>
      </c>
      <c r="J209" s="65" t="s">
        <v>1538</v>
      </c>
      <c r="K209" s="65" t="s">
        <v>1539</v>
      </c>
      <c r="L209" s="66">
        <v>46267</v>
      </c>
      <c r="M209" s="65" t="s">
        <v>261</v>
      </c>
      <c r="N209">
        <v>3009387</v>
      </c>
      <c r="O209" s="65" t="s">
        <v>259</v>
      </c>
      <c r="P209" s="66">
        <v>46270</v>
      </c>
      <c r="Q209" s="31">
        <f t="shared" si="6"/>
        <v>815</v>
      </c>
      <c r="R209" s="31">
        <f t="shared" si="7"/>
        <v>900</v>
      </c>
      <c r="S209" s="29">
        <f>IF($Q209&lt;Parâmetros!$E$19,$G209-1,$G209)</f>
        <v>46267</v>
      </c>
    </row>
    <row r="210" spans="1:19" ht="15" customHeight="1" x14ac:dyDescent="0.25">
      <c r="A210" s="122">
        <v>11415</v>
      </c>
      <c r="B210" s="65" t="s">
        <v>943</v>
      </c>
      <c r="C210" s="65" t="s">
        <v>290</v>
      </c>
      <c r="D210" s="66">
        <v>46270</v>
      </c>
      <c r="E210" s="67">
        <v>1.47</v>
      </c>
      <c r="F210" s="65" t="s">
        <v>255</v>
      </c>
      <c r="G210" s="66">
        <v>46267</v>
      </c>
      <c r="H210">
        <v>40511258</v>
      </c>
      <c r="I210">
        <v>10</v>
      </c>
      <c r="J210" s="65" t="s">
        <v>1540</v>
      </c>
      <c r="K210" s="65" t="s">
        <v>1541</v>
      </c>
      <c r="L210" s="66">
        <v>46267</v>
      </c>
      <c r="M210" s="65" t="s">
        <v>261</v>
      </c>
      <c r="N210" s="65" t="s">
        <v>264</v>
      </c>
      <c r="O210" s="65" t="s">
        <v>259</v>
      </c>
      <c r="P210" s="66">
        <v>46270</v>
      </c>
      <c r="Q210" s="31">
        <f t="shared" si="6"/>
        <v>903</v>
      </c>
      <c r="R210" s="31">
        <f t="shared" si="7"/>
        <v>991</v>
      </c>
      <c r="S210" s="29">
        <f>IF($Q210&lt;Parâmetros!$E$19,$G210-1,$G210)</f>
        <v>46267</v>
      </c>
    </row>
    <row r="211" spans="1:19" ht="15" customHeight="1" x14ac:dyDescent="0.25">
      <c r="A211" s="122">
        <v>11415</v>
      </c>
      <c r="B211" s="65" t="s">
        <v>943</v>
      </c>
      <c r="C211" s="65" t="s">
        <v>290</v>
      </c>
      <c r="D211" s="66">
        <v>46270</v>
      </c>
      <c r="E211" s="67">
        <v>0.67</v>
      </c>
      <c r="F211" s="65" t="s">
        <v>255</v>
      </c>
      <c r="G211" s="66">
        <v>46268</v>
      </c>
      <c r="H211">
        <v>40509616</v>
      </c>
      <c r="I211">
        <v>10</v>
      </c>
      <c r="J211" s="65" t="s">
        <v>1542</v>
      </c>
      <c r="K211" s="65" t="s">
        <v>1543</v>
      </c>
      <c r="L211" s="66">
        <v>46268</v>
      </c>
      <c r="M211" s="65" t="s">
        <v>258</v>
      </c>
      <c r="N211">
        <v>3006424</v>
      </c>
      <c r="O211" s="65" t="s">
        <v>259</v>
      </c>
      <c r="P211" s="66">
        <v>46270</v>
      </c>
      <c r="Q211" s="31">
        <f t="shared" si="6"/>
        <v>434</v>
      </c>
      <c r="R211" s="31">
        <f t="shared" si="7"/>
        <v>475</v>
      </c>
      <c r="S211" s="29">
        <f>IF($Q211&lt;Parâmetros!$E$19,$G211-1,$G211)</f>
        <v>46268</v>
      </c>
    </row>
    <row r="212" spans="1:19" ht="15" customHeight="1" x14ac:dyDescent="0.25">
      <c r="A212" s="122">
        <v>11415</v>
      </c>
      <c r="B212" s="65" t="s">
        <v>943</v>
      </c>
      <c r="C212" s="65" t="s">
        <v>290</v>
      </c>
      <c r="D212" s="66">
        <v>46270</v>
      </c>
      <c r="E212" s="67">
        <v>0.49</v>
      </c>
      <c r="F212" s="65" t="s">
        <v>255</v>
      </c>
      <c r="G212" s="66">
        <v>46268</v>
      </c>
      <c r="H212">
        <v>40509617</v>
      </c>
      <c r="I212">
        <v>10</v>
      </c>
      <c r="J212" s="65" t="s">
        <v>1544</v>
      </c>
      <c r="K212" s="65" t="s">
        <v>1545</v>
      </c>
      <c r="L212" s="66">
        <v>46268</v>
      </c>
      <c r="M212" s="65" t="s">
        <v>258</v>
      </c>
      <c r="N212">
        <v>3002651</v>
      </c>
      <c r="O212" s="65" t="s">
        <v>259</v>
      </c>
      <c r="P212" s="66">
        <v>46270</v>
      </c>
      <c r="Q212" s="31">
        <f t="shared" si="6"/>
        <v>477</v>
      </c>
      <c r="R212" s="31">
        <f t="shared" si="7"/>
        <v>506</v>
      </c>
      <c r="S212" s="29">
        <f>IF($Q212&lt;Parâmetros!$E$19,$G212-1,$G212)</f>
        <v>46268</v>
      </c>
    </row>
    <row r="213" spans="1:19" ht="15" customHeight="1" x14ac:dyDescent="0.25">
      <c r="A213" s="122">
        <v>11415</v>
      </c>
      <c r="B213" s="65" t="s">
        <v>943</v>
      </c>
      <c r="C213" s="65" t="s">
        <v>290</v>
      </c>
      <c r="D213" s="66">
        <v>46270</v>
      </c>
      <c r="E213" s="67">
        <v>0.47</v>
      </c>
      <c r="F213" s="65" t="s">
        <v>255</v>
      </c>
      <c r="G213" s="66">
        <v>46268</v>
      </c>
      <c r="H213">
        <v>40509618</v>
      </c>
      <c r="I213">
        <v>10</v>
      </c>
      <c r="J213" s="65" t="s">
        <v>1546</v>
      </c>
      <c r="K213" s="65" t="s">
        <v>303</v>
      </c>
      <c r="L213" s="66">
        <v>46268</v>
      </c>
      <c r="M213" s="65" t="s">
        <v>258</v>
      </c>
      <c r="N213">
        <v>3002653</v>
      </c>
      <c r="O213" s="65" t="s">
        <v>259</v>
      </c>
      <c r="P213" s="66">
        <v>46270</v>
      </c>
      <c r="Q213" s="31">
        <f t="shared" si="6"/>
        <v>511</v>
      </c>
      <c r="R213" s="31">
        <f t="shared" si="7"/>
        <v>540</v>
      </c>
      <c r="S213" s="29">
        <f>IF($Q213&lt;Parâmetros!$E$19,$G213-1,$G213)</f>
        <v>46268</v>
      </c>
    </row>
    <row r="214" spans="1:19" ht="15" customHeight="1" x14ac:dyDescent="0.25">
      <c r="A214" s="122">
        <v>11415</v>
      </c>
      <c r="B214" s="65" t="s">
        <v>943</v>
      </c>
      <c r="C214" s="65" t="s">
        <v>290</v>
      </c>
      <c r="D214" s="66">
        <v>46270</v>
      </c>
      <c r="E214" s="67">
        <v>0.39</v>
      </c>
      <c r="F214" s="65" t="s">
        <v>255</v>
      </c>
      <c r="G214" s="66">
        <v>46268</v>
      </c>
      <c r="H214">
        <v>40509619</v>
      </c>
      <c r="I214">
        <v>10</v>
      </c>
      <c r="J214" s="65" t="s">
        <v>1547</v>
      </c>
      <c r="K214" s="65" t="s">
        <v>1548</v>
      </c>
      <c r="L214" s="66">
        <v>46268</v>
      </c>
      <c r="M214" s="65" t="s">
        <v>258</v>
      </c>
      <c r="N214">
        <v>3002654</v>
      </c>
      <c r="O214" s="65" t="s">
        <v>259</v>
      </c>
      <c r="P214" s="66">
        <v>46270</v>
      </c>
      <c r="Q214" s="31">
        <f t="shared" si="6"/>
        <v>550</v>
      </c>
      <c r="R214" s="31">
        <f t="shared" si="7"/>
        <v>573</v>
      </c>
      <c r="S214" s="29">
        <f>IF($Q214&lt;Parâmetros!$E$19,$G214-1,$G214)</f>
        <v>46268</v>
      </c>
    </row>
    <row r="215" spans="1:19" ht="15" customHeight="1" x14ac:dyDescent="0.25">
      <c r="A215" s="122">
        <v>11415</v>
      </c>
      <c r="B215" s="65" t="s">
        <v>943</v>
      </c>
      <c r="C215" s="65" t="s">
        <v>290</v>
      </c>
      <c r="D215" s="66">
        <v>46270</v>
      </c>
      <c r="E215" s="67">
        <v>0.49</v>
      </c>
      <c r="F215" s="65" t="s">
        <v>255</v>
      </c>
      <c r="G215" s="66">
        <v>46268</v>
      </c>
      <c r="H215">
        <v>40509620</v>
      </c>
      <c r="I215">
        <v>10</v>
      </c>
      <c r="J215" s="65" t="s">
        <v>1549</v>
      </c>
      <c r="K215" s="65" t="s">
        <v>1550</v>
      </c>
      <c r="L215" s="66">
        <v>46268</v>
      </c>
      <c r="M215" s="65" t="s">
        <v>258</v>
      </c>
      <c r="N215">
        <v>3002650</v>
      </c>
      <c r="O215" s="65" t="s">
        <v>259</v>
      </c>
      <c r="P215" s="66">
        <v>46270</v>
      </c>
      <c r="Q215" s="31">
        <f t="shared" si="6"/>
        <v>576</v>
      </c>
      <c r="R215" s="31">
        <f t="shared" si="7"/>
        <v>605</v>
      </c>
      <c r="S215" s="29">
        <f>IF($Q215&lt;Parâmetros!$E$19,$G215-1,$G215)</f>
        <v>46268</v>
      </c>
    </row>
    <row r="216" spans="1:19" ht="15" customHeight="1" x14ac:dyDescent="0.25">
      <c r="A216" s="122">
        <v>11415</v>
      </c>
      <c r="B216" s="65" t="s">
        <v>943</v>
      </c>
      <c r="C216" s="65" t="s">
        <v>290</v>
      </c>
      <c r="D216" s="66">
        <v>46270</v>
      </c>
      <c r="E216" s="67">
        <v>0.5</v>
      </c>
      <c r="F216" s="65" t="s">
        <v>255</v>
      </c>
      <c r="G216" s="66">
        <v>46268</v>
      </c>
      <c r="H216">
        <v>40509621</v>
      </c>
      <c r="I216">
        <v>10</v>
      </c>
      <c r="J216" s="65" t="s">
        <v>1551</v>
      </c>
      <c r="K216" s="65" t="s">
        <v>1552</v>
      </c>
      <c r="L216" s="66">
        <v>46268</v>
      </c>
      <c r="M216" s="65" t="s">
        <v>258</v>
      </c>
      <c r="N216">
        <v>3010500</v>
      </c>
      <c r="O216" s="65" t="s">
        <v>259</v>
      </c>
      <c r="P216" s="66">
        <v>46270</v>
      </c>
      <c r="Q216" s="31">
        <f t="shared" si="6"/>
        <v>606</v>
      </c>
      <c r="R216" s="31">
        <f t="shared" si="7"/>
        <v>636</v>
      </c>
      <c r="S216" s="29">
        <f>IF($Q216&lt;Parâmetros!$E$19,$G216-1,$G216)</f>
        <v>46268</v>
      </c>
    </row>
    <row r="217" spans="1:19" ht="15" customHeight="1" x14ac:dyDescent="0.25">
      <c r="A217" s="122">
        <v>11415</v>
      </c>
      <c r="B217" s="65" t="s">
        <v>943</v>
      </c>
      <c r="C217" s="65" t="s">
        <v>290</v>
      </c>
      <c r="D217" s="66">
        <v>46270</v>
      </c>
      <c r="E217" s="67">
        <v>0.7</v>
      </c>
      <c r="F217" s="65" t="s">
        <v>255</v>
      </c>
      <c r="G217" s="66">
        <v>46268</v>
      </c>
      <c r="H217">
        <v>40509622</v>
      </c>
      <c r="I217">
        <v>10</v>
      </c>
      <c r="J217" s="65" t="s">
        <v>1553</v>
      </c>
      <c r="K217" s="65" t="s">
        <v>1554</v>
      </c>
      <c r="L217" s="66">
        <v>46268</v>
      </c>
      <c r="M217" s="65" t="s">
        <v>258</v>
      </c>
      <c r="N217">
        <v>3010502</v>
      </c>
      <c r="O217" s="65" t="s">
        <v>259</v>
      </c>
      <c r="P217" s="66">
        <v>46270</v>
      </c>
      <c r="Q217" s="31">
        <f t="shared" si="6"/>
        <v>640</v>
      </c>
      <c r="R217" s="31">
        <f t="shared" si="7"/>
        <v>682</v>
      </c>
      <c r="S217" s="29">
        <f>IF($Q217&lt;Parâmetros!$E$19,$G217-1,$G217)</f>
        <v>46268</v>
      </c>
    </row>
    <row r="218" spans="1:19" ht="15" customHeight="1" x14ac:dyDescent="0.25">
      <c r="A218" s="122">
        <v>11415</v>
      </c>
      <c r="B218" s="65" t="s">
        <v>943</v>
      </c>
      <c r="C218" s="65" t="s">
        <v>290</v>
      </c>
      <c r="D218" s="66">
        <v>46270</v>
      </c>
      <c r="E218" s="67">
        <v>0.5</v>
      </c>
      <c r="F218" s="65" t="s">
        <v>255</v>
      </c>
      <c r="G218" s="66">
        <v>46268</v>
      </c>
      <c r="H218">
        <v>40509623</v>
      </c>
      <c r="I218">
        <v>10</v>
      </c>
      <c r="J218" s="65" t="s">
        <v>1555</v>
      </c>
      <c r="K218" s="65" t="s">
        <v>1556</v>
      </c>
      <c r="L218" s="66">
        <v>46268</v>
      </c>
      <c r="M218" s="65" t="s">
        <v>258</v>
      </c>
      <c r="N218" s="65" t="s">
        <v>264</v>
      </c>
      <c r="O218" s="65" t="s">
        <v>259</v>
      </c>
      <c r="P218" s="66">
        <v>46270</v>
      </c>
      <c r="Q218" s="31">
        <f t="shared" si="6"/>
        <v>750</v>
      </c>
      <c r="R218" s="31">
        <f t="shared" si="7"/>
        <v>780</v>
      </c>
      <c r="S218" s="29">
        <f>IF($Q218&lt;Parâmetros!$E$19,$G218-1,$G218)</f>
        <v>46268</v>
      </c>
    </row>
    <row r="219" spans="1:19" ht="15" customHeight="1" x14ac:dyDescent="0.25">
      <c r="A219" s="122">
        <v>11415</v>
      </c>
      <c r="B219" s="65" t="s">
        <v>943</v>
      </c>
      <c r="C219" s="65" t="s">
        <v>290</v>
      </c>
      <c r="D219" s="66">
        <v>46270</v>
      </c>
      <c r="E219" s="67">
        <v>0.56999999999999995</v>
      </c>
      <c r="F219" s="65" t="s">
        <v>255</v>
      </c>
      <c r="G219" s="66">
        <v>46268</v>
      </c>
      <c r="H219">
        <v>40509624</v>
      </c>
      <c r="I219">
        <v>10</v>
      </c>
      <c r="J219" s="65" t="s">
        <v>1557</v>
      </c>
      <c r="K219" s="65" t="s">
        <v>1558</v>
      </c>
      <c r="L219" s="66">
        <v>46268</v>
      </c>
      <c r="M219" s="65" t="s">
        <v>258</v>
      </c>
      <c r="N219" s="65" t="s">
        <v>264</v>
      </c>
      <c r="O219" s="65" t="s">
        <v>259</v>
      </c>
      <c r="P219" s="66">
        <v>46270</v>
      </c>
      <c r="Q219" s="31">
        <f t="shared" si="6"/>
        <v>786</v>
      </c>
      <c r="R219" s="31">
        <f t="shared" si="7"/>
        <v>820</v>
      </c>
      <c r="S219" s="29">
        <f>IF($Q219&lt;Parâmetros!$E$19,$G219-1,$G219)</f>
        <v>46268</v>
      </c>
    </row>
    <row r="220" spans="1:19" ht="15" customHeight="1" x14ac:dyDescent="0.25">
      <c r="A220" s="122">
        <v>11415</v>
      </c>
      <c r="B220" s="65" t="s">
        <v>943</v>
      </c>
      <c r="C220" s="65" t="s">
        <v>290</v>
      </c>
      <c r="D220" s="66">
        <v>46270</v>
      </c>
      <c r="E220" s="67">
        <v>1</v>
      </c>
      <c r="F220" s="65" t="s">
        <v>255</v>
      </c>
      <c r="G220" s="66">
        <v>46268</v>
      </c>
      <c r="H220">
        <v>40509646</v>
      </c>
      <c r="I220">
        <v>10</v>
      </c>
      <c r="J220" s="65" t="s">
        <v>1559</v>
      </c>
      <c r="K220" s="65" t="s">
        <v>1560</v>
      </c>
      <c r="L220" s="66">
        <v>46268</v>
      </c>
      <c r="M220" s="65" t="s">
        <v>279</v>
      </c>
      <c r="N220" s="65" t="s">
        <v>264</v>
      </c>
      <c r="O220" s="65" t="s">
        <v>259</v>
      </c>
      <c r="P220" s="66">
        <v>46270</v>
      </c>
      <c r="Q220" s="31">
        <f t="shared" si="6"/>
        <v>840</v>
      </c>
      <c r="R220" s="31">
        <f t="shared" si="7"/>
        <v>900</v>
      </c>
      <c r="S220" s="29">
        <f>IF($Q220&lt;Parâmetros!$E$19,$G220-1,$G220)</f>
        <v>46268</v>
      </c>
    </row>
    <row r="221" spans="1:19" ht="15" customHeight="1" x14ac:dyDescent="0.25">
      <c r="A221" s="122">
        <v>11415</v>
      </c>
      <c r="B221" s="65" t="s">
        <v>943</v>
      </c>
      <c r="C221" s="65" t="s">
        <v>290</v>
      </c>
      <c r="D221" s="66">
        <v>46270</v>
      </c>
      <c r="E221" s="67">
        <v>1.1399999999999999</v>
      </c>
      <c r="F221" s="65" t="s">
        <v>255</v>
      </c>
      <c r="G221" s="66">
        <v>46268</v>
      </c>
      <c r="H221">
        <v>40509644</v>
      </c>
      <c r="I221">
        <v>10</v>
      </c>
      <c r="J221" s="65" t="s">
        <v>1561</v>
      </c>
      <c r="K221" s="65" t="s">
        <v>937</v>
      </c>
      <c r="L221" s="66">
        <v>46268</v>
      </c>
      <c r="M221" s="65" t="s">
        <v>258</v>
      </c>
      <c r="N221" s="65" t="s">
        <v>264</v>
      </c>
      <c r="O221" s="65" t="s">
        <v>259</v>
      </c>
      <c r="P221" s="66">
        <v>46270</v>
      </c>
      <c r="Q221" s="31">
        <f t="shared" si="6"/>
        <v>914</v>
      </c>
      <c r="R221" s="31">
        <f t="shared" si="7"/>
        <v>982</v>
      </c>
      <c r="S221" s="29">
        <f>IF($Q221&lt;Parâmetros!$E$19,$G221-1,$G221)</f>
        <v>46268</v>
      </c>
    </row>
    <row r="222" spans="1:19" ht="15" customHeight="1" x14ac:dyDescent="0.25">
      <c r="A222" s="122">
        <v>11415</v>
      </c>
      <c r="B222" s="65" t="s">
        <v>943</v>
      </c>
      <c r="C222" s="65" t="s">
        <v>290</v>
      </c>
      <c r="D222" s="66">
        <v>46270</v>
      </c>
      <c r="E222" s="67">
        <v>1.22</v>
      </c>
      <c r="F222" s="65" t="s">
        <v>255</v>
      </c>
      <c r="G222" s="66">
        <v>46269</v>
      </c>
      <c r="H222">
        <v>40512089</v>
      </c>
      <c r="I222">
        <v>10</v>
      </c>
      <c r="J222" s="65" t="s">
        <v>1562</v>
      </c>
      <c r="K222" s="65" t="s">
        <v>1563</v>
      </c>
      <c r="L222" s="66">
        <v>46269</v>
      </c>
      <c r="M222" s="65" t="s">
        <v>261</v>
      </c>
      <c r="N222" s="65" t="s">
        <v>264</v>
      </c>
      <c r="O222" s="65" t="s">
        <v>259</v>
      </c>
      <c r="P222" s="66">
        <v>46270</v>
      </c>
      <c r="Q222" s="31">
        <f t="shared" si="6"/>
        <v>435</v>
      </c>
      <c r="R222" s="31">
        <f t="shared" si="7"/>
        <v>508</v>
      </c>
      <c r="S222" s="29">
        <f>IF($Q222&lt;Parâmetros!$E$19,$G222-1,$G222)</f>
        <v>46269</v>
      </c>
    </row>
    <row r="223" spans="1:19" ht="15" customHeight="1" x14ac:dyDescent="0.25">
      <c r="A223" s="122">
        <v>11415</v>
      </c>
      <c r="B223" s="65" t="s">
        <v>943</v>
      </c>
      <c r="C223" s="65" t="s">
        <v>290</v>
      </c>
      <c r="D223" s="66">
        <v>46270</v>
      </c>
      <c r="E223" s="67">
        <v>1.04</v>
      </c>
      <c r="F223" s="65" t="s">
        <v>255</v>
      </c>
      <c r="G223" s="66">
        <v>46269</v>
      </c>
      <c r="H223">
        <v>40512090</v>
      </c>
      <c r="I223">
        <v>10</v>
      </c>
      <c r="J223" s="65" t="s">
        <v>1564</v>
      </c>
      <c r="K223" s="65" t="s">
        <v>1565</v>
      </c>
      <c r="L223" s="66">
        <v>46269</v>
      </c>
      <c r="M223" s="65" t="s">
        <v>261</v>
      </c>
      <c r="N223" s="65" t="s">
        <v>264</v>
      </c>
      <c r="O223" s="65" t="s">
        <v>259</v>
      </c>
      <c r="P223" s="66">
        <v>46270</v>
      </c>
      <c r="Q223" s="31">
        <f t="shared" si="6"/>
        <v>518</v>
      </c>
      <c r="R223" s="31">
        <f t="shared" si="7"/>
        <v>580</v>
      </c>
      <c r="S223" s="29">
        <f>IF($Q223&lt;Parâmetros!$E$19,$G223-1,$G223)</f>
        <v>46269</v>
      </c>
    </row>
    <row r="224" spans="1:19" ht="15" customHeight="1" x14ac:dyDescent="0.25">
      <c r="A224" s="122">
        <v>11415</v>
      </c>
      <c r="B224" s="65" t="s">
        <v>943</v>
      </c>
      <c r="C224" s="65" t="s">
        <v>290</v>
      </c>
      <c r="D224" s="66">
        <v>46270</v>
      </c>
      <c r="E224" s="67">
        <v>0.59</v>
      </c>
      <c r="F224" s="65" t="s">
        <v>255</v>
      </c>
      <c r="G224" s="66">
        <v>46269</v>
      </c>
      <c r="H224">
        <v>40512091</v>
      </c>
      <c r="I224">
        <v>10</v>
      </c>
      <c r="J224" s="65" t="s">
        <v>1566</v>
      </c>
      <c r="K224" s="65" t="s">
        <v>1567</v>
      </c>
      <c r="L224" s="66">
        <v>46269</v>
      </c>
      <c r="M224" s="65" t="s">
        <v>261</v>
      </c>
      <c r="N224">
        <v>3002420</v>
      </c>
      <c r="O224" s="65" t="s">
        <v>259</v>
      </c>
      <c r="P224" s="66">
        <v>46270</v>
      </c>
      <c r="Q224" s="31">
        <f t="shared" si="6"/>
        <v>595</v>
      </c>
      <c r="R224" s="31">
        <f t="shared" si="7"/>
        <v>630</v>
      </c>
      <c r="S224" s="29">
        <f>IF($Q224&lt;Parâmetros!$E$19,$G224-1,$G224)</f>
        <v>46269</v>
      </c>
    </row>
    <row r="225" spans="1:19" ht="15" customHeight="1" x14ac:dyDescent="0.25">
      <c r="A225" s="122">
        <v>11415</v>
      </c>
      <c r="B225" s="65" t="s">
        <v>943</v>
      </c>
      <c r="C225" s="65" t="s">
        <v>290</v>
      </c>
      <c r="D225" s="66">
        <v>46270</v>
      </c>
      <c r="E225" s="67">
        <v>0.84</v>
      </c>
      <c r="F225" s="65" t="s">
        <v>255</v>
      </c>
      <c r="G225" s="66">
        <v>46269</v>
      </c>
      <c r="H225">
        <v>40509626</v>
      </c>
      <c r="I225">
        <v>10</v>
      </c>
      <c r="J225" s="65" t="s">
        <v>1568</v>
      </c>
      <c r="K225" s="65" t="s">
        <v>1569</v>
      </c>
      <c r="L225" s="66">
        <v>46269</v>
      </c>
      <c r="M225" s="65" t="s">
        <v>258</v>
      </c>
      <c r="N225">
        <v>3012384</v>
      </c>
      <c r="O225" s="65" t="s">
        <v>259</v>
      </c>
      <c r="P225" s="66">
        <v>46270</v>
      </c>
      <c r="Q225" s="31">
        <f t="shared" si="6"/>
        <v>640</v>
      </c>
      <c r="R225" s="31">
        <f t="shared" si="7"/>
        <v>690</v>
      </c>
      <c r="S225" s="29">
        <f>IF($Q225&lt;Parâmetros!$E$19,$G225-1,$G225)</f>
        <v>46269</v>
      </c>
    </row>
    <row r="226" spans="1:19" ht="15" customHeight="1" x14ac:dyDescent="0.25">
      <c r="A226" s="122">
        <v>11415</v>
      </c>
      <c r="B226" s="65" t="s">
        <v>943</v>
      </c>
      <c r="C226" s="65" t="s">
        <v>290</v>
      </c>
      <c r="D226" s="66">
        <v>46270</v>
      </c>
      <c r="E226" s="67">
        <v>3.94</v>
      </c>
      <c r="F226" s="65" t="s">
        <v>255</v>
      </c>
      <c r="G226" s="66">
        <v>46269</v>
      </c>
      <c r="H226">
        <v>40422727</v>
      </c>
      <c r="I226">
        <v>10</v>
      </c>
      <c r="J226" s="65" t="s">
        <v>1570</v>
      </c>
      <c r="K226" s="65" t="s">
        <v>1571</v>
      </c>
      <c r="L226" s="66">
        <v>46269</v>
      </c>
      <c r="M226" s="65" t="s">
        <v>261</v>
      </c>
      <c r="N226" s="65" t="s">
        <v>264</v>
      </c>
      <c r="O226" s="65" t="s">
        <v>259</v>
      </c>
      <c r="P226" s="66">
        <v>46270</v>
      </c>
      <c r="Q226" s="31">
        <f t="shared" si="6"/>
        <v>752</v>
      </c>
      <c r="R226" s="31">
        <f t="shared" si="7"/>
        <v>988</v>
      </c>
      <c r="S226" s="29">
        <f>IF($Q226&lt;Parâmetros!$E$19,$G226-1,$G226)</f>
        <v>46269</v>
      </c>
    </row>
    <row r="227" spans="1:19" ht="15" customHeight="1" x14ac:dyDescent="0.25">
      <c r="A227" s="122">
        <v>11415</v>
      </c>
      <c r="B227" s="65" t="s">
        <v>943</v>
      </c>
      <c r="C227" s="65" t="s">
        <v>290</v>
      </c>
      <c r="D227" s="66">
        <v>46270</v>
      </c>
      <c r="E227" s="67">
        <v>0.51</v>
      </c>
      <c r="F227" s="65" t="s">
        <v>255</v>
      </c>
      <c r="G227" s="66">
        <v>46270</v>
      </c>
      <c r="H227">
        <v>40509465</v>
      </c>
      <c r="I227">
        <v>10</v>
      </c>
      <c r="J227" s="65" t="s">
        <v>1307</v>
      </c>
      <c r="K227" s="65" t="s">
        <v>1572</v>
      </c>
      <c r="L227" s="66">
        <v>46270</v>
      </c>
      <c r="M227" s="65" t="s">
        <v>258</v>
      </c>
      <c r="N227" s="65" t="s">
        <v>264</v>
      </c>
      <c r="O227" s="65" t="s">
        <v>259</v>
      </c>
      <c r="P227" s="66">
        <v>46270</v>
      </c>
      <c r="Q227" s="31">
        <f t="shared" si="6"/>
        <v>440</v>
      </c>
      <c r="R227" s="31">
        <f t="shared" si="7"/>
        <v>470</v>
      </c>
      <c r="S227" s="29">
        <f>IF($Q227&lt;Parâmetros!$E$19,$G227-1,$G227)</f>
        <v>46270</v>
      </c>
    </row>
    <row r="228" spans="1:19" ht="15" customHeight="1" x14ac:dyDescent="0.25">
      <c r="A228" s="122">
        <v>11415</v>
      </c>
      <c r="B228" s="65" t="s">
        <v>943</v>
      </c>
      <c r="C228" s="65" t="s">
        <v>290</v>
      </c>
      <c r="D228" s="66">
        <v>46270</v>
      </c>
      <c r="E228" s="67">
        <v>0.64</v>
      </c>
      <c r="F228" s="65" t="s">
        <v>255</v>
      </c>
      <c r="G228" s="66">
        <v>46270</v>
      </c>
      <c r="H228">
        <v>40509464</v>
      </c>
      <c r="I228">
        <v>10</v>
      </c>
      <c r="J228" s="65" t="s">
        <v>1573</v>
      </c>
      <c r="K228" s="65" t="s">
        <v>1574</v>
      </c>
      <c r="L228" s="66">
        <v>46270</v>
      </c>
      <c r="M228" s="65" t="s">
        <v>258</v>
      </c>
      <c r="N228" s="65" t="s">
        <v>264</v>
      </c>
      <c r="O228" s="65" t="s">
        <v>259</v>
      </c>
      <c r="P228" s="66">
        <v>46270</v>
      </c>
      <c r="Q228" s="31">
        <f t="shared" si="6"/>
        <v>472</v>
      </c>
      <c r="R228" s="31">
        <f t="shared" si="7"/>
        <v>510</v>
      </c>
      <c r="S228" s="29">
        <f>IF($Q228&lt;Parâmetros!$E$19,$G228-1,$G228)</f>
        <v>46270</v>
      </c>
    </row>
    <row r="229" spans="1:19" ht="15" customHeight="1" x14ac:dyDescent="0.25">
      <c r="A229" s="122">
        <v>11415</v>
      </c>
      <c r="B229" s="65" t="s">
        <v>943</v>
      </c>
      <c r="C229" s="65" t="s">
        <v>290</v>
      </c>
      <c r="D229" s="66">
        <v>46270</v>
      </c>
      <c r="E229" s="67">
        <v>0.45</v>
      </c>
      <c r="F229" s="65" t="s">
        <v>255</v>
      </c>
      <c r="G229" s="66">
        <v>46270</v>
      </c>
      <c r="H229">
        <v>40509462</v>
      </c>
      <c r="I229">
        <v>10</v>
      </c>
      <c r="J229" s="65" t="s">
        <v>1575</v>
      </c>
      <c r="K229" s="65" t="s">
        <v>1576</v>
      </c>
      <c r="L229" s="66">
        <v>46270</v>
      </c>
      <c r="M229" s="65" t="s">
        <v>258</v>
      </c>
      <c r="N229" s="65" t="s">
        <v>264</v>
      </c>
      <c r="O229" s="65" t="s">
        <v>259</v>
      </c>
      <c r="P229" s="66">
        <v>46270</v>
      </c>
      <c r="Q229" s="31">
        <f t="shared" si="6"/>
        <v>513</v>
      </c>
      <c r="R229" s="31">
        <f t="shared" si="7"/>
        <v>540</v>
      </c>
      <c r="S229" s="29">
        <f>IF($Q229&lt;Parâmetros!$E$19,$G229-1,$G229)</f>
        <v>46270</v>
      </c>
    </row>
    <row r="230" spans="1:19" ht="15" customHeight="1" x14ac:dyDescent="0.25">
      <c r="A230" s="122">
        <v>11415</v>
      </c>
      <c r="B230" s="65" t="s">
        <v>943</v>
      </c>
      <c r="C230" s="65" t="s">
        <v>290</v>
      </c>
      <c r="D230" s="66">
        <v>46270</v>
      </c>
      <c r="E230" s="67">
        <v>0.5</v>
      </c>
      <c r="F230" s="65" t="s">
        <v>255</v>
      </c>
      <c r="G230" s="66">
        <v>46270</v>
      </c>
      <c r="H230">
        <v>40509461</v>
      </c>
      <c r="I230">
        <v>10</v>
      </c>
      <c r="J230" s="65" t="s">
        <v>1577</v>
      </c>
      <c r="K230" s="65" t="s">
        <v>1578</v>
      </c>
      <c r="L230" s="66">
        <v>46270</v>
      </c>
      <c r="M230" s="65" t="s">
        <v>258</v>
      </c>
      <c r="N230" s="65" t="s">
        <v>264</v>
      </c>
      <c r="O230" s="65" t="s">
        <v>259</v>
      </c>
      <c r="P230" s="66">
        <v>46270</v>
      </c>
      <c r="Q230" s="31">
        <f t="shared" si="6"/>
        <v>543</v>
      </c>
      <c r="R230" s="31">
        <f t="shared" si="7"/>
        <v>573</v>
      </c>
      <c r="S230" s="29">
        <f>IF($Q230&lt;Parâmetros!$E$19,$G230-1,$G230)</f>
        <v>46270</v>
      </c>
    </row>
    <row r="231" spans="1:19" ht="15" customHeight="1" x14ac:dyDescent="0.25">
      <c r="A231" s="122">
        <v>11415</v>
      </c>
      <c r="B231" s="65" t="s">
        <v>943</v>
      </c>
      <c r="C231" s="65" t="s">
        <v>290</v>
      </c>
      <c r="D231" s="66">
        <v>46270</v>
      </c>
      <c r="E231" s="67">
        <v>0.7</v>
      </c>
      <c r="F231" s="65" t="s">
        <v>255</v>
      </c>
      <c r="G231" s="66">
        <v>46270</v>
      </c>
      <c r="H231">
        <v>40509463</v>
      </c>
      <c r="I231">
        <v>10</v>
      </c>
      <c r="J231" s="65" t="s">
        <v>1579</v>
      </c>
      <c r="K231" s="65" t="s">
        <v>1580</v>
      </c>
      <c r="L231" s="66">
        <v>46270</v>
      </c>
      <c r="M231" s="65" t="s">
        <v>258</v>
      </c>
      <c r="N231">
        <v>3011417</v>
      </c>
      <c r="O231" s="65" t="s">
        <v>259</v>
      </c>
      <c r="P231" s="66">
        <v>46270</v>
      </c>
      <c r="Q231" s="31">
        <f t="shared" si="6"/>
        <v>580</v>
      </c>
      <c r="R231" s="31">
        <f t="shared" si="7"/>
        <v>622</v>
      </c>
      <c r="S231" s="29">
        <f>IF($Q231&lt;Parâmetros!$E$19,$G231-1,$G231)</f>
        <v>46270</v>
      </c>
    </row>
    <row r="232" spans="1:19" ht="15" customHeight="1" x14ac:dyDescent="0.25">
      <c r="A232" s="122">
        <v>11415</v>
      </c>
      <c r="B232" s="65" t="s">
        <v>943</v>
      </c>
      <c r="C232" s="65" t="s">
        <v>290</v>
      </c>
      <c r="D232" s="66">
        <v>46270</v>
      </c>
      <c r="E232" s="67">
        <v>0.92</v>
      </c>
      <c r="F232" s="65" t="s">
        <v>255</v>
      </c>
      <c r="G232" s="66">
        <v>46270</v>
      </c>
      <c r="H232">
        <v>40509615</v>
      </c>
      <c r="I232">
        <v>10</v>
      </c>
      <c r="J232" s="65" t="s">
        <v>1581</v>
      </c>
      <c r="K232" s="65" t="s">
        <v>1582</v>
      </c>
      <c r="L232" s="66">
        <v>46270</v>
      </c>
      <c r="M232" s="65" t="s">
        <v>258</v>
      </c>
      <c r="N232">
        <v>3008586</v>
      </c>
      <c r="O232" s="65" t="s">
        <v>259</v>
      </c>
      <c r="P232" s="66">
        <v>46270</v>
      </c>
      <c r="Q232" s="31">
        <f t="shared" si="6"/>
        <v>630</v>
      </c>
      <c r="R232" s="31">
        <f t="shared" si="7"/>
        <v>685</v>
      </c>
      <c r="S232" s="29">
        <f>IF($Q232&lt;Parâmetros!$E$19,$G232-1,$G232)</f>
        <v>46270</v>
      </c>
    </row>
    <row r="233" spans="1:19" ht="15" customHeight="1" x14ac:dyDescent="0.25">
      <c r="A233" s="122">
        <v>11415</v>
      </c>
      <c r="B233" s="65" t="s">
        <v>943</v>
      </c>
      <c r="C233" s="65" t="s">
        <v>290</v>
      </c>
      <c r="D233" s="66">
        <v>46270</v>
      </c>
      <c r="E233" s="67">
        <v>2.39</v>
      </c>
      <c r="F233" s="65" t="s">
        <v>255</v>
      </c>
      <c r="G233" s="66">
        <v>46270</v>
      </c>
      <c r="H233">
        <v>40509421</v>
      </c>
      <c r="I233">
        <v>10</v>
      </c>
      <c r="J233" s="65" t="s">
        <v>1583</v>
      </c>
      <c r="K233" s="65" t="s">
        <v>1584</v>
      </c>
      <c r="L233" s="66">
        <v>46270</v>
      </c>
      <c r="M233" s="65" t="s">
        <v>279</v>
      </c>
      <c r="N233" s="65" t="s">
        <v>264</v>
      </c>
      <c r="O233" s="65" t="s">
        <v>259</v>
      </c>
      <c r="P233" s="66">
        <v>46270</v>
      </c>
      <c r="Q233" s="31">
        <f t="shared" si="6"/>
        <v>754</v>
      </c>
      <c r="R233" s="31">
        <f t="shared" si="7"/>
        <v>897</v>
      </c>
      <c r="S233" s="29">
        <f>IF($Q233&lt;Parâmetros!$E$19,$G233-1,$G233)</f>
        <v>46270</v>
      </c>
    </row>
    <row r="234" spans="1:19" ht="15" customHeight="1" x14ac:dyDescent="0.25">
      <c r="A234" s="122">
        <v>11918</v>
      </c>
      <c r="B234" s="65" t="s">
        <v>187</v>
      </c>
      <c r="C234" s="65" t="s">
        <v>285</v>
      </c>
      <c r="D234" s="66">
        <v>46267</v>
      </c>
      <c r="E234" s="67">
        <v>4.3</v>
      </c>
      <c r="F234" s="65" t="s">
        <v>255</v>
      </c>
      <c r="G234" s="66">
        <v>46265</v>
      </c>
      <c r="H234">
        <v>40491684</v>
      </c>
      <c r="I234">
        <v>10</v>
      </c>
      <c r="J234" s="65" t="s">
        <v>872</v>
      </c>
      <c r="K234" s="65" t="s">
        <v>873</v>
      </c>
      <c r="L234" s="66">
        <v>46265</v>
      </c>
      <c r="M234" s="65" t="s">
        <v>261</v>
      </c>
      <c r="N234" s="65" t="s">
        <v>264</v>
      </c>
      <c r="O234" s="65" t="s">
        <v>259</v>
      </c>
      <c r="P234" s="66">
        <v>46267</v>
      </c>
      <c r="Q234" s="31">
        <f t="shared" si="6"/>
        <v>429</v>
      </c>
      <c r="R234" s="31">
        <f t="shared" si="7"/>
        <v>686</v>
      </c>
      <c r="S234" s="29">
        <f>IF($Q234&lt;Parâmetros!$E$19,$G234-1,$G234)</f>
        <v>46265</v>
      </c>
    </row>
    <row r="235" spans="1:19" ht="15" customHeight="1" x14ac:dyDescent="0.25">
      <c r="A235" s="122">
        <v>11918</v>
      </c>
      <c r="B235" s="65" t="s">
        <v>187</v>
      </c>
      <c r="C235" s="65" t="s">
        <v>285</v>
      </c>
      <c r="D235" s="66">
        <v>46267</v>
      </c>
      <c r="E235" s="67">
        <v>1.44</v>
      </c>
      <c r="F235" s="65" t="s">
        <v>255</v>
      </c>
      <c r="G235" s="66">
        <v>46265</v>
      </c>
      <c r="H235">
        <v>40491684</v>
      </c>
      <c r="I235">
        <v>10</v>
      </c>
      <c r="J235" s="65" t="s">
        <v>874</v>
      </c>
      <c r="K235" s="65" t="s">
        <v>875</v>
      </c>
      <c r="L235" s="66">
        <v>46265</v>
      </c>
      <c r="M235" s="65" t="s">
        <v>261</v>
      </c>
      <c r="N235" s="65" t="s">
        <v>264</v>
      </c>
      <c r="O235" s="65" t="s">
        <v>259</v>
      </c>
      <c r="P235" s="66">
        <v>46267</v>
      </c>
      <c r="Q235" s="31">
        <f t="shared" si="6"/>
        <v>753</v>
      </c>
      <c r="R235" s="31">
        <f t="shared" si="7"/>
        <v>840</v>
      </c>
      <c r="S235" s="29">
        <f>IF($Q235&lt;Parâmetros!$E$19,$G235-1,$G235)</f>
        <v>46265</v>
      </c>
    </row>
    <row r="236" spans="1:19" ht="15" customHeight="1" x14ac:dyDescent="0.25">
      <c r="A236" s="122">
        <v>11918</v>
      </c>
      <c r="B236" s="65" t="s">
        <v>187</v>
      </c>
      <c r="C236" s="65" t="s">
        <v>285</v>
      </c>
      <c r="D236" s="66">
        <v>46267</v>
      </c>
      <c r="E236" s="67">
        <v>2.37</v>
      </c>
      <c r="F236" s="65" t="s">
        <v>255</v>
      </c>
      <c r="G236" s="66">
        <v>46265</v>
      </c>
      <c r="H236">
        <v>40488315</v>
      </c>
      <c r="I236">
        <v>50</v>
      </c>
      <c r="J236" s="65" t="s">
        <v>876</v>
      </c>
      <c r="K236" s="65" t="s">
        <v>680</v>
      </c>
      <c r="L236" s="66">
        <v>46265</v>
      </c>
      <c r="M236" s="65" t="s">
        <v>261</v>
      </c>
      <c r="N236" s="65" t="s">
        <v>264</v>
      </c>
      <c r="O236" s="65" t="s">
        <v>259</v>
      </c>
      <c r="P236" s="66">
        <v>46267</v>
      </c>
      <c r="Q236" s="31">
        <f t="shared" si="6"/>
        <v>847</v>
      </c>
      <c r="R236" s="31">
        <f t="shared" si="7"/>
        <v>990</v>
      </c>
      <c r="S236" s="29">
        <f>IF($Q236&lt;Parâmetros!$E$19,$G236-1,$G236)</f>
        <v>46265</v>
      </c>
    </row>
    <row r="237" spans="1:19" ht="15" customHeight="1" x14ac:dyDescent="0.25">
      <c r="A237" s="122">
        <v>11918</v>
      </c>
      <c r="B237" s="65" t="s">
        <v>187</v>
      </c>
      <c r="C237" s="65" t="s">
        <v>285</v>
      </c>
      <c r="D237" s="66">
        <v>46267</v>
      </c>
      <c r="E237" s="67">
        <v>1.1499999999999999</v>
      </c>
      <c r="F237" s="65" t="s">
        <v>255</v>
      </c>
      <c r="G237" s="66">
        <v>46266</v>
      </c>
      <c r="H237">
        <v>40510403</v>
      </c>
      <c r="I237">
        <v>10</v>
      </c>
      <c r="J237" s="65" t="s">
        <v>877</v>
      </c>
      <c r="K237" s="65" t="s">
        <v>878</v>
      </c>
      <c r="L237" s="66">
        <v>46266</v>
      </c>
      <c r="M237" s="65" t="s">
        <v>261</v>
      </c>
      <c r="N237" s="65" t="s">
        <v>264</v>
      </c>
      <c r="O237" s="65" t="s">
        <v>259</v>
      </c>
      <c r="P237" s="66">
        <v>46267</v>
      </c>
      <c r="Q237" s="31">
        <f t="shared" si="6"/>
        <v>427</v>
      </c>
      <c r="R237" s="31">
        <f t="shared" si="7"/>
        <v>496</v>
      </c>
      <c r="S237" s="29">
        <f>IF($Q237&lt;Parâmetros!$E$19,$G237-1,$G237)</f>
        <v>46266</v>
      </c>
    </row>
    <row r="238" spans="1:19" ht="15" customHeight="1" x14ac:dyDescent="0.25">
      <c r="A238" s="122">
        <v>11918</v>
      </c>
      <c r="B238" s="65" t="s">
        <v>187</v>
      </c>
      <c r="C238" s="65" t="s">
        <v>285</v>
      </c>
      <c r="D238" s="66">
        <v>46267</v>
      </c>
      <c r="E238" s="67">
        <v>2.99</v>
      </c>
      <c r="F238" s="65" t="s">
        <v>255</v>
      </c>
      <c r="G238" s="66">
        <v>46266</v>
      </c>
      <c r="H238">
        <v>40508402</v>
      </c>
      <c r="I238">
        <v>10</v>
      </c>
      <c r="J238" s="65" t="s">
        <v>879</v>
      </c>
      <c r="K238" s="65" t="s">
        <v>880</v>
      </c>
      <c r="L238" s="66">
        <v>46266</v>
      </c>
      <c r="M238" s="65" t="s">
        <v>261</v>
      </c>
      <c r="N238" s="65" t="s">
        <v>264</v>
      </c>
      <c r="O238" s="65" t="s">
        <v>259</v>
      </c>
      <c r="P238" s="66">
        <v>46267</v>
      </c>
      <c r="Q238" s="31">
        <f t="shared" si="6"/>
        <v>510</v>
      </c>
      <c r="R238" s="31">
        <f t="shared" si="7"/>
        <v>689</v>
      </c>
      <c r="S238" s="29">
        <f>IF($Q238&lt;Parâmetros!$E$19,$G238-1,$G238)</f>
        <v>46266</v>
      </c>
    </row>
    <row r="239" spans="1:19" ht="15" customHeight="1" x14ac:dyDescent="0.25">
      <c r="A239" s="122">
        <v>11918</v>
      </c>
      <c r="B239" s="65" t="s">
        <v>187</v>
      </c>
      <c r="C239" s="65" t="s">
        <v>285</v>
      </c>
      <c r="D239" s="66">
        <v>46267</v>
      </c>
      <c r="E239" s="67">
        <v>2.42</v>
      </c>
      <c r="F239" s="65" t="s">
        <v>255</v>
      </c>
      <c r="G239" s="66">
        <v>46266</v>
      </c>
      <c r="H239">
        <v>40471862</v>
      </c>
      <c r="I239">
        <v>30</v>
      </c>
      <c r="J239" s="65" t="s">
        <v>881</v>
      </c>
      <c r="K239" s="65" t="s">
        <v>321</v>
      </c>
      <c r="L239" s="66">
        <v>46266</v>
      </c>
      <c r="M239" s="65" t="s">
        <v>258</v>
      </c>
      <c r="N239" s="65" t="s">
        <v>264</v>
      </c>
      <c r="O239" s="65" t="s">
        <v>259</v>
      </c>
      <c r="P239" s="66">
        <v>46267</v>
      </c>
      <c r="Q239" s="31">
        <f t="shared" si="6"/>
        <v>754</v>
      </c>
      <c r="R239" s="31">
        <f t="shared" si="7"/>
        <v>900</v>
      </c>
      <c r="S239" s="29">
        <f>IF($Q239&lt;Parâmetros!$E$19,$G239-1,$G239)</f>
        <v>46266</v>
      </c>
    </row>
    <row r="240" spans="1:19" ht="15" customHeight="1" x14ac:dyDescent="0.25">
      <c r="A240" s="122">
        <v>11918</v>
      </c>
      <c r="B240" s="65" t="s">
        <v>187</v>
      </c>
      <c r="C240" s="65" t="s">
        <v>285</v>
      </c>
      <c r="D240" s="66">
        <v>46267</v>
      </c>
      <c r="E240" s="67">
        <v>1.35</v>
      </c>
      <c r="F240" s="65" t="s">
        <v>255</v>
      </c>
      <c r="G240" s="66">
        <v>46266</v>
      </c>
      <c r="H240">
        <v>40508402</v>
      </c>
      <c r="I240">
        <v>10</v>
      </c>
      <c r="J240" s="65" t="s">
        <v>882</v>
      </c>
      <c r="K240" s="65" t="s">
        <v>883</v>
      </c>
      <c r="L240" s="66">
        <v>46266</v>
      </c>
      <c r="M240" s="65" t="s">
        <v>261</v>
      </c>
      <c r="N240" s="65" t="s">
        <v>264</v>
      </c>
      <c r="O240" s="65" t="s">
        <v>259</v>
      </c>
      <c r="P240" s="66">
        <v>46267</v>
      </c>
      <c r="Q240" s="31">
        <f t="shared" si="6"/>
        <v>905</v>
      </c>
      <c r="R240" s="31">
        <f t="shared" si="7"/>
        <v>986</v>
      </c>
      <c r="S240" s="29">
        <f>IF($Q240&lt;Parâmetros!$E$19,$G240-1,$G240)</f>
        <v>46266</v>
      </c>
    </row>
    <row r="241" spans="1:19" ht="15" customHeight="1" x14ac:dyDescent="0.25">
      <c r="A241" s="122">
        <v>11918</v>
      </c>
      <c r="B241" s="65" t="s">
        <v>187</v>
      </c>
      <c r="C241" s="65" t="s">
        <v>285</v>
      </c>
      <c r="D241" s="66">
        <v>46269</v>
      </c>
      <c r="E241" s="67">
        <v>4.29</v>
      </c>
      <c r="F241" s="65" t="s">
        <v>255</v>
      </c>
      <c r="G241" s="66">
        <v>46267</v>
      </c>
      <c r="H241">
        <v>40508402</v>
      </c>
      <c r="I241">
        <v>10</v>
      </c>
      <c r="J241" s="65" t="s">
        <v>1585</v>
      </c>
      <c r="K241" s="65" t="s">
        <v>1586</v>
      </c>
      <c r="L241" s="66">
        <v>46267</v>
      </c>
      <c r="M241" s="65" t="s">
        <v>261</v>
      </c>
      <c r="N241" s="65" t="s">
        <v>264</v>
      </c>
      <c r="O241" s="65" t="s">
        <v>259</v>
      </c>
      <c r="P241" s="66">
        <v>46269</v>
      </c>
      <c r="Q241" s="31">
        <f t="shared" si="6"/>
        <v>427</v>
      </c>
      <c r="R241" s="31">
        <f t="shared" si="7"/>
        <v>685</v>
      </c>
      <c r="S241" s="29">
        <f>IF($Q241&lt;Parâmetros!$E$19,$G241-1,$G241)</f>
        <v>46267</v>
      </c>
    </row>
    <row r="242" spans="1:19" ht="15" customHeight="1" x14ac:dyDescent="0.25">
      <c r="A242" s="122">
        <v>11918</v>
      </c>
      <c r="B242" s="65" t="s">
        <v>187</v>
      </c>
      <c r="C242" s="65" t="s">
        <v>285</v>
      </c>
      <c r="D242" s="66">
        <v>46269</v>
      </c>
      <c r="E242" s="67">
        <v>3.94</v>
      </c>
      <c r="F242" s="65" t="s">
        <v>255</v>
      </c>
      <c r="G242" s="66">
        <v>46267</v>
      </c>
      <c r="H242">
        <v>40508402</v>
      </c>
      <c r="I242">
        <v>10</v>
      </c>
      <c r="J242" s="65" t="s">
        <v>1587</v>
      </c>
      <c r="K242" s="65" t="s">
        <v>1588</v>
      </c>
      <c r="L242" s="66">
        <v>46267</v>
      </c>
      <c r="M242" s="65" t="s">
        <v>261</v>
      </c>
      <c r="N242" s="65" t="s">
        <v>264</v>
      </c>
      <c r="O242" s="65" t="s">
        <v>259</v>
      </c>
      <c r="P242" s="66">
        <v>46269</v>
      </c>
      <c r="Q242" s="31">
        <f t="shared" si="6"/>
        <v>755</v>
      </c>
      <c r="R242" s="31">
        <f t="shared" si="7"/>
        <v>992</v>
      </c>
      <c r="S242" s="29">
        <f>IF($Q242&lt;Parâmetros!$E$19,$G242-1,$G242)</f>
        <v>46267</v>
      </c>
    </row>
    <row r="243" spans="1:19" ht="15" customHeight="1" x14ac:dyDescent="0.25">
      <c r="A243" s="122">
        <v>11918</v>
      </c>
      <c r="B243" s="65" t="s">
        <v>187</v>
      </c>
      <c r="C243" s="65" t="s">
        <v>285</v>
      </c>
      <c r="D243" s="66">
        <v>46269</v>
      </c>
      <c r="E243" s="67">
        <v>4.3</v>
      </c>
      <c r="F243" s="65" t="s">
        <v>255</v>
      </c>
      <c r="G243" s="66">
        <v>46268</v>
      </c>
      <c r="H243">
        <v>40508402</v>
      </c>
      <c r="I243">
        <v>10</v>
      </c>
      <c r="J243" s="65" t="s">
        <v>1589</v>
      </c>
      <c r="K243" s="65" t="s">
        <v>1590</v>
      </c>
      <c r="L243" s="66">
        <v>46268</v>
      </c>
      <c r="M243" s="65" t="s">
        <v>261</v>
      </c>
      <c r="N243" s="65" t="s">
        <v>264</v>
      </c>
      <c r="O243" s="65" t="s">
        <v>259</v>
      </c>
      <c r="P243" s="66">
        <v>46269</v>
      </c>
      <c r="Q243" s="31">
        <f t="shared" si="6"/>
        <v>427</v>
      </c>
      <c r="R243" s="31">
        <f t="shared" si="7"/>
        <v>685</v>
      </c>
      <c r="S243" s="29">
        <f>IF($Q243&lt;Parâmetros!$E$19,$G243-1,$G243)</f>
        <v>46268</v>
      </c>
    </row>
    <row r="244" spans="1:19" ht="15" customHeight="1" x14ac:dyDescent="0.25">
      <c r="A244" s="122">
        <v>11918</v>
      </c>
      <c r="B244" s="65" t="s">
        <v>187</v>
      </c>
      <c r="C244" s="65" t="s">
        <v>285</v>
      </c>
      <c r="D244" s="66">
        <v>46269</v>
      </c>
      <c r="E244" s="67">
        <v>3.99</v>
      </c>
      <c r="F244" s="65" t="s">
        <v>255</v>
      </c>
      <c r="G244" s="66">
        <v>46268</v>
      </c>
      <c r="H244">
        <v>40411631</v>
      </c>
      <c r="I244">
        <v>20</v>
      </c>
      <c r="J244" s="65" t="s">
        <v>1591</v>
      </c>
      <c r="K244" s="65" t="s">
        <v>1592</v>
      </c>
      <c r="L244" s="66">
        <v>46268</v>
      </c>
      <c r="M244" s="65" t="s">
        <v>261</v>
      </c>
      <c r="N244" s="65" t="s">
        <v>264</v>
      </c>
      <c r="O244" s="65" t="s">
        <v>259</v>
      </c>
      <c r="P244" s="66">
        <v>46269</v>
      </c>
      <c r="Q244" s="31">
        <f t="shared" si="6"/>
        <v>753</v>
      </c>
      <c r="R244" s="31">
        <f t="shared" si="7"/>
        <v>992</v>
      </c>
      <c r="S244" s="29">
        <f>IF($Q244&lt;Parâmetros!$E$19,$G244-1,$G244)</f>
        <v>46268</v>
      </c>
    </row>
    <row r="245" spans="1:19" ht="15" customHeight="1" x14ac:dyDescent="0.25">
      <c r="A245" s="122">
        <v>11918</v>
      </c>
      <c r="B245" s="65" t="s">
        <v>187</v>
      </c>
      <c r="C245" s="65" t="s">
        <v>285</v>
      </c>
      <c r="D245" s="66">
        <v>46269</v>
      </c>
      <c r="E245" s="67">
        <v>4.2699999999999996</v>
      </c>
      <c r="F245" s="65" t="s">
        <v>255</v>
      </c>
      <c r="G245" s="66">
        <v>46269</v>
      </c>
      <c r="H245">
        <v>40472155</v>
      </c>
      <c r="I245">
        <v>20</v>
      </c>
      <c r="J245" s="65" t="s">
        <v>1593</v>
      </c>
      <c r="K245" s="65" t="s">
        <v>1594</v>
      </c>
      <c r="L245" s="66">
        <v>46269</v>
      </c>
      <c r="M245" s="65" t="s">
        <v>261</v>
      </c>
      <c r="N245" s="65" t="s">
        <v>264</v>
      </c>
      <c r="O245" s="65" t="s">
        <v>259</v>
      </c>
      <c r="P245" s="66">
        <v>46269</v>
      </c>
      <c r="Q245" s="31">
        <f t="shared" si="6"/>
        <v>430</v>
      </c>
      <c r="R245" s="31">
        <f t="shared" si="7"/>
        <v>687</v>
      </c>
      <c r="S245" s="29">
        <f>IF($Q245&lt;Parâmetros!$E$19,$G245-1,$G245)</f>
        <v>46269</v>
      </c>
    </row>
    <row r="246" spans="1:19" ht="15" customHeight="1" x14ac:dyDescent="0.25">
      <c r="A246" s="122">
        <v>11918</v>
      </c>
      <c r="B246" s="65" t="s">
        <v>187</v>
      </c>
      <c r="C246" s="65" t="s">
        <v>285</v>
      </c>
      <c r="D246" s="66">
        <v>46269</v>
      </c>
      <c r="E246" s="67">
        <v>3.45</v>
      </c>
      <c r="F246" s="65" t="s">
        <v>255</v>
      </c>
      <c r="G246" s="66">
        <v>46269</v>
      </c>
      <c r="H246">
        <v>40497617</v>
      </c>
      <c r="I246">
        <v>10</v>
      </c>
      <c r="J246" s="65" t="s">
        <v>1595</v>
      </c>
      <c r="K246" s="65" t="s">
        <v>1596</v>
      </c>
      <c r="L246" s="66">
        <v>46269</v>
      </c>
      <c r="M246" s="65" t="s">
        <v>261</v>
      </c>
      <c r="N246" s="65" t="s">
        <v>264</v>
      </c>
      <c r="O246" s="65" t="s">
        <v>259</v>
      </c>
      <c r="P246" s="66">
        <v>46269</v>
      </c>
      <c r="Q246" s="31">
        <f t="shared" si="6"/>
        <v>753</v>
      </c>
      <c r="R246" s="31">
        <f t="shared" si="7"/>
        <v>960</v>
      </c>
      <c r="S246" s="29">
        <f>IF($Q246&lt;Parâmetros!$E$19,$G246-1,$G246)</f>
        <v>46269</v>
      </c>
    </row>
    <row r="247" spans="1:19" ht="15" customHeight="1" x14ac:dyDescent="0.25">
      <c r="A247" s="122">
        <v>11918</v>
      </c>
      <c r="B247" s="65" t="s">
        <v>187</v>
      </c>
      <c r="C247" s="65" t="s">
        <v>285</v>
      </c>
      <c r="D247" s="66">
        <v>46270</v>
      </c>
      <c r="E247" s="67">
        <v>4.3</v>
      </c>
      <c r="F247" s="65" t="s">
        <v>255</v>
      </c>
      <c r="G247" s="66">
        <v>46270</v>
      </c>
      <c r="H247">
        <v>40488315</v>
      </c>
      <c r="I247">
        <v>50</v>
      </c>
      <c r="J247" s="65" t="s">
        <v>1597</v>
      </c>
      <c r="K247" s="65" t="s">
        <v>1598</v>
      </c>
      <c r="L247" s="66">
        <v>46270</v>
      </c>
      <c r="M247" s="65" t="s">
        <v>261</v>
      </c>
      <c r="N247" s="65" t="s">
        <v>264</v>
      </c>
      <c r="O247" s="65" t="s">
        <v>259</v>
      </c>
      <c r="P247" s="66">
        <v>46270</v>
      </c>
      <c r="Q247" s="31">
        <f t="shared" si="6"/>
        <v>428</v>
      </c>
      <c r="R247" s="31">
        <f t="shared" si="7"/>
        <v>686</v>
      </c>
      <c r="S247" s="29">
        <f>IF($Q247&lt;Parâmetros!$E$19,$G247-1,$G247)</f>
        <v>46270</v>
      </c>
    </row>
    <row r="248" spans="1:19" ht="15" customHeight="1" x14ac:dyDescent="0.25">
      <c r="A248" s="122">
        <v>11918</v>
      </c>
      <c r="B248" s="65" t="s">
        <v>187</v>
      </c>
      <c r="C248" s="65" t="s">
        <v>285</v>
      </c>
      <c r="D248" s="66">
        <v>46270</v>
      </c>
      <c r="E248" s="67">
        <v>0.72</v>
      </c>
      <c r="F248" s="65" t="s">
        <v>255</v>
      </c>
      <c r="G248" s="66">
        <v>46270</v>
      </c>
      <c r="H248">
        <v>40510400</v>
      </c>
      <c r="I248">
        <v>10</v>
      </c>
      <c r="J248" s="65" t="s">
        <v>1599</v>
      </c>
      <c r="K248" s="65" t="s">
        <v>1600</v>
      </c>
      <c r="L248" s="66">
        <v>46270</v>
      </c>
      <c r="M248" s="65" t="s">
        <v>261</v>
      </c>
      <c r="N248" s="65" t="s">
        <v>264</v>
      </c>
      <c r="O248" s="65" t="s">
        <v>259</v>
      </c>
      <c r="P248" s="66">
        <v>46270</v>
      </c>
      <c r="Q248" s="31">
        <f t="shared" si="6"/>
        <v>755</v>
      </c>
      <c r="R248" s="31">
        <f t="shared" si="7"/>
        <v>799</v>
      </c>
      <c r="S248" s="29">
        <f>IF($Q248&lt;Parâmetros!$E$19,$G248-1,$G248)</f>
        <v>46270</v>
      </c>
    </row>
    <row r="249" spans="1:19" ht="15" customHeight="1" x14ac:dyDescent="0.25">
      <c r="A249" s="122">
        <v>11918</v>
      </c>
      <c r="B249" s="65" t="s">
        <v>187</v>
      </c>
      <c r="C249" s="65" t="s">
        <v>285</v>
      </c>
      <c r="D249" s="66">
        <v>46270</v>
      </c>
      <c r="E249" s="67">
        <v>1.59</v>
      </c>
      <c r="F249" s="65" t="s">
        <v>255</v>
      </c>
      <c r="G249" s="66">
        <v>46270</v>
      </c>
      <c r="H249">
        <v>40488315</v>
      </c>
      <c r="I249">
        <v>50</v>
      </c>
      <c r="J249" s="65" t="s">
        <v>1601</v>
      </c>
      <c r="K249" s="65" t="s">
        <v>1602</v>
      </c>
      <c r="L249" s="66">
        <v>46270</v>
      </c>
      <c r="M249" s="65" t="s">
        <v>261</v>
      </c>
      <c r="N249" s="65" t="s">
        <v>264</v>
      </c>
      <c r="O249" s="65" t="s">
        <v>259</v>
      </c>
      <c r="P249" s="66">
        <v>46270</v>
      </c>
      <c r="Q249" s="31">
        <f t="shared" si="6"/>
        <v>810</v>
      </c>
      <c r="R249" s="31">
        <f t="shared" si="7"/>
        <v>905</v>
      </c>
      <c r="S249" s="29">
        <f>IF($Q249&lt;Parâmetros!$E$19,$G249-1,$G249)</f>
        <v>46270</v>
      </c>
    </row>
    <row r="250" spans="1:19" ht="15" customHeight="1" x14ac:dyDescent="0.25">
      <c r="A250" s="122">
        <v>11918</v>
      </c>
      <c r="B250" s="65" t="s">
        <v>187</v>
      </c>
      <c r="C250" s="65" t="s">
        <v>285</v>
      </c>
      <c r="D250" s="66">
        <v>46274</v>
      </c>
      <c r="E250" s="67">
        <v>4.29</v>
      </c>
      <c r="F250" s="65" t="s">
        <v>255</v>
      </c>
      <c r="G250" s="66">
        <v>46273</v>
      </c>
      <c r="H250">
        <v>40470256</v>
      </c>
      <c r="I250">
        <v>70</v>
      </c>
      <c r="J250" s="65" t="s">
        <v>2681</v>
      </c>
      <c r="K250" s="65" t="s">
        <v>2682</v>
      </c>
      <c r="L250" s="66">
        <v>46273</v>
      </c>
      <c r="M250" s="65" t="s">
        <v>261</v>
      </c>
      <c r="N250" s="65" t="s">
        <v>264</v>
      </c>
      <c r="O250" s="65" t="s">
        <v>259</v>
      </c>
      <c r="P250" s="66">
        <v>46274</v>
      </c>
      <c r="Q250" s="31">
        <f t="shared" si="6"/>
        <v>432</v>
      </c>
      <c r="R250" s="31">
        <f t="shared" si="7"/>
        <v>689</v>
      </c>
      <c r="S250" s="29">
        <f>IF($Q250&lt;Parâmetros!$E$19,$G250-1,$G250)</f>
        <v>46273</v>
      </c>
    </row>
    <row r="251" spans="1:19" ht="15" customHeight="1" x14ac:dyDescent="0.25">
      <c r="A251" s="122">
        <v>11918</v>
      </c>
      <c r="B251" s="65" t="s">
        <v>187</v>
      </c>
      <c r="C251" s="65" t="s">
        <v>285</v>
      </c>
      <c r="D251" s="66">
        <v>46274</v>
      </c>
      <c r="E251" s="67">
        <v>3.99</v>
      </c>
      <c r="F251" s="65" t="s">
        <v>255</v>
      </c>
      <c r="G251" s="66">
        <v>46273</v>
      </c>
      <c r="H251">
        <v>40470256</v>
      </c>
      <c r="I251">
        <v>70</v>
      </c>
      <c r="J251" s="65" t="s">
        <v>2683</v>
      </c>
      <c r="K251" s="65" t="s">
        <v>2684</v>
      </c>
      <c r="L251" s="66">
        <v>46273</v>
      </c>
      <c r="M251" s="65" t="s">
        <v>261</v>
      </c>
      <c r="N251" s="65" t="s">
        <v>264</v>
      </c>
      <c r="O251" s="65" t="s">
        <v>259</v>
      </c>
      <c r="P251" s="66">
        <v>46274</v>
      </c>
      <c r="Q251" s="31">
        <f t="shared" si="6"/>
        <v>754</v>
      </c>
      <c r="R251" s="31">
        <f t="shared" si="7"/>
        <v>993</v>
      </c>
      <c r="S251" s="29">
        <f>IF($Q251&lt;Parâmetros!$E$19,$G251-1,$G251)</f>
        <v>46273</v>
      </c>
    </row>
    <row r="252" spans="1:19" ht="15" customHeight="1" x14ac:dyDescent="0.25">
      <c r="A252" s="122">
        <v>11950</v>
      </c>
      <c r="B252" s="65" t="s">
        <v>162</v>
      </c>
      <c r="C252" s="65" t="s">
        <v>288</v>
      </c>
      <c r="D252" s="66">
        <v>46265</v>
      </c>
      <c r="E252" s="67">
        <v>5.39</v>
      </c>
      <c r="F252" s="65" t="s">
        <v>255</v>
      </c>
      <c r="G252" s="66">
        <v>46265</v>
      </c>
      <c r="H252">
        <v>40510448</v>
      </c>
      <c r="I252">
        <v>10</v>
      </c>
      <c r="J252" s="65" t="s">
        <v>529</v>
      </c>
      <c r="K252" s="65" t="s">
        <v>530</v>
      </c>
      <c r="L252" s="66">
        <v>46265</v>
      </c>
      <c r="M252" s="65" t="s">
        <v>261</v>
      </c>
      <c r="N252" s="65" t="s">
        <v>264</v>
      </c>
      <c r="O252" s="65" t="s">
        <v>259</v>
      </c>
      <c r="P252" s="66">
        <v>46265</v>
      </c>
      <c r="Q252" s="31">
        <f t="shared" si="6"/>
        <v>937</v>
      </c>
      <c r="R252" s="31">
        <f t="shared" si="7"/>
        <v>1260</v>
      </c>
      <c r="S252" s="29">
        <f>IF($Q252&lt;Parâmetros!$E$19,$G252-1,$G252)</f>
        <v>46265</v>
      </c>
    </row>
    <row r="253" spans="1:19" ht="15" customHeight="1" x14ac:dyDescent="0.25">
      <c r="A253" s="122">
        <v>11950</v>
      </c>
      <c r="B253" s="65" t="s">
        <v>162</v>
      </c>
      <c r="C253" s="65" t="s">
        <v>288</v>
      </c>
      <c r="D253" s="66">
        <v>46265</v>
      </c>
      <c r="E253" s="67">
        <v>1.42</v>
      </c>
      <c r="F253" s="65" t="s">
        <v>255</v>
      </c>
      <c r="G253" s="66">
        <v>46265</v>
      </c>
      <c r="H253">
        <v>40510448</v>
      </c>
      <c r="I253">
        <v>10</v>
      </c>
      <c r="J253" s="65" t="s">
        <v>308</v>
      </c>
      <c r="K253" s="65" t="s">
        <v>531</v>
      </c>
      <c r="L253" s="66">
        <v>46265</v>
      </c>
      <c r="M253" s="65" t="s">
        <v>261</v>
      </c>
      <c r="N253" s="65" t="s">
        <v>264</v>
      </c>
      <c r="O253" s="65" t="s">
        <v>259</v>
      </c>
      <c r="P253" s="66">
        <v>46265</v>
      </c>
      <c r="Q253" s="31">
        <f t="shared" si="6"/>
        <v>1320</v>
      </c>
      <c r="R253" s="31">
        <f t="shared" si="7"/>
        <v>1405</v>
      </c>
      <c r="S253" s="29">
        <f>IF($Q253&lt;Parâmetros!$E$19,$G253-1,$G253)</f>
        <v>46265</v>
      </c>
    </row>
    <row r="254" spans="1:19" ht="15" customHeight="1" x14ac:dyDescent="0.25">
      <c r="A254" s="122">
        <v>11950</v>
      </c>
      <c r="B254" s="65" t="s">
        <v>162</v>
      </c>
      <c r="C254" s="65" t="s">
        <v>288</v>
      </c>
      <c r="D254" s="66">
        <v>46267</v>
      </c>
      <c r="E254" s="67">
        <v>5.39</v>
      </c>
      <c r="F254" s="65" t="s">
        <v>255</v>
      </c>
      <c r="G254" s="66">
        <v>46266</v>
      </c>
      <c r="H254">
        <v>40510969</v>
      </c>
      <c r="I254">
        <v>10</v>
      </c>
      <c r="J254" s="65" t="s">
        <v>957</v>
      </c>
      <c r="K254" s="65" t="s">
        <v>958</v>
      </c>
      <c r="L254" s="66">
        <v>46266</v>
      </c>
      <c r="M254" s="65" t="s">
        <v>261</v>
      </c>
      <c r="N254" s="65" t="s">
        <v>264</v>
      </c>
      <c r="O254" s="65" t="s">
        <v>259</v>
      </c>
      <c r="P254" s="66">
        <v>46267</v>
      </c>
      <c r="Q254" s="31">
        <f t="shared" si="6"/>
        <v>936</v>
      </c>
      <c r="R254" s="31">
        <f t="shared" si="7"/>
        <v>1260</v>
      </c>
      <c r="S254" s="29">
        <f>IF($Q254&lt;Parâmetros!$E$19,$G254-1,$G254)</f>
        <v>46266</v>
      </c>
    </row>
    <row r="255" spans="1:19" ht="15" customHeight="1" x14ac:dyDescent="0.25">
      <c r="A255" s="122">
        <v>11950</v>
      </c>
      <c r="B255" s="65" t="s">
        <v>162</v>
      </c>
      <c r="C255" s="65" t="s">
        <v>288</v>
      </c>
      <c r="D255" s="66">
        <v>46267</v>
      </c>
      <c r="E255" s="67">
        <v>1.59</v>
      </c>
      <c r="F255" s="65" t="s">
        <v>255</v>
      </c>
      <c r="G255" s="66">
        <v>46266</v>
      </c>
      <c r="H255">
        <v>40510969</v>
      </c>
      <c r="I255">
        <v>10</v>
      </c>
      <c r="J255" s="65" t="s">
        <v>959</v>
      </c>
      <c r="K255" s="65" t="s">
        <v>960</v>
      </c>
      <c r="L255" s="66">
        <v>46266</v>
      </c>
      <c r="M255" s="65" t="s">
        <v>261</v>
      </c>
      <c r="N255" s="65" t="s">
        <v>264</v>
      </c>
      <c r="O255" s="65" t="s">
        <v>259</v>
      </c>
      <c r="P255" s="66">
        <v>46267</v>
      </c>
      <c r="Q255" s="31">
        <f t="shared" si="6"/>
        <v>1320</v>
      </c>
      <c r="R255" s="31">
        <f t="shared" si="7"/>
        <v>1415</v>
      </c>
      <c r="S255" s="29">
        <f>IF($Q255&lt;Parâmetros!$E$19,$G255-1,$G255)</f>
        <v>46266</v>
      </c>
    </row>
    <row r="256" spans="1:19" ht="15" customHeight="1" x14ac:dyDescent="0.25">
      <c r="A256" s="122">
        <v>11950</v>
      </c>
      <c r="B256" s="65" t="s">
        <v>162</v>
      </c>
      <c r="C256" s="65" t="s">
        <v>288</v>
      </c>
      <c r="D256" s="66">
        <v>46267</v>
      </c>
      <c r="E256" s="67">
        <v>5.34</v>
      </c>
      <c r="F256" s="65" t="s">
        <v>255</v>
      </c>
      <c r="G256" s="66">
        <v>46267</v>
      </c>
      <c r="H256">
        <v>40505866</v>
      </c>
      <c r="I256">
        <v>30</v>
      </c>
      <c r="J256" s="65" t="s">
        <v>961</v>
      </c>
      <c r="K256" s="65" t="s">
        <v>962</v>
      </c>
      <c r="L256" s="66">
        <v>46267</v>
      </c>
      <c r="M256" s="65" t="s">
        <v>261</v>
      </c>
      <c r="N256" s="65" t="s">
        <v>264</v>
      </c>
      <c r="O256" s="65" t="s">
        <v>259</v>
      </c>
      <c r="P256" s="66">
        <v>46267</v>
      </c>
      <c r="Q256" s="31">
        <f t="shared" si="6"/>
        <v>940</v>
      </c>
      <c r="R256" s="31">
        <f t="shared" si="7"/>
        <v>1260</v>
      </c>
      <c r="S256" s="29">
        <f>IF($Q256&lt;Parâmetros!$E$19,$G256-1,$G256)</f>
        <v>46267</v>
      </c>
    </row>
    <row r="257" spans="1:19" ht="15" customHeight="1" x14ac:dyDescent="0.25">
      <c r="A257" s="122">
        <v>11950</v>
      </c>
      <c r="B257" s="65" t="s">
        <v>162</v>
      </c>
      <c r="C257" s="65" t="s">
        <v>288</v>
      </c>
      <c r="D257" s="66">
        <v>46267</v>
      </c>
      <c r="E257" s="67">
        <v>1.33</v>
      </c>
      <c r="F257" s="65" t="s">
        <v>255</v>
      </c>
      <c r="G257" s="66">
        <v>46267</v>
      </c>
      <c r="H257">
        <v>40510715</v>
      </c>
      <c r="I257">
        <v>30</v>
      </c>
      <c r="J257" s="65" t="s">
        <v>308</v>
      </c>
      <c r="K257" s="65" t="s">
        <v>963</v>
      </c>
      <c r="L257" s="66">
        <v>46267</v>
      </c>
      <c r="M257" s="65" t="s">
        <v>261</v>
      </c>
      <c r="N257">
        <v>3002997</v>
      </c>
      <c r="O257" s="65" t="s">
        <v>259</v>
      </c>
      <c r="P257" s="66">
        <v>46267</v>
      </c>
      <c r="Q257" s="31">
        <f t="shared" si="6"/>
        <v>1320</v>
      </c>
      <c r="R257" s="31">
        <f t="shared" si="7"/>
        <v>1400</v>
      </c>
      <c r="S257" s="29">
        <f>IF($Q257&lt;Parâmetros!$E$19,$G257-1,$G257)</f>
        <v>46267</v>
      </c>
    </row>
    <row r="258" spans="1:19" ht="15" customHeight="1" x14ac:dyDescent="0.25">
      <c r="A258" s="122">
        <v>11950</v>
      </c>
      <c r="B258" s="65" t="s">
        <v>162</v>
      </c>
      <c r="C258" s="65" t="s">
        <v>288</v>
      </c>
      <c r="D258" s="66">
        <v>46270</v>
      </c>
      <c r="E258" s="67">
        <v>5.34</v>
      </c>
      <c r="F258" s="65" t="s">
        <v>255</v>
      </c>
      <c r="G258" s="66">
        <v>46268</v>
      </c>
      <c r="H258">
        <v>40506756</v>
      </c>
      <c r="I258">
        <v>20</v>
      </c>
      <c r="J258" s="65" t="s">
        <v>1603</v>
      </c>
      <c r="K258" s="65" t="s">
        <v>1604</v>
      </c>
      <c r="L258" s="66">
        <v>46268</v>
      </c>
      <c r="M258" s="65" t="s">
        <v>261</v>
      </c>
      <c r="N258" s="65" t="s">
        <v>264</v>
      </c>
      <c r="O258" s="65" t="s">
        <v>259</v>
      </c>
      <c r="P258" s="66">
        <v>46270</v>
      </c>
      <c r="Q258" s="31">
        <f t="shared" ref="Q258:Q318" si="8">IFERROR(VALUE(LEFT($J258,2))*60+VALUE(MID($J258,4,2)),9999)</f>
        <v>940</v>
      </c>
      <c r="R258" s="31">
        <f t="shared" ref="R258:R318" si="9">IFERROR(VALUE(LEFT($K258,2))*60+VALUE(MID($K258,4,2)),"")</f>
        <v>1260</v>
      </c>
      <c r="S258" s="29">
        <f>IF($Q258&lt;Parâmetros!$E$19,$G258-1,$G258)</f>
        <v>46268</v>
      </c>
    </row>
    <row r="259" spans="1:19" ht="15" customHeight="1" x14ac:dyDescent="0.25">
      <c r="A259" s="122">
        <v>11950</v>
      </c>
      <c r="B259" s="65" t="s">
        <v>162</v>
      </c>
      <c r="C259" s="65" t="s">
        <v>288</v>
      </c>
      <c r="D259" s="66">
        <v>46270</v>
      </c>
      <c r="E259" s="67">
        <v>1.65</v>
      </c>
      <c r="F259" s="65" t="s">
        <v>255</v>
      </c>
      <c r="G259" s="66">
        <v>46268</v>
      </c>
      <c r="H259">
        <v>40506756</v>
      </c>
      <c r="I259">
        <v>20</v>
      </c>
      <c r="J259" s="65" t="s">
        <v>1605</v>
      </c>
      <c r="K259" s="65" t="s">
        <v>1606</v>
      </c>
      <c r="L259" s="66">
        <v>46268</v>
      </c>
      <c r="M259" s="65" t="s">
        <v>261</v>
      </c>
      <c r="N259" s="65" t="s">
        <v>264</v>
      </c>
      <c r="O259" s="65" t="s">
        <v>259</v>
      </c>
      <c r="P259" s="66">
        <v>46270</v>
      </c>
      <c r="Q259" s="31">
        <f t="shared" si="8"/>
        <v>1320</v>
      </c>
      <c r="R259" s="31">
        <f t="shared" si="9"/>
        <v>1418</v>
      </c>
      <c r="S259" s="29">
        <f>IF($Q259&lt;Parâmetros!$E$19,$G259-1,$G259)</f>
        <v>46268</v>
      </c>
    </row>
    <row r="260" spans="1:19" ht="15" customHeight="1" x14ac:dyDescent="0.25">
      <c r="A260" s="122">
        <v>11950</v>
      </c>
      <c r="B260" s="65" t="s">
        <v>162</v>
      </c>
      <c r="C260" s="65" t="s">
        <v>288</v>
      </c>
      <c r="D260" s="66">
        <v>46271</v>
      </c>
      <c r="E260" s="67">
        <v>5.34</v>
      </c>
      <c r="F260" s="65" t="s">
        <v>255</v>
      </c>
      <c r="G260" s="66">
        <v>46270</v>
      </c>
      <c r="H260">
        <v>40494725</v>
      </c>
      <c r="I260">
        <v>10</v>
      </c>
      <c r="J260" s="65" t="s">
        <v>1607</v>
      </c>
      <c r="K260" s="65" t="s">
        <v>1608</v>
      </c>
      <c r="L260" s="66">
        <v>46270</v>
      </c>
      <c r="M260" s="65" t="s">
        <v>261</v>
      </c>
      <c r="N260">
        <v>3007176</v>
      </c>
      <c r="O260" s="65" t="s">
        <v>259</v>
      </c>
      <c r="P260" s="66">
        <v>46271</v>
      </c>
      <c r="Q260" s="31">
        <f t="shared" si="8"/>
        <v>939</v>
      </c>
      <c r="R260" s="31">
        <f t="shared" si="9"/>
        <v>1260</v>
      </c>
      <c r="S260" s="29">
        <f>IF($Q260&lt;Parâmetros!$E$19,$G260-1,$G260)</f>
        <v>46270</v>
      </c>
    </row>
    <row r="261" spans="1:19" ht="15" customHeight="1" x14ac:dyDescent="0.25">
      <c r="A261" s="122">
        <v>11950</v>
      </c>
      <c r="B261" s="65" t="s">
        <v>162</v>
      </c>
      <c r="C261" s="65" t="s">
        <v>288</v>
      </c>
      <c r="D261" s="66">
        <v>46271</v>
      </c>
      <c r="E261" s="67">
        <v>1.54</v>
      </c>
      <c r="F261" s="65" t="s">
        <v>255</v>
      </c>
      <c r="G261" s="66">
        <v>46270</v>
      </c>
      <c r="H261">
        <v>40508654</v>
      </c>
      <c r="I261">
        <v>20</v>
      </c>
      <c r="J261" s="65" t="s">
        <v>1609</v>
      </c>
      <c r="K261" s="65" t="s">
        <v>1610</v>
      </c>
      <c r="L261" s="66">
        <v>46270</v>
      </c>
      <c r="M261" s="65" t="s">
        <v>261</v>
      </c>
      <c r="N261" s="65" t="s">
        <v>264</v>
      </c>
      <c r="O261" s="65" t="s">
        <v>259</v>
      </c>
      <c r="P261" s="66">
        <v>46271</v>
      </c>
      <c r="Q261" s="31">
        <f t="shared" si="8"/>
        <v>1321</v>
      </c>
      <c r="R261" s="31">
        <f t="shared" si="9"/>
        <v>1413</v>
      </c>
      <c r="S261" s="29">
        <f>IF($Q261&lt;Parâmetros!$E$19,$G261-1,$G261)</f>
        <v>46270</v>
      </c>
    </row>
    <row r="262" spans="1:19" ht="15" customHeight="1" x14ac:dyDescent="0.25">
      <c r="A262" s="122">
        <v>11950</v>
      </c>
      <c r="B262" s="65" t="s">
        <v>162</v>
      </c>
      <c r="C262" s="65" t="s">
        <v>288</v>
      </c>
      <c r="D262" s="66">
        <v>46272</v>
      </c>
      <c r="E262" s="67">
        <v>5.39</v>
      </c>
      <c r="F262" s="65" t="s">
        <v>255</v>
      </c>
      <c r="G262" s="66">
        <v>46271</v>
      </c>
      <c r="H262">
        <v>40512122</v>
      </c>
      <c r="I262">
        <v>70</v>
      </c>
      <c r="J262" s="65" t="s">
        <v>2425</v>
      </c>
      <c r="K262" s="65" t="s">
        <v>2426</v>
      </c>
      <c r="L262" s="66">
        <v>46271</v>
      </c>
      <c r="M262" s="65" t="s">
        <v>261</v>
      </c>
      <c r="N262" s="65" t="s">
        <v>264</v>
      </c>
      <c r="O262" s="65" t="s">
        <v>259</v>
      </c>
      <c r="P262" s="66">
        <v>46272</v>
      </c>
      <c r="Q262" s="31">
        <f t="shared" si="8"/>
        <v>937</v>
      </c>
      <c r="R262" s="31">
        <f t="shared" si="9"/>
        <v>1260</v>
      </c>
      <c r="S262" s="29">
        <f>IF($Q262&lt;Parâmetros!$E$19,$G262-1,$G262)</f>
        <v>46271</v>
      </c>
    </row>
    <row r="263" spans="1:19" ht="15" customHeight="1" x14ac:dyDescent="0.25">
      <c r="A263" s="122">
        <v>11950</v>
      </c>
      <c r="B263" s="65" t="s">
        <v>162</v>
      </c>
      <c r="C263" s="65" t="s">
        <v>288</v>
      </c>
      <c r="D263" s="66">
        <v>46272</v>
      </c>
      <c r="E263" s="67">
        <v>1.5</v>
      </c>
      <c r="F263" s="65" t="s">
        <v>255</v>
      </c>
      <c r="G263" s="66">
        <v>46271</v>
      </c>
      <c r="H263">
        <v>40512122</v>
      </c>
      <c r="I263">
        <v>70</v>
      </c>
      <c r="J263" s="65" t="s">
        <v>308</v>
      </c>
      <c r="K263" s="65" t="s">
        <v>315</v>
      </c>
      <c r="L263" s="66">
        <v>46271</v>
      </c>
      <c r="M263" s="65" t="s">
        <v>261</v>
      </c>
      <c r="N263" s="65" t="s">
        <v>264</v>
      </c>
      <c r="O263" s="65" t="s">
        <v>259</v>
      </c>
      <c r="P263" s="66">
        <v>46272</v>
      </c>
      <c r="Q263" s="31">
        <f t="shared" si="8"/>
        <v>1320</v>
      </c>
      <c r="R263" s="31">
        <f t="shared" si="9"/>
        <v>1410</v>
      </c>
      <c r="S263" s="29">
        <f>IF($Q263&lt;Parâmetros!$E$19,$G263-1,$G263)</f>
        <v>46271</v>
      </c>
    </row>
    <row r="264" spans="1:19" ht="15" customHeight="1" x14ac:dyDescent="0.25">
      <c r="A264" s="122">
        <v>11950</v>
      </c>
      <c r="B264" s="65" t="s">
        <v>162</v>
      </c>
      <c r="C264" s="65" t="s">
        <v>288</v>
      </c>
      <c r="D264" s="66">
        <v>46272</v>
      </c>
      <c r="E264" s="67">
        <v>5.32</v>
      </c>
      <c r="F264" s="65" t="s">
        <v>255</v>
      </c>
      <c r="G264" s="66">
        <v>46272</v>
      </c>
      <c r="H264">
        <v>40505583</v>
      </c>
      <c r="I264">
        <v>10</v>
      </c>
      <c r="J264" s="65" t="s">
        <v>2427</v>
      </c>
      <c r="K264" s="65" t="s">
        <v>745</v>
      </c>
      <c r="L264" s="66">
        <v>46272</v>
      </c>
      <c r="M264" s="65" t="s">
        <v>261</v>
      </c>
      <c r="N264" s="65" t="s">
        <v>264</v>
      </c>
      <c r="O264" s="65" t="s">
        <v>259</v>
      </c>
      <c r="P264" s="66">
        <v>46272</v>
      </c>
      <c r="Q264" s="31">
        <f t="shared" si="8"/>
        <v>940</v>
      </c>
      <c r="R264" s="31">
        <f t="shared" si="9"/>
        <v>1260</v>
      </c>
      <c r="S264" s="29">
        <f>IF($Q264&lt;Parâmetros!$E$19,$G264-1,$G264)</f>
        <v>46272</v>
      </c>
    </row>
    <row r="265" spans="1:19" ht="15" customHeight="1" x14ac:dyDescent="0.25">
      <c r="A265" s="122">
        <v>11950</v>
      </c>
      <c r="B265" s="65" t="s">
        <v>162</v>
      </c>
      <c r="C265" s="65" t="s">
        <v>288</v>
      </c>
      <c r="D265" s="66">
        <v>46272</v>
      </c>
      <c r="E265" s="67">
        <v>1.4</v>
      </c>
      <c r="F265" s="65" t="s">
        <v>255</v>
      </c>
      <c r="G265" s="66">
        <v>46272</v>
      </c>
      <c r="H265">
        <v>40505583</v>
      </c>
      <c r="I265">
        <v>10</v>
      </c>
      <c r="J265" s="65" t="s">
        <v>308</v>
      </c>
      <c r="K265" s="65" t="s">
        <v>2428</v>
      </c>
      <c r="L265" s="66">
        <v>46272</v>
      </c>
      <c r="M265" s="65" t="s">
        <v>261</v>
      </c>
      <c r="N265" s="65" t="s">
        <v>264</v>
      </c>
      <c r="O265" s="65" t="s">
        <v>259</v>
      </c>
      <c r="P265" s="66">
        <v>46272</v>
      </c>
      <c r="Q265" s="31">
        <f t="shared" si="8"/>
        <v>1320</v>
      </c>
      <c r="R265" s="31">
        <f t="shared" si="9"/>
        <v>1404</v>
      </c>
      <c r="S265" s="29">
        <f>IF($Q265&lt;Parâmetros!$E$19,$G265-1,$G265)</f>
        <v>46272</v>
      </c>
    </row>
    <row r="266" spans="1:19" ht="15" customHeight="1" x14ac:dyDescent="0.25">
      <c r="A266" s="122">
        <v>12244</v>
      </c>
      <c r="B266" s="65" t="s">
        <v>213</v>
      </c>
      <c r="C266" s="65" t="s">
        <v>260</v>
      </c>
      <c r="D266" s="66">
        <v>46265</v>
      </c>
      <c r="E266" s="67">
        <v>1.1399999999999999</v>
      </c>
      <c r="F266" s="65" t="s">
        <v>255</v>
      </c>
      <c r="G266" s="66">
        <v>46265</v>
      </c>
      <c r="H266">
        <v>40509371</v>
      </c>
      <c r="I266">
        <v>40</v>
      </c>
      <c r="J266" s="65" t="s">
        <v>434</v>
      </c>
      <c r="K266" s="65" t="s">
        <v>532</v>
      </c>
      <c r="L266" s="66">
        <v>46265</v>
      </c>
      <c r="M266" s="65" t="s">
        <v>261</v>
      </c>
      <c r="N266" s="65" t="s">
        <v>264</v>
      </c>
      <c r="O266" s="65" t="s">
        <v>259</v>
      </c>
      <c r="P266" s="66">
        <v>46265</v>
      </c>
      <c r="Q266" s="31">
        <f t="shared" si="8"/>
        <v>451</v>
      </c>
      <c r="R266" s="31">
        <f t="shared" si="9"/>
        <v>519</v>
      </c>
      <c r="S266" s="29">
        <f>IF($Q266&lt;Parâmetros!$E$19,$G266-1,$G266)</f>
        <v>46265</v>
      </c>
    </row>
    <row r="267" spans="1:19" ht="15" customHeight="1" x14ac:dyDescent="0.25">
      <c r="A267" s="122">
        <v>12244</v>
      </c>
      <c r="B267" s="65" t="s">
        <v>213</v>
      </c>
      <c r="C267" s="65" t="s">
        <v>260</v>
      </c>
      <c r="D267" s="66">
        <v>46265</v>
      </c>
      <c r="E267" s="67">
        <v>2.82</v>
      </c>
      <c r="F267" s="65" t="s">
        <v>255</v>
      </c>
      <c r="G267" s="66">
        <v>46265</v>
      </c>
      <c r="H267">
        <v>40509923</v>
      </c>
      <c r="I267">
        <v>20</v>
      </c>
      <c r="J267" s="65" t="s">
        <v>533</v>
      </c>
      <c r="K267" s="65" t="s">
        <v>358</v>
      </c>
      <c r="L267" s="66">
        <v>46265</v>
      </c>
      <c r="M267" s="65" t="s">
        <v>261</v>
      </c>
      <c r="N267" s="65" t="s">
        <v>264</v>
      </c>
      <c r="O267" s="65" t="s">
        <v>259</v>
      </c>
      <c r="P267" s="66">
        <v>46265</v>
      </c>
      <c r="Q267" s="31">
        <f t="shared" si="8"/>
        <v>521</v>
      </c>
      <c r="R267" s="31">
        <f t="shared" si="9"/>
        <v>690</v>
      </c>
      <c r="S267" s="29">
        <f>IF($Q267&lt;Parâmetros!$E$19,$G267-1,$G267)</f>
        <v>46265</v>
      </c>
    </row>
    <row r="268" spans="1:19" ht="15" customHeight="1" x14ac:dyDescent="0.25">
      <c r="A268" s="122">
        <v>12244</v>
      </c>
      <c r="B268" s="65" t="s">
        <v>213</v>
      </c>
      <c r="C268" s="65" t="s">
        <v>260</v>
      </c>
      <c r="D268" s="66">
        <v>46265</v>
      </c>
      <c r="E268" s="67">
        <v>0.49</v>
      </c>
      <c r="F268" s="65" t="s">
        <v>255</v>
      </c>
      <c r="G268" s="66">
        <v>46265</v>
      </c>
      <c r="H268">
        <v>40509923</v>
      </c>
      <c r="I268">
        <v>20</v>
      </c>
      <c r="J268" s="65" t="s">
        <v>427</v>
      </c>
      <c r="K268" s="65" t="s">
        <v>320</v>
      </c>
      <c r="L268" s="66">
        <v>46265</v>
      </c>
      <c r="M268" s="65" t="s">
        <v>261</v>
      </c>
      <c r="N268" s="65" t="s">
        <v>264</v>
      </c>
      <c r="O268" s="65" t="s">
        <v>259</v>
      </c>
      <c r="P268" s="66">
        <v>46265</v>
      </c>
      <c r="Q268" s="31">
        <f t="shared" si="8"/>
        <v>751</v>
      </c>
      <c r="R268" s="31">
        <f t="shared" si="9"/>
        <v>780</v>
      </c>
      <c r="S268" s="29">
        <f>IF($Q268&lt;Parâmetros!$E$19,$G268-1,$G268)</f>
        <v>46265</v>
      </c>
    </row>
    <row r="269" spans="1:19" ht="15" customHeight="1" x14ac:dyDescent="0.25">
      <c r="A269" s="122">
        <v>12244</v>
      </c>
      <c r="B269" s="65" t="s">
        <v>213</v>
      </c>
      <c r="C269" s="65" t="s">
        <v>260</v>
      </c>
      <c r="D269" s="66">
        <v>46265</v>
      </c>
      <c r="E269" s="67">
        <v>1.1200000000000001</v>
      </c>
      <c r="F269" s="65" t="s">
        <v>255</v>
      </c>
      <c r="G269" s="66">
        <v>46265</v>
      </c>
      <c r="H269">
        <v>40497597</v>
      </c>
      <c r="I269">
        <v>20</v>
      </c>
      <c r="J269" s="65" t="s">
        <v>534</v>
      </c>
      <c r="K269" s="65" t="s">
        <v>535</v>
      </c>
      <c r="L269" s="66">
        <v>46265</v>
      </c>
      <c r="M269" s="65" t="s">
        <v>261</v>
      </c>
      <c r="N269" s="65" t="s">
        <v>264</v>
      </c>
      <c r="O269" s="65" t="s">
        <v>259</v>
      </c>
      <c r="P269" s="66">
        <v>46265</v>
      </c>
      <c r="Q269" s="31">
        <f t="shared" si="8"/>
        <v>780</v>
      </c>
      <c r="R269" s="31">
        <f t="shared" si="9"/>
        <v>848</v>
      </c>
      <c r="S269" s="29">
        <f>IF($Q269&lt;Parâmetros!$E$19,$G269-1,$G269)</f>
        <v>46265</v>
      </c>
    </row>
    <row r="270" spans="1:19" ht="15" customHeight="1" x14ac:dyDescent="0.25">
      <c r="A270" s="122">
        <v>12244</v>
      </c>
      <c r="B270" s="65" t="s">
        <v>213</v>
      </c>
      <c r="C270" s="65" t="s">
        <v>260</v>
      </c>
      <c r="D270" s="66">
        <v>46266</v>
      </c>
      <c r="E270" s="67">
        <v>0.84</v>
      </c>
      <c r="F270" s="65" t="s">
        <v>255</v>
      </c>
      <c r="G270" s="66">
        <v>46265</v>
      </c>
      <c r="H270">
        <v>40499664</v>
      </c>
      <c r="I270">
        <v>40</v>
      </c>
      <c r="J270" s="65" t="s">
        <v>623</v>
      </c>
      <c r="K270" s="65" t="s">
        <v>322</v>
      </c>
      <c r="L270" s="66">
        <v>46265</v>
      </c>
      <c r="M270" s="65" t="s">
        <v>261</v>
      </c>
      <c r="N270" s="65" t="s">
        <v>264</v>
      </c>
      <c r="O270" s="65" t="s">
        <v>259</v>
      </c>
      <c r="P270" s="66">
        <v>46266</v>
      </c>
      <c r="Q270" s="31">
        <f t="shared" si="8"/>
        <v>851</v>
      </c>
      <c r="R270" s="31">
        <f t="shared" si="9"/>
        <v>902</v>
      </c>
      <c r="S270" s="29">
        <f>IF($Q270&lt;Parâmetros!$E$19,$G270-1,$G270)</f>
        <v>46265</v>
      </c>
    </row>
    <row r="271" spans="1:19" ht="15" customHeight="1" x14ac:dyDescent="0.25">
      <c r="A271" s="122">
        <v>12244</v>
      </c>
      <c r="B271" s="65" t="s">
        <v>213</v>
      </c>
      <c r="C271" s="65" t="s">
        <v>260</v>
      </c>
      <c r="D271" s="66">
        <v>46267</v>
      </c>
      <c r="E271" s="67">
        <v>3.27</v>
      </c>
      <c r="F271" s="65" t="s">
        <v>255</v>
      </c>
      <c r="G271" s="66">
        <v>46266</v>
      </c>
      <c r="H271">
        <v>40510159</v>
      </c>
      <c r="I271">
        <v>30</v>
      </c>
      <c r="J271" s="65" t="s">
        <v>785</v>
      </c>
      <c r="K271" s="65" t="s">
        <v>786</v>
      </c>
      <c r="L271" s="66">
        <v>46266</v>
      </c>
      <c r="M271" s="65" t="s">
        <v>261</v>
      </c>
      <c r="N271" s="65" t="s">
        <v>264</v>
      </c>
      <c r="O271" s="65" t="s">
        <v>259</v>
      </c>
      <c r="P271" s="66">
        <v>46267</v>
      </c>
      <c r="Q271" s="31">
        <f t="shared" si="8"/>
        <v>433</v>
      </c>
      <c r="R271" s="31">
        <f t="shared" si="9"/>
        <v>629</v>
      </c>
      <c r="S271" s="29">
        <f>IF($Q271&lt;Parâmetros!$E$19,$G271-1,$G271)</f>
        <v>46266</v>
      </c>
    </row>
    <row r="272" spans="1:19" ht="15" customHeight="1" x14ac:dyDescent="0.25">
      <c r="A272" s="122">
        <v>12244</v>
      </c>
      <c r="B272" s="65" t="s">
        <v>213</v>
      </c>
      <c r="C272" s="65" t="s">
        <v>260</v>
      </c>
      <c r="D272" s="66">
        <v>46267</v>
      </c>
      <c r="E272" s="67">
        <v>0.89</v>
      </c>
      <c r="F272" s="65" t="s">
        <v>255</v>
      </c>
      <c r="G272" s="66">
        <v>46266</v>
      </c>
      <c r="H272">
        <v>40509913</v>
      </c>
      <c r="I272">
        <v>10</v>
      </c>
      <c r="J272" s="65" t="s">
        <v>787</v>
      </c>
      <c r="K272" s="65" t="s">
        <v>788</v>
      </c>
      <c r="L272" s="66">
        <v>46266</v>
      </c>
      <c r="M272" s="65" t="s">
        <v>261</v>
      </c>
      <c r="N272" s="65" t="s">
        <v>264</v>
      </c>
      <c r="O272" s="65" t="s">
        <v>259</v>
      </c>
      <c r="P272" s="66">
        <v>46267</v>
      </c>
      <c r="Q272" s="31">
        <f t="shared" si="8"/>
        <v>633</v>
      </c>
      <c r="R272" s="31">
        <f t="shared" si="9"/>
        <v>686</v>
      </c>
      <c r="S272" s="29">
        <f>IF($Q272&lt;Parâmetros!$E$19,$G272-1,$G272)</f>
        <v>46266</v>
      </c>
    </row>
    <row r="273" spans="1:19" ht="15" customHeight="1" x14ac:dyDescent="0.25">
      <c r="A273" s="122">
        <v>12244</v>
      </c>
      <c r="B273" s="65" t="s">
        <v>213</v>
      </c>
      <c r="C273" s="65" t="s">
        <v>260</v>
      </c>
      <c r="D273" s="66">
        <v>46267</v>
      </c>
      <c r="E273" s="67">
        <v>0.95</v>
      </c>
      <c r="F273" s="65" t="s">
        <v>255</v>
      </c>
      <c r="G273" s="66">
        <v>46266</v>
      </c>
      <c r="H273">
        <v>40509913</v>
      </c>
      <c r="I273">
        <v>10</v>
      </c>
      <c r="J273" s="65" t="s">
        <v>789</v>
      </c>
      <c r="K273" s="65" t="s">
        <v>790</v>
      </c>
      <c r="L273" s="66">
        <v>46266</v>
      </c>
      <c r="M273" s="65" t="s">
        <v>261</v>
      </c>
      <c r="N273" s="65" t="s">
        <v>264</v>
      </c>
      <c r="O273" s="65" t="s">
        <v>259</v>
      </c>
      <c r="P273" s="66">
        <v>46267</v>
      </c>
      <c r="Q273" s="31">
        <f t="shared" si="8"/>
        <v>752</v>
      </c>
      <c r="R273" s="31">
        <f t="shared" si="9"/>
        <v>809</v>
      </c>
      <c r="S273" s="29">
        <f>IF($Q273&lt;Parâmetros!$E$19,$G273-1,$G273)</f>
        <v>46266</v>
      </c>
    </row>
    <row r="274" spans="1:19" ht="15" customHeight="1" x14ac:dyDescent="0.25">
      <c r="A274" s="122">
        <v>12244</v>
      </c>
      <c r="B274" s="65" t="s">
        <v>213</v>
      </c>
      <c r="C274" s="65" t="s">
        <v>260</v>
      </c>
      <c r="D274" s="66">
        <v>46266</v>
      </c>
      <c r="E274" s="67">
        <v>1.79</v>
      </c>
      <c r="F274" s="65" t="s">
        <v>255</v>
      </c>
      <c r="G274" s="66">
        <v>46266</v>
      </c>
      <c r="H274">
        <v>40470256</v>
      </c>
      <c r="I274">
        <v>50</v>
      </c>
      <c r="J274" s="65" t="s">
        <v>713</v>
      </c>
      <c r="K274" s="65" t="s">
        <v>714</v>
      </c>
      <c r="L274" s="66">
        <v>46266</v>
      </c>
      <c r="M274" s="65" t="s">
        <v>261</v>
      </c>
      <c r="N274" s="65" t="s">
        <v>264</v>
      </c>
      <c r="O274" s="65" t="s">
        <v>259</v>
      </c>
      <c r="P274" s="66">
        <v>46266</v>
      </c>
      <c r="Q274" s="31">
        <f t="shared" si="8"/>
        <v>810</v>
      </c>
      <c r="R274" s="31">
        <f t="shared" si="9"/>
        <v>917</v>
      </c>
      <c r="S274" s="29">
        <f>IF($Q274&lt;Parâmetros!$E$19,$G274-1,$G274)</f>
        <v>46266</v>
      </c>
    </row>
    <row r="275" spans="1:19" ht="15" customHeight="1" x14ac:dyDescent="0.25">
      <c r="A275" s="122">
        <v>12244</v>
      </c>
      <c r="B275" s="65" t="s">
        <v>213</v>
      </c>
      <c r="C275" s="65" t="s">
        <v>260</v>
      </c>
      <c r="D275" s="66">
        <v>46267</v>
      </c>
      <c r="E275" s="67">
        <v>4.24</v>
      </c>
      <c r="F275" s="65" t="s">
        <v>255</v>
      </c>
      <c r="G275" s="66">
        <v>46267</v>
      </c>
      <c r="H275">
        <v>40509904</v>
      </c>
      <c r="I275">
        <v>30</v>
      </c>
      <c r="J275" s="65" t="s">
        <v>964</v>
      </c>
      <c r="K275" s="65" t="s">
        <v>965</v>
      </c>
      <c r="L275" s="66">
        <v>46267</v>
      </c>
      <c r="M275" s="65" t="s">
        <v>261</v>
      </c>
      <c r="N275" s="65" t="s">
        <v>264</v>
      </c>
      <c r="O275" s="65" t="s">
        <v>259</v>
      </c>
      <c r="P275" s="66">
        <v>46267</v>
      </c>
      <c r="Q275" s="31">
        <f t="shared" si="8"/>
        <v>435</v>
      </c>
      <c r="R275" s="31">
        <f t="shared" si="9"/>
        <v>689</v>
      </c>
      <c r="S275" s="29">
        <f>IF($Q275&lt;Parâmetros!$E$19,$G275-1,$G275)</f>
        <v>46267</v>
      </c>
    </row>
    <row r="276" spans="1:19" ht="15" customHeight="1" x14ac:dyDescent="0.25">
      <c r="A276" s="122">
        <v>12244</v>
      </c>
      <c r="B276" s="65" t="s">
        <v>213</v>
      </c>
      <c r="C276" s="65" t="s">
        <v>260</v>
      </c>
      <c r="D276" s="66">
        <v>46267</v>
      </c>
      <c r="E276" s="67">
        <v>2.4900000000000002</v>
      </c>
      <c r="F276" s="65" t="s">
        <v>255</v>
      </c>
      <c r="G276" s="66">
        <v>46267</v>
      </c>
      <c r="H276">
        <v>40510978</v>
      </c>
      <c r="I276">
        <v>20</v>
      </c>
      <c r="J276" s="65" t="s">
        <v>966</v>
      </c>
      <c r="K276" s="65" t="s">
        <v>967</v>
      </c>
      <c r="L276" s="66">
        <v>46267</v>
      </c>
      <c r="M276" s="65" t="s">
        <v>261</v>
      </c>
      <c r="N276">
        <v>3004299</v>
      </c>
      <c r="O276" s="65" t="s">
        <v>259</v>
      </c>
      <c r="P276" s="66">
        <v>46267</v>
      </c>
      <c r="Q276" s="31">
        <f t="shared" si="8"/>
        <v>751</v>
      </c>
      <c r="R276" s="31">
        <f t="shared" si="9"/>
        <v>900</v>
      </c>
      <c r="S276" s="29">
        <f>IF($Q276&lt;Parâmetros!$E$19,$G276-1,$G276)</f>
        <v>46267</v>
      </c>
    </row>
    <row r="277" spans="1:19" ht="15" customHeight="1" x14ac:dyDescent="0.25">
      <c r="A277" s="122">
        <v>12244</v>
      </c>
      <c r="B277" s="65" t="s">
        <v>213</v>
      </c>
      <c r="C277" s="65" t="s">
        <v>260</v>
      </c>
      <c r="D277" s="66">
        <v>46267</v>
      </c>
      <c r="E277" s="67">
        <v>0.34</v>
      </c>
      <c r="F277" s="65" t="s">
        <v>255</v>
      </c>
      <c r="G277" s="66">
        <v>46267</v>
      </c>
      <c r="H277">
        <v>40509904</v>
      </c>
      <c r="I277">
        <v>30</v>
      </c>
      <c r="J277" s="65" t="s">
        <v>968</v>
      </c>
      <c r="K277" s="65" t="s">
        <v>969</v>
      </c>
      <c r="L277" s="66">
        <v>46267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901</v>
      </c>
      <c r="R277" s="31">
        <f t="shared" si="9"/>
        <v>921</v>
      </c>
      <c r="S277" s="29">
        <f>IF($Q277&lt;Parâmetros!$E$19,$G277-1,$G277)</f>
        <v>46267</v>
      </c>
    </row>
    <row r="278" spans="1:19" ht="15" customHeight="1" x14ac:dyDescent="0.25">
      <c r="A278" s="122">
        <v>12244</v>
      </c>
      <c r="B278" s="65" t="s">
        <v>213</v>
      </c>
      <c r="C278" s="65" t="s">
        <v>260</v>
      </c>
      <c r="D278" s="66">
        <v>46269</v>
      </c>
      <c r="E278" s="67">
        <v>1.5</v>
      </c>
      <c r="F278" s="65" t="s">
        <v>255</v>
      </c>
      <c r="G278" s="66">
        <v>46269</v>
      </c>
      <c r="H278">
        <v>40478306</v>
      </c>
      <c r="I278">
        <v>60</v>
      </c>
      <c r="J278" s="65" t="s">
        <v>1611</v>
      </c>
      <c r="K278" s="65" t="s">
        <v>1612</v>
      </c>
      <c r="L278" s="66">
        <v>46269</v>
      </c>
      <c r="M278" s="65" t="s">
        <v>261</v>
      </c>
      <c r="N278" s="65" t="s">
        <v>264</v>
      </c>
      <c r="O278" s="65" t="s">
        <v>259</v>
      </c>
      <c r="P278" s="66">
        <v>46269</v>
      </c>
      <c r="Q278" s="31">
        <f t="shared" si="8"/>
        <v>430</v>
      </c>
      <c r="R278" s="31">
        <f t="shared" si="9"/>
        <v>520</v>
      </c>
      <c r="S278" s="29">
        <f>IF($Q278&lt;Parâmetros!$E$19,$G278-1,$G278)</f>
        <v>46269</v>
      </c>
    </row>
    <row r="279" spans="1:19" ht="15" customHeight="1" x14ac:dyDescent="0.25">
      <c r="A279" s="122">
        <v>12244</v>
      </c>
      <c r="B279" s="65" t="s">
        <v>213</v>
      </c>
      <c r="C279" s="65" t="s">
        <v>260</v>
      </c>
      <c r="D279" s="66">
        <v>46269</v>
      </c>
      <c r="E279" s="67">
        <v>0.82</v>
      </c>
      <c r="F279" s="65" t="s">
        <v>255</v>
      </c>
      <c r="G279" s="66">
        <v>46269</v>
      </c>
      <c r="H279">
        <v>40503104</v>
      </c>
      <c r="I279">
        <v>20</v>
      </c>
      <c r="J279" s="65" t="s">
        <v>1613</v>
      </c>
      <c r="K279" s="65" t="s">
        <v>1614</v>
      </c>
      <c r="L279" s="66">
        <v>46269</v>
      </c>
      <c r="M279" s="65" t="s">
        <v>261</v>
      </c>
      <c r="N279" s="65" t="s">
        <v>264</v>
      </c>
      <c r="O279" s="65" t="s">
        <v>259</v>
      </c>
      <c r="P279" s="66">
        <v>46269</v>
      </c>
      <c r="Q279" s="31">
        <f t="shared" si="8"/>
        <v>520</v>
      </c>
      <c r="R279" s="31">
        <f t="shared" si="9"/>
        <v>570</v>
      </c>
      <c r="S279" s="29">
        <f>IF($Q279&lt;Parâmetros!$E$19,$G279-1,$G279)</f>
        <v>46269</v>
      </c>
    </row>
    <row r="280" spans="1:19" ht="15" customHeight="1" x14ac:dyDescent="0.25">
      <c r="A280" s="122">
        <v>12244</v>
      </c>
      <c r="B280" s="65" t="s">
        <v>213</v>
      </c>
      <c r="C280" s="65" t="s">
        <v>260</v>
      </c>
      <c r="D280" s="66">
        <v>46269</v>
      </c>
      <c r="E280" s="67">
        <v>0.74</v>
      </c>
      <c r="F280" s="65" t="s">
        <v>255</v>
      </c>
      <c r="G280" s="66">
        <v>46269</v>
      </c>
      <c r="H280">
        <v>40497597</v>
      </c>
      <c r="I280">
        <v>20</v>
      </c>
      <c r="J280" s="65" t="s">
        <v>1615</v>
      </c>
      <c r="K280" s="65" t="s">
        <v>1616</v>
      </c>
      <c r="L280" s="66">
        <v>46269</v>
      </c>
      <c r="M280" s="65" t="s">
        <v>261</v>
      </c>
      <c r="N280" s="65" t="s">
        <v>264</v>
      </c>
      <c r="O280" s="65" t="s">
        <v>259</v>
      </c>
      <c r="P280" s="66">
        <v>46269</v>
      </c>
      <c r="Q280" s="31">
        <f t="shared" si="8"/>
        <v>571</v>
      </c>
      <c r="R280" s="31">
        <f t="shared" si="9"/>
        <v>615</v>
      </c>
      <c r="S280" s="29">
        <f>IF($Q280&lt;Parâmetros!$E$19,$G280-1,$G280)</f>
        <v>46269</v>
      </c>
    </row>
    <row r="281" spans="1:19" ht="15" customHeight="1" x14ac:dyDescent="0.25">
      <c r="A281" s="122">
        <v>12244</v>
      </c>
      <c r="B281" s="65" t="s">
        <v>213</v>
      </c>
      <c r="C281" s="65" t="s">
        <v>260</v>
      </c>
      <c r="D281" s="66">
        <v>46269</v>
      </c>
      <c r="E281" s="67">
        <v>1.21</v>
      </c>
      <c r="F281" s="65" t="s">
        <v>255</v>
      </c>
      <c r="G281" s="66">
        <v>46269</v>
      </c>
      <c r="H281">
        <v>40508661</v>
      </c>
      <c r="I281">
        <v>10</v>
      </c>
      <c r="J281" s="65" t="s">
        <v>1617</v>
      </c>
      <c r="K281" s="65" t="s">
        <v>1618</v>
      </c>
      <c r="L281" s="66">
        <v>46269</v>
      </c>
      <c r="M281" s="65" t="s">
        <v>261</v>
      </c>
      <c r="N281" s="65" t="s">
        <v>264</v>
      </c>
      <c r="O281" s="65" t="s">
        <v>259</v>
      </c>
      <c r="P281" s="66">
        <v>46269</v>
      </c>
      <c r="Q281" s="31">
        <f t="shared" si="8"/>
        <v>617</v>
      </c>
      <c r="R281" s="31">
        <f t="shared" si="9"/>
        <v>689</v>
      </c>
      <c r="S281" s="29">
        <f>IF($Q281&lt;Parâmetros!$E$19,$G281-1,$G281)</f>
        <v>46269</v>
      </c>
    </row>
    <row r="282" spans="1:19" ht="15" customHeight="1" x14ac:dyDescent="0.25">
      <c r="A282" s="122">
        <v>12244</v>
      </c>
      <c r="B282" s="65" t="s">
        <v>213</v>
      </c>
      <c r="C282" s="65" t="s">
        <v>260</v>
      </c>
      <c r="D282" s="66">
        <v>46269</v>
      </c>
      <c r="E282" s="67">
        <v>2.79</v>
      </c>
      <c r="F282" s="65" t="s">
        <v>255</v>
      </c>
      <c r="G282" s="66">
        <v>46269</v>
      </c>
      <c r="H282">
        <v>40511696</v>
      </c>
      <c r="I282">
        <v>20</v>
      </c>
      <c r="J282" s="65" t="s">
        <v>1619</v>
      </c>
      <c r="K282" s="65" t="s">
        <v>1620</v>
      </c>
      <c r="L282" s="66">
        <v>46269</v>
      </c>
      <c r="M282" s="65" t="s">
        <v>261</v>
      </c>
      <c r="N282" s="65" t="s">
        <v>264</v>
      </c>
      <c r="O282" s="65" t="s">
        <v>259</v>
      </c>
      <c r="P282" s="66">
        <v>46269</v>
      </c>
      <c r="Q282" s="31">
        <f t="shared" si="8"/>
        <v>752</v>
      </c>
      <c r="R282" s="31">
        <f t="shared" si="9"/>
        <v>920</v>
      </c>
      <c r="S282" s="29">
        <f>IF($Q282&lt;Parâmetros!$E$19,$G282-1,$G282)</f>
        <v>46269</v>
      </c>
    </row>
    <row r="283" spans="1:19" ht="15" customHeight="1" x14ac:dyDescent="0.25">
      <c r="A283" s="122">
        <v>12244</v>
      </c>
      <c r="B283" s="65" t="s">
        <v>213</v>
      </c>
      <c r="C283" s="65" t="s">
        <v>260</v>
      </c>
      <c r="D283" s="66">
        <v>46270</v>
      </c>
      <c r="E283" s="67">
        <v>3.09</v>
      </c>
      <c r="F283" s="65" t="s">
        <v>255</v>
      </c>
      <c r="G283" s="66">
        <v>46270</v>
      </c>
      <c r="H283">
        <v>40511827</v>
      </c>
      <c r="I283">
        <v>20</v>
      </c>
      <c r="J283" s="65" t="s">
        <v>1621</v>
      </c>
      <c r="K283" s="65" t="s">
        <v>1622</v>
      </c>
      <c r="L283" s="66">
        <v>46270</v>
      </c>
      <c r="M283" s="65" t="s">
        <v>261</v>
      </c>
      <c r="N283">
        <v>3002875</v>
      </c>
      <c r="O283" s="65" t="s">
        <v>259</v>
      </c>
      <c r="P283" s="66">
        <v>46270</v>
      </c>
      <c r="Q283" s="31">
        <f t="shared" si="8"/>
        <v>445</v>
      </c>
      <c r="R283" s="31">
        <f t="shared" si="9"/>
        <v>630</v>
      </c>
      <c r="S283" s="29">
        <f>IF($Q283&lt;Parâmetros!$E$19,$G283-1,$G283)</f>
        <v>46270</v>
      </c>
    </row>
    <row r="284" spans="1:19" ht="15" customHeight="1" x14ac:dyDescent="0.25">
      <c r="A284" s="122">
        <v>12244</v>
      </c>
      <c r="B284" s="65" t="s">
        <v>213</v>
      </c>
      <c r="C284" s="65" t="s">
        <v>260</v>
      </c>
      <c r="D284" s="66">
        <v>46270</v>
      </c>
      <c r="E284" s="67">
        <v>0.99</v>
      </c>
      <c r="F284" s="65" t="s">
        <v>255</v>
      </c>
      <c r="G284" s="66">
        <v>46270</v>
      </c>
      <c r="H284">
        <v>40512114</v>
      </c>
      <c r="I284">
        <v>10</v>
      </c>
      <c r="J284" s="65" t="s">
        <v>1623</v>
      </c>
      <c r="K284" s="65" t="s">
        <v>1624</v>
      </c>
      <c r="L284" s="66">
        <v>46270</v>
      </c>
      <c r="M284" s="65" t="s">
        <v>261</v>
      </c>
      <c r="N284" s="65" t="s">
        <v>264</v>
      </c>
      <c r="O284" s="65" t="s">
        <v>259</v>
      </c>
      <c r="P284" s="66">
        <v>46270</v>
      </c>
      <c r="Q284" s="31">
        <f t="shared" si="8"/>
        <v>631</v>
      </c>
      <c r="R284" s="31">
        <f t="shared" si="9"/>
        <v>690</v>
      </c>
      <c r="S284" s="29">
        <f>IF($Q284&lt;Parâmetros!$E$19,$G284-1,$G284)</f>
        <v>46270</v>
      </c>
    </row>
    <row r="285" spans="1:19" ht="15" customHeight="1" x14ac:dyDescent="0.25">
      <c r="A285" s="122">
        <v>12244</v>
      </c>
      <c r="B285" s="65" t="s">
        <v>213</v>
      </c>
      <c r="C285" s="65" t="s">
        <v>260</v>
      </c>
      <c r="D285" s="66">
        <v>46270</v>
      </c>
      <c r="E285" s="67">
        <v>2.6</v>
      </c>
      <c r="F285" s="65" t="s">
        <v>255</v>
      </c>
      <c r="G285" s="66">
        <v>46270</v>
      </c>
      <c r="H285">
        <v>40497597</v>
      </c>
      <c r="I285">
        <v>20</v>
      </c>
      <c r="J285" s="65" t="s">
        <v>1625</v>
      </c>
      <c r="K285" s="65" t="s">
        <v>1626</v>
      </c>
      <c r="L285" s="66">
        <v>46270</v>
      </c>
      <c r="M285" s="65" t="s">
        <v>261</v>
      </c>
      <c r="N285" s="65" t="s">
        <v>264</v>
      </c>
      <c r="O285" s="65" t="s">
        <v>259</v>
      </c>
      <c r="P285" s="66">
        <v>46270</v>
      </c>
      <c r="Q285" s="31">
        <f t="shared" si="8"/>
        <v>753</v>
      </c>
      <c r="R285" s="31">
        <f t="shared" si="9"/>
        <v>909</v>
      </c>
      <c r="S285" s="29">
        <f>IF($Q285&lt;Parâmetros!$E$19,$G285-1,$G285)</f>
        <v>46270</v>
      </c>
    </row>
    <row r="286" spans="1:19" ht="15" customHeight="1" x14ac:dyDescent="0.25">
      <c r="A286" s="122">
        <v>12244</v>
      </c>
      <c r="B286" s="65" t="s">
        <v>213</v>
      </c>
      <c r="C286" s="65" t="s">
        <v>260</v>
      </c>
      <c r="D286" s="66">
        <v>46271</v>
      </c>
      <c r="E286" s="67">
        <v>4.1900000000000004</v>
      </c>
      <c r="F286" s="65" t="s">
        <v>255</v>
      </c>
      <c r="G286" s="66">
        <v>46271</v>
      </c>
      <c r="H286">
        <v>40511827</v>
      </c>
      <c r="I286">
        <v>20</v>
      </c>
      <c r="J286" s="65" t="s">
        <v>1627</v>
      </c>
      <c r="K286" s="65" t="s">
        <v>1628</v>
      </c>
      <c r="L286" s="66">
        <v>46271</v>
      </c>
      <c r="M286" s="65" t="s">
        <v>261</v>
      </c>
      <c r="N286">
        <v>3002875</v>
      </c>
      <c r="O286" s="65" t="s">
        <v>259</v>
      </c>
      <c r="P286" s="66">
        <v>46271</v>
      </c>
      <c r="Q286" s="31">
        <f t="shared" si="8"/>
        <v>435</v>
      </c>
      <c r="R286" s="31">
        <f t="shared" si="9"/>
        <v>686</v>
      </c>
      <c r="S286" s="29">
        <f>IF($Q286&lt;Parâmetros!$E$19,$G286-1,$G286)</f>
        <v>46271</v>
      </c>
    </row>
    <row r="287" spans="1:19" ht="15" customHeight="1" x14ac:dyDescent="0.25">
      <c r="A287" s="122">
        <v>12244</v>
      </c>
      <c r="B287" s="65" t="s">
        <v>213</v>
      </c>
      <c r="C287" s="65" t="s">
        <v>260</v>
      </c>
      <c r="D287" s="66">
        <v>46271</v>
      </c>
      <c r="E287" s="67">
        <v>0.52</v>
      </c>
      <c r="F287" s="65" t="s">
        <v>255</v>
      </c>
      <c r="G287" s="66">
        <v>46271</v>
      </c>
      <c r="H287">
        <v>40512122</v>
      </c>
      <c r="I287">
        <v>20</v>
      </c>
      <c r="J287" s="65" t="s">
        <v>1629</v>
      </c>
      <c r="K287" s="65" t="s">
        <v>1630</v>
      </c>
      <c r="L287" s="66">
        <v>46271</v>
      </c>
      <c r="M287" s="65" t="s">
        <v>261</v>
      </c>
      <c r="N287" s="65" t="s">
        <v>264</v>
      </c>
      <c r="O287" s="65" t="s">
        <v>259</v>
      </c>
      <c r="P287" s="66">
        <v>46271</v>
      </c>
      <c r="Q287" s="31">
        <f t="shared" si="8"/>
        <v>750</v>
      </c>
      <c r="R287" s="31">
        <f t="shared" si="9"/>
        <v>781</v>
      </c>
      <c r="S287" s="29">
        <f>IF($Q287&lt;Parâmetros!$E$19,$G287-1,$G287)</f>
        <v>46271</v>
      </c>
    </row>
    <row r="288" spans="1:19" ht="15" customHeight="1" x14ac:dyDescent="0.25">
      <c r="A288" s="122">
        <v>12244</v>
      </c>
      <c r="B288" s="65" t="s">
        <v>213</v>
      </c>
      <c r="C288" s="65" t="s">
        <v>260</v>
      </c>
      <c r="D288" s="66">
        <v>46271</v>
      </c>
      <c r="E288" s="67">
        <v>1.73</v>
      </c>
      <c r="F288" s="65" t="s">
        <v>255</v>
      </c>
      <c r="G288" s="66">
        <v>46271</v>
      </c>
      <c r="H288">
        <v>40510436</v>
      </c>
      <c r="I288">
        <v>20</v>
      </c>
      <c r="J288" s="65" t="s">
        <v>1631</v>
      </c>
      <c r="K288" s="65" t="s">
        <v>1632</v>
      </c>
      <c r="L288" s="66">
        <v>46271</v>
      </c>
      <c r="M288" s="65" t="s">
        <v>261</v>
      </c>
      <c r="N288" s="65" t="s">
        <v>264</v>
      </c>
      <c r="O288" s="65" t="s">
        <v>259</v>
      </c>
      <c r="P288" s="66">
        <v>46271</v>
      </c>
      <c r="Q288" s="31">
        <f t="shared" si="8"/>
        <v>781</v>
      </c>
      <c r="R288" s="31">
        <f t="shared" si="9"/>
        <v>886</v>
      </c>
      <c r="S288" s="29">
        <f>IF($Q288&lt;Parâmetros!$E$19,$G288-1,$G288)</f>
        <v>46271</v>
      </c>
    </row>
    <row r="289" spans="1:19" ht="15" customHeight="1" x14ac:dyDescent="0.25">
      <c r="A289" s="122">
        <v>12244</v>
      </c>
      <c r="B289" s="65" t="s">
        <v>213</v>
      </c>
      <c r="C289" s="65" t="s">
        <v>260</v>
      </c>
      <c r="D289" s="66">
        <v>46272</v>
      </c>
      <c r="E289" s="67">
        <v>1.0900000000000001</v>
      </c>
      <c r="F289" s="65" t="s">
        <v>255</v>
      </c>
      <c r="G289" s="66">
        <v>46272</v>
      </c>
      <c r="H289">
        <v>40512755</v>
      </c>
      <c r="I289">
        <v>20</v>
      </c>
      <c r="J289" s="65" t="s">
        <v>2429</v>
      </c>
      <c r="K289" s="65" t="s">
        <v>2430</v>
      </c>
      <c r="L289" s="66">
        <v>46272</v>
      </c>
      <c r="M289" s="65" t="s">
        <v>261</v>
      </c>
      <c r="N289" s="65" t="s">
        <v>264</v>
      </c>
      <c r="O289" s="65" t="s">
        <v>259</v>
      </c>
      <c r="P289" s="66">
        <v>46272</v>
      </c>
      <c r="Q289" s="31">
        <f t="shared" si="8"/>
        <v>455</v>
      </c>
      <c r="R289" s="31">
        <f t="shared" si="9"/>
        <v>520</v>
      </c>
      <c r="S289" s="29">
        <f>IF($Q289&lt;Parâmetros!$E$19,$G289-1,$G289)</f>
        <v>46272</v>
      </c>
    </row>
    <row r="290" spans="1:19" ht="15" customHeight="1" x14ac:dyDescent="0.25">
      <c r="A290" s="122">
        <v>12244</v>
      </c>
      <c r="B290" s="65" t="s">
        <v>213</v>
      </c>
      <c r="C290" s="65" t="s">
        <v>260</v>
      </c>
      <c r="D290" s="66">
        <v>46272</v>
      </c>
      <c r="E290" s="67">
        <v>2.74</v>
      </c>
      <c r="F290" s="65" t="s">
        <v>255</v>
      </c>
      <c r="G290" s="66">
        <v>46272</v>
      </c>
      <c r="H290">
        <v>40510446</v>
      </c>
      <c r="I290">
        <v>10</v>
      </c>
      <c r="J290" s="65" t="s">
        <v>2431</v>
      </c>
      <c r="K290" s="65" t="s">
        <v>2432</v>
      </c>
      <c r="L290" s="66">
        <v>46272</v>
      </c>
      <c r="M290" s="65" t="s">
        <v>261</v>
      </c>
      <c r="N290" s="65" t="s">
        <v>264</v>
      </c>
      <c r="O290" s="65" t="s">
        <v>259</v>
      </c>
      <c r="P290" s="66">
        <v>46272</v>
      </c>
      <c r="Q290" s="31">
        <f t="shared" si="8"/>
        <v>522</v>
      </c>
      <c r="R290" s="31">
        <f t="shared" si="9"/>
        <v>686</v>
      </c>
      <c r="S290" s="29">
        <f>IF($Q290&lt;Parâmetros!$E$19,$G290-1,$G290)</f>
        <v>46272</v>
      </c>
    </row>
    <row r="291" spans="1:19" ht="15" customHeight="1" x14ac:dyDescent="0.25">
      <c r="A291" s="122">
        <v>12244</v>
      </c>
      <c r="B291" s="65" t="s">
        <v>213</v>
      </c>
      <c r="C291" s="65" t="s">
        <v>260</v>
      </c>
      <c r="D291" s="66">
        <v>46272</v>
      </c>
      <c r="E291" s="67">
        <v>2.5499999999999998</v>
      </c>
      <c r="F291" s="65" t="s">
        <v>255</v>
      </c>
      <c r="G291" s="66">
        <v>46272</v>
      </c>
      <c r="H291">
        <v>40490141</v>
      </c>
      <c r="I291">
        <v>20</v>
      </c>
      <c r="J291" s="65" t="s">
        <v>527</v>
      </c>
      <c r="K291" s="65" t="s">
        <v>2433</v>
      </c>
      <c r="L291" s="66">
        <v>46272</v>
      </c>
      <c r="M291" s="65" t="s">
        <v>261</v>
      </c>
      <c r="N291" s="65" t="s">
        <v>264</v>
      </c>
      <c r="O291" s="65" t="s">
        <v>259</v>
      </c>
      <c r="P291" s="66">
        <v>46272</v>
      </c>
      <c r="Q291" s="31">
        <f t="shared" si="8"/>
        <v>751</v>
      </c>
      <c r="R291" s="31">
        <f t="shared" si="9"/>
        <v>904</v>
      </c>
      <c r="S291" s="29">
        <f>IF($Q291&lt;Parâmetros!$E$19,$G291-1,$G291)</f>
        <v>46272</v>
      </c>
    </row>
    <row r="292" spans="1:19" ht="15" customHeight="1" x14ac:dyDescent="0.25">
      <c r="A292" s="122">
        <v>12244</v>
      </c>
      <c r="B292" s="65" t="s">
        <v>213</v>
      </c>
      <c r="C292" s="65" t="s">
        <v>260</v>
      </c>
      <c r="D292" s="66">
        <v>46273</v>
      </c>
      <c r="E292" s="67">
        <v>1.97</v>
      </c>
      <c r="F292" s="65" t="s">
        <v>255</v>
      </c>
      <c r="G292" s="66">
        <v>46273</v>
      </c>
      <c r="H292">
        <v>40510157</v>
      </c>
      <c r="I292">
        <v>10</v>
      </c>
      <c r="J292" s="65" t="s">
        <v>2685</v>
      </c>
      <c r="K292" s="65" t="s">
        <v>2686</v>
      </c>
      <c r="L292" s="66">
        <v>46273</v>
      </c>
      <c r="M292" s="65" t="s">
        <v>261</v>
      </c>
      <c r="N292" s="65" t="s">
        <v>264</v>
      </c>
      <c r="O292" s="65" t="s">
        <v>259</v>
      </c>
      <c r="P292" s="66">
        <v>46273</v>
      </c>
      <c r="Q292" s="31">
        <f t="shared" si="8"/>
        <v>481</v>
      </c>
      <c r="R292" s="31">
        <f t="shared" si="9"/>
        <v>599</v>
      </c>
      <c r="S292" s="29">
        <f>IF($Q292&lt;Parâmetros!$E$19,$G292-1,$G292)</f>
        <v>46273</v>
      </c>
    </row>
    <row r="293" spans="1:19" ht="15" customHeight="1" x14ac:dyDescent="0.25">
      <c r="A293" s="122">
        <v>12244</v>
      </c>
      <c r="B293" s="65" t="s">
        <v>213</v>
      </c>
      <c r="C293" s="65" t="s">
        <v>260</v>
      </c>
      <c r="D293" s="66">
        <v>46273</v>
      </c>
      <c r="E293" s="67">
        <v>1.37</v>
      </c>
      <c r="F293" s="65" t="s">
        <v>255</v>
      </c>
      <c r="G293" s="66">
        <v>46273</v>
      </c>
      <c r="H293">
        <v>40508661</v>
      </c>
      <c r="I293">
        <v>10</v>
      </c>
      <c r="J293" s="65" t="s">
        <v>2687</v>
      </c>
      <c r="K293" s="65" t="s">
        <v>2688</v>
      </c>
      <c r="L293" s="66">
        <v>46273</v>
      </c>
      <c r="M293" s="65" t="s">
        <v>261</v>
      </c>
      <c r="N293" s="65" t="s">
        <v>264</v>
      </c>
      <c r="O293" s="65" t="s">
        <v>259</v>
      </c>
      <c r="P293" s="66">
        <v>46273</v>
      </c>
      <c r="Q293" s="31">
        <f t="shared" si="8"/>
        <v>601</v>
      </c>
      <c r="R293" s="31">
        <f t="shared" si="9"/>
        <v>683</v>
      </c>
      <c r="S293" s="29">
        <f>IF($Q293&lt;Parâmetros!$E$19,$G293-1,$G293)</f>
        <v>46273</v>
      </c>
    </row>
    <row r="294" spans="1:19" ht="15" customHeight="1" x14ac:dyDescent="0.25">
      <c r="A294" s="122">
        <v>12244</v>
      </c>
      <c r="B294" s="65" t="s">
        <v>213</v>
      </c>
      <c r="C294" s="65" t="s">
        <v>260</v>
      </c>
      <c r="D294" s="66">
        <v>46273</v>
      </c>
      <c r="E294" s="67">
        <v>2.85</v>
      </c>
      <c r="F294" s="65" t="s">
        <v>255</v>
      </c>
      <c r="G294" s="66">
        <v>46273</v>
      </c>
      <c r="H294">
        <v>40510991</v>
      </c>
      <c r="I294">
        <v>20</v>
      </c>
      <c r="J294" s="65" t="s">
        <v>2689</v>
      </c>
      <c r="K294" s="65" t="s">
        <v>2690</v>
      </c>
      <c r="L294" s="66">
        <v>46273</v>
      </c>
      <c r="M294" s="65" t="s">
        <v>261</v>
      </c>
      <c r="N294" s="65" t="s">
        <v>264</v>
      </c>
      <c r="O294" s="65" t="s">
        <v>259</v>
      </c>
      <c r="P294" s="66">
        <v>46273</v>
      </c>
      <c r="Q294" s="31">
        <f t="shared" si="8"/>
        <v>751</v>
      </c>
      <c r="R294" s="31">
        <f t="shared" si="9"/>
        <v>922</v>
      </c>
      <c r="S294" s="29">
        <f>IF($Q294&lt;Parâmetros!$E$19,$G294-1,$G294)</f>
        <v>46273</v>
      </c>
    </row>
    <row r="295" spans="1:19" ht="15" customHeight="1" x14ac:dyDescent="0.25">
      <c r="A295" s="122">
        <v>12291</v>
      </c>
      <c r="B295" s="65" t="s">
        <v>233</v>
      </c>
      <c r="C295" s="65" t="s">
        <v>288</v>
      </c>
      <c r="D295" s="66">
        <v>46265</v>
      </c>
      <c r="E295" s="67">
        <v>4.1500000000000004</v>
      </c>
      <c r="F295" s="65" t="s">
        <v>255</v>
      </c>
      <c r="G295" s="66">
        <v>46262</v>
      </c>
      <c r="H295">
        <v>40478306</v>
      </c>
      <c r="I295">
        <v>50</v>
      </c>
      <c r="J295" s="65" t="s">
        <v>339</v>
      </c>
      <c r="K295" s="65" t="s">
        <v>451</v>
      </c>
      <c r="L295" s="66">
        <v>46262</v>
      </c>
      <c r="M295" s="65" t="s">
        <v>261</v>
      </c>
      <c r="N295" s="65" t="s">
        <v>264</v>
      </c>
      <c r="O295" s="65" t="s">
        <v>259</v>
      </c>
      <c r="P295" s="66">
        <v>46265</v>
      </c>
      <c r="Q295" s="31">
        <f t="shared" si="8"/>
        <v>750</v>
      </c>
      <c r="R295" s="31">
        <f t="shared" si="9"/>
        <v>999</v>
      </c>
      <c r="S295" s="29">
        <f>IF($Q295&lt;Parâmetros!$E$19,$G295-1,$G295)</f>
        <v>46262</v>
      </c>
    </row>
    <row r="296" spans="1:19" ht="15" customHeight="1" x14ac:dyDescent="0.25">
      <c r="A296" s="122">
        <v>12291</v>
      </c>
      <c r="B296" s="65" t="s">
        <v>233</v>
      </c>
      <c r="C296" s="65" t="s">
        <v>288</v>
      </c>
      <c r="D296" s="66">
        <v>46267</v>
      </c>
      <c r="E296" s="67">
        <v>4.12</v>
      </c>
      <c r="F296" s="65" t="s">
        <v>255</v>
      </c>
      <c r="G296" s="66">
        <v>46267</v>
      </c>
      <c r="H296">
        <v>40510977</v>
      </c>
      <c r="I296">
        <v>10</v>
      </c>
      <c r="J296" s="65" t="s">
        <v>884</v>
      </c>
      <c r="K296" s="65" t="s">
        <v>885</v>
      </c>
      <c r="L296" s="66">
        <v>46267</v>
      </c>
      <c r="M296" s="65" t="s">
        <v>258</v>
      </c>
      <c r="N296" s="65" t="s">
        <v>264</v>
      </c>
      <c r="O296" s="65" t="s">
        <v>259</v>
      </c>
      <c r="P296" s="66">
        <v>46267</v>
      </c>
      <c r="Q296" s="31">
        <f t="shared" si="8"/>
        <v>439</v>
      </c>
      <c r="R296" s="31">
        <f t="shared" si="9"/>
        <v>686</v>
      </c>
      <c r="S296" s="29">
        <f>IF($Q296&lt;Parâmetros!$E$19,$G296-1,$G296)</f>
        <v>46267</v>
      </c>
    </row>
    <row r="297" spans="1:19" ht="15" customHeight="1" x14ac:dyDescent="0.25">
      <c r="A297" s="122">
        <v>12291</v>
      </c>
      <c r="B297" s="65" t="s">
        <v>233</v>
      </c>
      <c r="C297" s="65" t="s">
        <v>288</v>
      </c>
      <c r="D297" s="66">
        <v>46267</v>
      </c>
      <c r="E297" s="67">
        <v>3.95</v>
      </c>
      <c r="F297" s="65" t="s">
        <v>255</v>
      </c>
      <c r="G297" s="66">
        <v>46267</v>
      </c>
      <c r="H297">
        <v>40510977</v>
      </c>
      <c r="I297">
        <v>10</v>
      </c>
      <c r="J297" s="65" t="s">
        <v>970</v>
      </c>
      <c r="K297" s="65" t="s">
        <v>971</v>
      </c>
      <c r="L297" s="66">
        <v>46267</v>
      </c>
      <c r="M297" s="65" t="s">
        <v>258</v>
      </c>
      <c r="N297" s="65" t="s">
        <v>264</v>
      </c>
      <c r="O297" s="65" t="s">
        <v>259</v>
      </c>
      <c r="P297" s="66">
        <v>46267</v>
      </c>
      <c r="Q297" s="31">
        <f t="shared" si="8"/>
        <v>764</v>
      </c>
      <c r="R297" s="31">
        <f t="shared" si="9"/>
        <v>1002</v>
      </c>
      <c r="S297" s="29">
        <f>IF($Q297&lt;Parâmetros!$E$19,$G297-1,$G297)</f>
        <v>46267</v>
      </c>
    </row>
    <row r="298" spans="1:19" ht="15" customHeight="1" x14ac:dyDescent="0.25">
      <c r="A298" s="122">
        <v>12291</v>
      </c>
      <c r="B298" s="65" t="s">
        <v>233</v>
      </c>
      <c r="C298" s="65" t="s">
        <v>288</v>
      </c>
      <c r="D298" s="66">
        <v>46268</v>
      </c>
      <c r="E298" s="67">
        <v>2.7</v>
      </c>
      <c r="F298" s="65" t="s">
        <v>255</v>
      </c>
      <c r="G298" s="66">
        <v>46268</v>
      </c>
      <c r="H298">
        <v>40503385</v>
      </c>
      <c r="I298">
        <v>10</v>
      </c>
      <c r="J298" s="65" t="s">
        <v>1176</v>
      </c>
      <c r="K298" s="65" t="s">
        <v>1177</v>
      </c>
      <c r="L298" s="66">
        <v>46268</v>
      </c>
      <c r="M298" s="65" t="s">
        <v>261</v>
      </c>
      <c r="N298" s="65" t="s">
        <v>264</v>
      </c>
      <c r="O298" s="65" t="s">
        <v>259</v>
      </c>
      <c r="P298" s="66">
        <v>46268</v>
      </c>
      <c r="Q298" s="31">
        <f t="shared" si="8"/>
        <v>441</v>
      </c>
      <c r="R298" s="31">
        <f t="shared" si="9"/>
        <v>603</v>
      </c>
      <c r="S298" s="29">
        <f>IF($Q298&lt;Parâmetros!$E$19,$G298-1,$G298)</f>
        <v>46268</v>
      </c>
    </row>
    <row r="299" spans="1:19" ht="15" customHeight="1" x14ac:dyDescent="0.25">
      <c r="A299" s="122">
        <v>12291</v>
      </c>
      <c r="B299" s="65" t="s">
        <v>233</v>
      </c>
      <c r="C299" s="65" t="s">
        <v>288</v>
      </c>
      <c r="D299" s="66">
        <v>46268</v>
      </c>
      <c r="E299" s="67">
        <v>1.29</v>
      </c>
      <c r="F299" s="65" t="s">
        <v>255</v>
      </c>
      <c r="G299" s="66">
        <v>46268</v>
      </c>
      <c r="H299">
        <v>40503110</v>
      </c>
      <c r="I299">
        <v>10</v>
      </c>
      <c r="J299" s="65" t="s">
        <v>1178</v>
      </c>
      <c r="K299" s="65" t="s">
        <v>1179</v>
      </c>
      <c r="L299" s="66">
        <v>46268</v>
      </c>
      <c r="M299" s="65" t="s">
        <v>261</v>
      </c>
      <c r="N299">
        <v>3004088</v>
      </c>
      <c r="O299" s="65" t="s">
        <v>259</v>
      </c>
      <c r="P299" s="66">
        <v>46268</v>
      </c>
      <c r="Q299" s="31">
        <f t="shared" si="8"/>
        <v>607</v>
      </c>
      <c r="R299" s="31">
        <f t="shared" si="9"/>
        <v>684</v>
      </c>
      <c r="S299" s="29">
        <f>IF($Q299&lt;Parâmetros!$E$19,$G299-1,$G299)</f>
        <v>46268</v>
      </c>
    </row>
    <row r="300" spans="1:19" ht="15" customHeight="1" x14ac:dyDescent="0.25">
      <c r="A300" s="122">
        <v>12291</v>
      </c>
      <c r="B300" s="65" t="s">
        <v>233</v>
      </c>
      <c r="C300" s="65" t="s">
        <v>288</v>
      </c>
      <c r="D300" s="66">
        <v>46268</v>
      </c>
      <c r="E300" s="67">
        <v>2.4700000000000002</v>
      </c>
      <c r="F300" s="65" t="s">
        <v>255</v>
      </c>
      <c r="G300" s="66">
        <v>46268</v>
      </c>
      <c r="H300">
        <v>40481239</v>
      </c>
      <c r="I300">
        <v>20</v>
      </c>
      <c r="J300" s="65" t="s">
        <v>821</v>
      </c>
      <c r="K300" s="65" t="s">
        <v>1180</v>
      </c>
      <c r="L300" s="66">
        <v>46268</v>
      </c>
      <c r="M300" s="65" t="s">
        <v>261</v>
      </c>
      <c r="N300">
        <v>3004267</v>
      </c>
      <c r="O300" s="65" t="s">
        <v>259</v>
      </c>
      <c r="P300" s="66">
        <v>46268</v>
      </c>
      <c r="Q300" s="31">
        <f t="shared" si="8"/>
        <v>755</v>
      </c>
      <c r="R300" s="31">
        <f t="shared" si="9"/>
        <v>903</v>
      </c>
      <c r="S300" s="29">
        <f>IF($Q300&lt;Parâmetros!$E$19,$G300-1,$G300)</f>
        <v>46268</v>
      </c>
    </row>
    <row r="301" spans="1:19" ht="15" customHeight="1" x14ac:dyDescent="0.25">
      <c r="A301" s="122">
        <v>12291</v>
      </c>
      <c r="B301" s="65" t="s">
        <v>233</v>
      </c>
      <c r="C301" s="65" t="s">
        <v>288</v>
      </c>
      <c r="D301" s="66">
        <v>46268</v>
      </c>
      <c r="E301" s="67">
        <v>1.34</v>
      </c>
      <c r="F301" s="65" t="s">
        <v>255</v>
      </c>
      <c r="G301" s="66">
        <v>46268</v>
      </c>
      <c r="H301">
        <v>40503380</v>
      </c>
      <c r="I301">
        <v>10</v>
      </c>
      <c r="J301" s="65" t="s">
        <v>1181</v>
      </c>
      <c r="K301" s="65" t="s">
        <v>1182</v>
      </c>
      <c r="L301" s="66">
        <v>46268</v>
      </c>
      <c r="M301" s="65" t="s">
        <v>261</v>
      </c>
      <c r="N301" s="65" t="s">
        <v>264</v>
      </c>
      <c r="O301" s="65" t="s">
        <v>259</v>
      </c>
      <c r="P301" s="66">
        <v>46268</v>
      </c>
      <c r="Q301" s="31">
        <f t="shared" si="8"/>
        <v>910</v>
      </c>
      <c r="R301" s="31">
        <f t="shared" si="9"/>
        <v>990</v>
      </c>
      <c r="S301" s="29">
        <f>IF($Q301&lt;Parâmetros!$E$19,$G301-1,$G301)</f>
        <v>46268</v>
      </c>
    </row>
    <row r="302" spans="1:19" ht="15" customHeight="1" x14ac:dyDescent="0.25">
      <c r="A302" s="122">
        <v>12291</v>
      </c>
      <c r="B302" s="65" t="s">
        <v>233</v>
      </c>
      <c r="C302" s="65" t="s">
        <v>288</v>
      </c>
      <c r="D302" s="66">
        <v>46269</v>
      </c>
      <c r="E302" s="67">
        <v>1.1200000000000001</v>
      </c>
      <c r="F302" s="65" t="s">
        <v>255</v>
      </c>
      <c r="G302" s="66">
        <v>46269</v>
      </c>
      <c r="H302">
        <v>40503377</v>
      </c>
      <c r="I302">
        <v>10</v>
      </c>
      <c r="J302" s="65" t="s">
        <v>1633</v>
      </c>
      <c r="K302" s="65" t="s">
        <v>1574</v>
      </c>
      <c r="L302" s="66">
        <v>46269</v>
      </c>
      <c r="M302" s="65" t="s">
        <v>261</v>
      </c>
      <c r="N302">
        <v>3007190</v>
      </c>
      <c r="O302" s="65" t="s">
        <v>259</v>
      </c>
      <c r="P302" s="66">
        <v>46269</v>
      </c>
      <c r="Q302" s="31">
        <f t="shared" si="8"/>
        <v>443</v>
      </c>
      <c r="R302" s="31">
        <f t="shared" si="9"/>
        <v>510</v>
      </c>
      <c r="S302" s="29">
        <f>IF($Q302&lt;Parâmetros!$E$19,$G302-1,$G302)</f>
        <v>46269</v>
      </c>
    </row>
    <row r="303" spans="1:19" ht="15" customHeight="1" x14ac:dyDescent="0.25">
      <c r="A303" s="122">
        <v>12291</v>
      </c>
      <c r="B303" s="65" t="s">
        <v>233</v>
      </c>
      <c r="C303" s="65" t="s">
        <v>288</v>
      </c>
      <c r="D303" s="66">
        <v>46269</v>
      </c>
      <c r="E303" s="67">
        <v>2.82</v>
      </c>
      <c r="F303" s="65" t="s">
        <v>255</v>
      </c>
      <c r="G303" s="66">
        <v>46269</v>
      </c>
      <c r="H303">
        <v>40489305</v>
      </c>
      <c r="I303">
        <v>10</v>
      </c>
      <c r="J303" s="65" t="s">
        <v>1634</v>
      </c>
      <c r="K303" s="65" t="s">
        <v>1635</v>
      </c>
      <c r="L303" s="66">
        <v>46269</v>
      </c>
      <c r="M303" s="65" t="s">
        <v>261</v>
      </c>
      <c r="N303" s="65" t="s">
        <v>264</v>
      </c>
      <c r="O303" s="65" t="s">
        <v>259</v>
      </c>
      <c r="P303" s="66">
        <v>46269</v>
      </c>
      <c r="Q303" s="31">
        <f t="shared" si="8"/>
        <v>517</v>
      </c>
      <c r="R303" s="31">
        <f t="shared" si="9"/>
        <v>686</v>
      </c>
      <c r="S303" s="29">
        <f>IF($Q303&lt;Parâmetros!$E$19,$G303-1,$G303)</f>
        <v>46269</v>
      </c>
    </row>
    <row r="304" spans="1:19" ht="15" customHeight="1" x14ac:dyDescent="0.25">
      <c r="A304" s="122">
        <v>12291</v>
      </c>
      <c r="B304" s="65" t="s">
        <v>233</v>
      </c>
      <c r="C304" s="65" t="s">
        <v>288</v>
      </c>
      <c r="D304" s="66">
        <v>46269</v>
      </c>
      <c r="E304" s="67">
        <v>4</v>
      </c>
      <c r="F304" s="65" t="s">
        <v>255</v>
      </c>
      <c r="G304" s="66">
        <v>46269</v>
      </c>
      <c r="H304">
        <v>40489305</v>
      </c>
      <c r="I304">
        <v>10</v>
      </c>
      <c r="J304" s="65" t="s">
        <v>1636</v>
      </c>
      <c r="K304" s="65" t="s">
        <v>1637</v>
      </c>
      <c r="L304" s="66">
        <v>46269</v>
      </c>
      <c r="M304" s="65" t="s">
        <v>261</v>
      </c>
      <c r="N304" s="65" t="s">
        <v>264</v>
      </c>
      <c r="O304" s="65" t="s">
        <v>259</v>
      </c>
      <c r="P304" s="66">
        <v>46269</v>
      </c>
      <c r="Q304" s="31">
        <f t="shared" si="8"/>
        <v>758</v>
      </c>
      <c r="R304" s="31">
        <f t="shared" si="9"/>
        <v>998</v>
      </c>
      <c r="S304" s="29">
        <f>IF($Q304&lt;Parâmetros!$E$19,$G304-1,$G304)</f>
        <v>46269</v>
      </c>
    </row>
    <row r="305" spans="1:19" ht="15" customHeight="1" x14ac:dyDescent="0.25">
      <c r="A305" s="122">
        <v>12291</v>
      </c>
      <c r="B305" s="65" t="s">
        <v>233</v>
      </c>
      <c r="C305" s="65" t="s">
        <v>288</v>
      </c>
      <c r="D305" s="66">
        <v>46272</v>
      </c>
      <c r="E305" s="67">
        <v>4</v>
      </c>
      <c r="F305" s="65" t="s">
        <v>255</v>
      </c>
      <c r="G305" s="66">
        <v>46270</v>
      </c>
      <c r="H305">
        <v>40489305</v>
      </c>
      <c r="I305">
        <v>10</v>
      </c>
      <c r="J305" s="65" t="s">
        <v>2434</v>
      </c>
      <c r="K305" s="65" t="s">
        <v>2435</v>
      </c>
      <c r="L305" s="66">
        <v>46270</v>
      </c>
      <c r="M305" s="65" t="s">
        <v>261</v>
      </c>
      <c r="N305" s="65" t="s">
        <v>264</v>
      </c>
      <c r="O305" s="65" t="s">
        <v>259</v>
      </c>
      <c r="P305" s="66">
        <v>46272</v>
      </c>
      <c r="Q305" s="31">
        <f t="shared" si="8"/>
        <v>443</v>
      </c>
      <c r="R305" s="31">
        <f t="shared" si="9"/>
        <v>683</v>
      </c>
      <c r="S305" s="29">
        <f>IF($Q305&lt;Parâmetros!$E$19,$G305-1,$G305)</f>
        <v>46270</v>
      </c>
    </row>
    <row r="306" spans="1:19" ht="15" customHeight="1" x14ac:dyDescent="0.25">
      <c r="A306" s="122">
        <v>12291</v>
      </c>
      <c r="B306" s="65" t="s">
        <v>233</v>
      </c>
      <c r="C306" s="65" t="s">
        <v>288</v>
      </c>
      <c r="D306" s="66">
        <v>46272</v>
      </c>
      <c r="E306" s="67">
        <v>2.84</v>
      </c>
      <c r="F306" s="65" t="s">
        <v>255</v>
      </c>
      <c r="G306" s="66">
        <v>46270</v>
      </c>
      <c r="H306">
        <v>40489305</v>
      </c>
      <c r="I306">
        <v>10</v>
      </c>
      <c r="J306" s="65" t="s">
        <v>2436</v>
      </c>
      <c r="K306" s="65" t="s">
        <v>2437</v>
      </c>
      <c r="L306" s="66">
        <v>46270</v>
      </c>
      <c r="M306" s="65" t="s">
        <v>261</v>
      </c>
      <c r="N306" s="65" t="s">
        <v>264</v>
      </c>
      <c r="O306" s="65" t="s">
        <v>259</v>
      </c>
      <c r="P306" s="66">
        <v>46272</v>
      </c>
      <c r="Q306" s="31">
        <f t="shared" si="8"/>
        <v>754</v>
      </c>
      <c r="R306" s="31">
        <f t="shared" si="9"/>
        <v>924</v>
      </c>
      <c r="S306" s="29">
        <f>IF($Q306&lt;Parâmetros!$E$19,$G306-1,$G306)</f>
        <v>46270</v>
      </c>
    </row>
    <row r="307" spans="1:19" ht="15" customHeight="1" x14ac:dyDescent="0.25">
      <c r="A307" s="122">
        <v>12291</v>
      </c>
      <c r="B307" s="65" t="s">
        <v>233</v>
      </c>
      <c r="C307" s="65" t="s">
        <v>288</v>
      </c>
      <c r="D307" s="66">
        <v>46272</v>
      </c>
      <c r="E307" s="67">
        <v>4.2</v>
      </c>
      <c r="F307" s="65" t="s">
        <v>255</v>
      </c>
      <c r="G307" s="66">
        <v>46272</v>
      </c>
      <c r="H307">
        <v>40489305</v>
      </c>
      <c r="I307">
        <v>10</v>
      </c>
      <c r="J307" s="65" t="s">
        <v>1542</v>
      </c>
      <c r="K307" s="65" t="s">
        <v>2438</v>
      </c>
      <c r="L307" s="66">
        <v>46272</v>
      </c>
      <c r="M307" s="65" t="s">
        <v>261</v>
      </c>
      <c r="N307" s="65" t="s">
        <v>264</v>
      </c>
      <c r="O307" s="65" t="s">
        <v>259</v>
      </c>
      <c r="P307" s="66">
        <v>46272</v>
      </c>
      <c r="Q307" s="31">
        <f t="shared" si="8"/>
        <v>434</v>
      </c>
      <c r="R307" s="31">
        <f t="shared" si="9"/>
        <v>687</v>
      </c>
      <c r="S307" s="29">
        <f>IF($Q307&lt;Parâmetros!$E$19,$G307-1,$G307)</f>
        <v>46272</v>
      </c>
    </row>
    <row r="308" spans="1:19" ht="15" customHeight="1" x14ac:dyDescent="0.25">
      <c r="A308" s="122">
        <v>12291</v>
      </c>
      <c r="B308" s="65" t="s">
        <v>233</v>
      </c>
      <c r="C308" s="65" t="s">
        <v>288</v>
      </c>
      <c r="D308" s="66">
        <v>46272</v>
      </c>
      <c r="E308" s="67">
        <v>3</v>
      </c>
      <c r="F308" s="65" t="s">
        <v>255</v>
      </c>
      <c r="G308" s="66">
        <v>46272</v>
      </c>
      <c r="H308">
        <v>40489305</v>
      </c>
      <c r="I308">
        <v>10</v>
      </c>
      <c r="J308" s="65" t="s">
        <v>2439</v>
      </c>
      <c r="K308" s="65" t="s">
        <v>2440</v>
      </c>
      <c r="L308" s="66">
        <v>46272</v>
      </c>
      <c r="M308" s="65" t="s">
        <v>261</v>
      </c>
      <c r="N308" s="65" t="s">
        <v>264</v>
      </c>
      <c r="O308" s="65" t="s">
        <v>259</v>
      </c>
      <c r="P308" s="66">
        <v>46272</v>
      </c>
      <c r="Q308" s="31">
        <f t="shared" si="8"/>
        <v>742</v>
      </c>
      <c r="R308" s="31">
        <f t="shared" si="9"/>
        <v>922</v>
      </c>
      <c r="S308" s="29">
        <f>IF($Q308&lt;Parâmetros!$E$19,$G308-1,$G308)</f>
        <v>46272</v>
      </c>
    </row>
    <row r="309" spans="1:19" ht="15" customHeight="1" x14ac:dyDescent="0.25">
      <c r="A309" s="122">
        <v>12292</v>
      </c>
      <c r="B309" s="65" t="s">
        <v>158</v>
      </c>
      <c r="C309" s="65" t="s">
        <v>288</v>
      </c>
      <c r="D309" s="66">
        <v>46265</v>
      </c>
      <c r="E309" s="67">
        <v>3.95</v>
      </c>
      <c r="F309" s="65" t="s">
        <v>255</v>
      </c>
      <c r="G309" s="66">
        <v>46265</v>
      </c>
      <c r="H309">
        <v>40497238</v>
      </c>
      <c r="I309">
        <v>10</v>
      </c>
      <c r="J309" s="65" t="s">
        <v>448</v>
      </c>
      <c r="K309" s="65" t="s">
        <v>433</v>
      </c>
      <c r="L309" s="66">
        <v>46265</v>
      </c>
      <c r="M309" s="65" t="s">
        <v>261</v>
      </c>
      <c r="N309">
        <v>3004221</v>
      </c>
      <c r="O309" s="65" t="s">
        <v>259</v>
      </c>
      <c r="P309" s="66">
        <v>46265</v>
      </c>
      <c r="Q309" s="31">
        <f t="shared" si="8"/>
        <v>423</v>
      </c>
      <c r="R309" s="31">
        <f t="shared" si="9"/>
        <v>660</v>
      </c>
      <c r="S309" s="29">
        <f>IF($Q309&lt;Parâmetros!$E$19,$G309-1,$G309)</f>
        <v>46265</v>
      </c>
    </row>
    <row r="310" spans="1:19" ht="15" customHeight="1" x14ac:dyDescent="0.25">
      <c r="A310" s="122">
        <v>12292</v>
      </c>
      <c r="B310" s="65" t="s">
        <v>158</v>
      </c>
      <c r="C310" s="65" t="s">
        <v>288</v>
      </c>
      <c r="D310" s="66">
        <v>46267</v>
      </c>
      <c r="E310" s="67">
        <v>0.59</v>
      </c>
      <c r="F310" s="65" t="s">
        <v>255</v>
      </c>
      <c r="G310" s="66">
        <v>46265</v>
      </c>
      <c r="H310">
        <v>40458609</v>
      </c>
      <c r="I310">
        <v>10</v>
      </c>
      <c r="J310" s="65" t="s">
        <v>783</v>
      </c>
      <c r="K310" s="65" t="s">
        <v>784</v>
      </c>
      <c r="L310" s="66">
        <v>46265</v>
      </c>
      <c r="M310" s="65" t="s">
        <v>261</v>
      </c>
      <c r="N310" s="65" t="s">
        <v>264</v>
      </c>
      <c r="O310" s="65" t="s">
        <v>259</v>
      </c>
      <c r="P310" s="66">
        <v>46267</v>
      </c>
      <c r="Q310" s="31">
        <f t="shared" si="8"/>
        <v>662</v>
      </c>
      <c r="R310" s="31">
        <f t="shared" si="9"/>
        <v>697</v>
      </c>
      <c r="S310" s="29">
        <f>IF($Q310&lt;Parâmetros!$E$19,$G310-1,$G310)</f>
        <v>46265</v>
      </c>
    </row>
    <row r="311" spans="1:19" ht="15" customHeight="1" x14ac:dyDescent="0.25">
      <c r="A311" s="122">
        <v>12292</v>
      </c>
      <c r="B311" s="65" t="s">
        <v>158</v>
      </c>
      <c r="C311" s="65" t="s">
        <v>288</v>
      </c>
      <c r="D311" s="66">
        <v>46265</v>
      </c>
      <c r="E311" s="67">
        <v>2.95</v>
      </c>
      <c r="F311" s="65" t="s">
        <v>255</v>
      </c>
      <c r="G311" s="66">
        <v>46265</v>
      </c>
      <c r="H311">
        <v>40458609</v>
      </c>
      <c r="I311">
        <v>10</v>
      </c>
      <c r="J311" s="65" t="s">
        <v>359</v>
      </c>
      <c r="K311" s="65" t="s">
        <v>522</v>
      </c>
      <c r="L311" s="66">
        <v>46265</v>
      </c>
      <c r="M311" s="65" t="s">
        <v>261</v>
      </c>
      <c r="N311" s="65" t="s">
        <v>264</v>
      </c>
      <c r="O311" s="65" t="s">
        <v>259</v>
      </c>
      <c r="P311" s="66">
        <v>46265</v>
      </c>
      <c r="Q311" s="31">
        <f t="shared" si="8"/>
        <v>752</v>
      </c>
      <c r="R311" s="31">
        <f t="shared" si="9"/>
        <v>929</v>
      </c>
      <c r="S311" s="29">
        <f>IF($Q311&lt;Parâmetros!$E$19,$G311-1,$G311)</f>
        <v>46265</v>
      </c>
    </row>
    <row r="312" spans="1:19" ht="15" customHeight="1" x14ac:dyDescent="0.25">
      <c r="A312" s="122">
        <v>12292</v>
      </c>
      <c r="B312" s="65" t="s">
        <v>158</v>
      </c>
      <c r="C312" s="65" t="s">
        <v>288</v>
      </c>
      <c r="D312" s="66">
        <v>46265</v>
      </c>
      <c r="E312" s="67">
        <v>0.75</v>
      </c>
      <c r="F312" s="65" t="s">
        <v>255</v>
      </c>
      <c r="G312" s="66">
        <v>46265</v>
      </c>
      <c r="H312">
        <v>40494736</v>
      </c>
      <c r="I312">
        <v>10</v>
      </c>
      <c r="J312" s="65" t="s">
        <v>523</v>
      </c>
      <c r="K312" s="65" t="s">
        <v>524</v>
      </c>
      <c r="L312" s="66">
        <v>46265</v>
      </c>
      <c r="M312" s="65" t="s">
        <v>261</v>
      </c>
      <c r="N312" s="65" t="s">
        <v>264</v>
      </c>
      <c r="O312" s="65" t="s">
        <v>259</v>
      </c>
      <c r="P312" s="66">
        <v>46265</v>
      </c>
      <c r="Q312" s="31">
        <f t="shared" si="8"/>
        <v>936</v>
      </c>
      <c r="R312" s="31">
        <f t="shared" si="9"/>
        <v>981</v>
      </c>
      <c r="S312" s="29">
        <f>IF($Q312&lt;Parâmetros!$E$19,$G312-1,$G312)</f>
        <v>46265</v>
      </c>
    </row>
    <row r="313" spans="1:19" ht="15" customHeight="1" x14ac:dyDescent="0.25">
      <c r="A313" s="122">
        <v>12292</v>
      </c>
      <c r="B313" s="65" t="s">
        <v>158</v>
      </c>
      <c r="C313" s="65" t="s">
        <v>288</v>
      </c>
      <c r="D313" s="66">
        <v>46266</v>
      </c>
      <c r="E313" s="67">
        <v>24.17</v>
      </c>
      <c r="F313" s="65" t="s">
        <v>255</v>
      </c>
      <c r="G313" s="66">
        <v>46265</v>
      </c>
      <c r="H313">
        <v>40494736</v>
      </c>
      <c r="I313">
        <v>10</v>
      </c>
      <c r="J313" s="65" t="s">
        <v>707</v>
      </c>
      <c r="K313" s="65" t="s">
        <v>708</v>
      </c>
      <c r="L313" s="66">
        <v>46266</v>
      </c>
      <c r="M313" s="65" t="s">
        <v>261</v>
      </c>
      <c r="N313" s="65" t="s">
        <v>264</v>
      </c>
      <c r="O313" s="65" t="s">
        <v>259</v>
      </c>
      <c r="P313" s="66">
        <v>46266</v>
      </c>
      <c r="Q313" s="31">
        <f t="shared" si="8"/>
        <v>982</v>
      </c>
      <c r="R313" s="31">
        <f t="shared" si="9"/>
        <v>992</v>
      </c>
      <c r="S313" s="29">
        <f>IF($Q313&lt;Parâmetros!$E$19,$G313-1,$G313)</f>
        <v>46265</v>
      </c>
    </row>
    <row r="314" spans="1:19" ht="15" customHeight="1" x14ac:dyDescent="0.25">
      <c r="A314" s="122">
        <v>12292</v>
      </c>
      <c r="B314" s="65" t="s">
        <v>158</v>
      </c>
      <c r="C314" s="65" t="s">
        <v>288</v>
      </c>
      <c r="D314" s="66">
        <v>46266</v>
      </c>
      <c r="E314" s="67">
        <v>-24.17</v>
      </c>
      <c r="F314" s="65" t="s">
        <v>255</v>
      </c>
      <c r="G314" s="66">
        <v>46265</v>
      </c>
      <c r="H314">
        <v>40494736</v>
      </c>
      <c r="I314">
        <v>10</v>
      </c>
      <c r="J314" s="65" t="s">
        <v>707</v>
      </c>
      <c r="K314" s="65" t="s">
        <v>708</v>
      </c>
      <c r="L314" s="66">
        <v>46266</v>
      </c>
      <c r="M314" s="65" t="s">
        <v>261</v>
      </c>
      <c r="N314" s="65" t="s">
        <v>264</v>
      </c>
      <c r="O314" s="65" t="s">
        <v>259</v>
      </c>
      <c r="P314" s="66">
        <v>46266</v>
      </c>
      <c r="Q314" s="31">
        <f t="shared" si="8"/>
        <v>982</v>
      </c>
      <c r="R314" s="31">
        <f t="shared" si="9"/>
        <v>992</v>
      </c>
      <c r="S314" s="29">
        <f>IF($Q314&lt;Parâmetros!$E$19,$G314-1,$G314)</f>
        <v>46265</v>
      </c>
    </row>
    <row r="315" spans="1:19" ht="15" customHeight="1" x14ac:dyDescent="0.25">
      <c r="A315" s="122">
        <v>12292</v>
      </c>
      <c r="B315" s="65" t="s">
        <v>158</v>
      </c>
      <c r="C315" s="65" t="s">
        <v>288</v>
      </c>
      <c r="D315" s="66">
        <v>46266</v>
      </c>
      <c r="E315" s="67">
        <v>4.25</v>
      </c>
      <c r="F315" s="65" t="s">
        <v>255</v>
      </c>
      <c r="G315" s="66">
        <v>46266</v>
      </c>
      <c r="H315">
        <v>40501826</v>
      </c>
      <c r="I315">
        <v>10</v>
      </c>
      <c r="J315" s="65" t="s">
        <v>709</v>
      </c>
      <c r="K315" s="65" t="s">
        <v>710</v>
      </c>
      <c r="L315" s="66">
        <v>46266</v>
      </c>
      <c r="M315" s="65" t="s">
        <v>261</v>
      </c>
      <c r="N315" s="65" t="s">
        <v>264</v>
      </c>
      <c r="O315" s="65" t="s">
        <v>259</v>
      </c>
      <c r="P315" s="66">
        <v>46266</v>
      </c>
      <c r="Q315" s="31">
        <f t="shared" si="8"/>
        <v>435</v>
      </c>
      <c r="R315" s="31">
        <f t="shared" si="9"/>
        <v>690</v>
      </c>
      <c r="S315" s="29">
        <f>IF($Q315&lt;Parâmetros!$E$19,$G315-1,$G315)</f>
        <v>46266</v>
      </c>
    </row>
    <row r="316" spans="1:19" ht="15" customHeight="1" x14ac:dyDescent="0.25">
      <c r="A316" s="122">
        <v>12292</v>
      </c>
      <c r="B316" s="65" t="s">
        <v>158</v>
      </c>
      <c r="C316" s="65" t="s">
        <v>288</v>
      </c>
      <c r="D316" s="66">
        <v>46266</v>
      </c>
      <c r="E316" s="67">
        <v>4.04</v>
      </c>
      <c r="F316" s="65" t="s">
        <v>255</v>
      </c>
      <c r="G316" s="66">
        <v>46266</v>
      </c>
      <c r="H316">
        <v>40501826</v>
      </c>
      <c r="I316">
        <v>10</v>
      </c>
      <c r="J316" s="65" t="s">
        <v>711</v>
      </c>
      <c r="K316" s="65" t="s">
        <v>712</v>
      </c>
      <c r="L316" s="66">
        <v>46266</v>
      </c>
      <c r="M316" s="65" t="s">
        <v>261</v>
      </c>
      <c r="N316" s="65" t="s">
        <v>264</v>
      </c>
      <c r="O316" s="65" t="s">
        <v>259</v>
      </c>
      <c r="P316" s="66">
        <v>46266</v>
      </c>
      <c r="Q316" s="31">
        <f t="shared" si="8"/>
        <v>756</v>
      </c>
      <c r="R316" s="31">
        <f t="shared" si="9"/>
        <v>998</v>
      </c>
      <c r="S316" s="29">
        <f>IF($Q316&lt;Parâmetros!$E$19,$G316-1,$G316)</f>
        <v>46266</v>
      </c>
    </row>
    <row r="317" spans="1:19" ht="15" customHeight="1" x14ac:dyDescent="0.25">
      <c r="A317" s="122">
        <v>12292</v>
      </c>
      <c r="B317" s="65" t="s">
        <v>158</v>
      </c>
      <c r="C317" s="65" t="s">
        <v>288</v>
      </c>
      <c r="D317" s="66">
        <v>46268</v>
      </c>
      <c r="E317" s="67">
        <v>4.25</v>
      </c>
      <c r="F317" s="65" t="s">
        <v>255</v>
      </c>
      <c r="G317" s="66">
        <v>46267</v>
      </c>
      <c r="H317">
        <v>40511285</v>
      </c>
      <c r="I317">
        <v>10</v>
      </c>
      <c r="J317" s="65" t="s">
        <v>1155</v>
      </c>
      <c r="K317" s="65" t="s">
        <v>1156</v>
      </c>
      <c r="L317" s="66">
        <v>46267</v>
      </c>
      <c r="M317" s="65" t="s">
        <v>261</v>
      </c>
      <c r="N317">
        <v>3010852</v>
      </c>
      <c r="O317" s="65" t="s">
        <v>259</v>
      </c>
      <c r="P317" s="66">
        <v>46268</v>
      </c>
      <c r="Q317" s="31">
        <f t="shared" si="8"/>
        <v>433</v>
      </c>
      <c r="R317" s="31">
        <f t="shared" si="9"/>
        <v>688</v>
      </c>
      <c r="S317" s="29">
        <f>IF($Q317&lt;Parâmetros!$E$19,$G317-1,$G317)</f>
        <v>46267</v>
      </c>
    </row>
    <row r="318" spans="1:19" ht="15" customHeight="1" x14ac:dyDescent="0.25">
      <c r="A318" s="122">
        <v>12292</v>
      </c>
      <c r="B318" s="65" t="s">
        <v>158</v>
      </c>
      <c r="C318" s="65" t="s">
        <v>288</v>
      </c>
      <c r="D318" s="66">
        <v>46268</v>
      </c>
      <c r="E318" s="67">
        <v>4</v>
      </c>
      <c r="F318" s="65" t="s">
        <v>255</v>
      </c>
      <c r="G318" s="66">
        <v>46267</v>
      </c>
      <c r="H318">
        <v>40511285</v>
      </c>
      <c r="I318">
        <v>10</v>
      </c>
      <c r="J318" s="65" t="s">
        <v>1157</v>
      </c>
      <c r="K318" s="65" t="s">
        <v>1158</v>
      </c>
      <c r="L318" s="66">
        <v>46267</v>
      </c>
      <c r="M318" s="65" t="s">
        <v>261</v>
      </c>
      <c r="N318">
        <v>3010852</v>
      </c>
      <c r="O318" s="65" t="s">
        <v>259</v>
      </c>
      <c r="P318" s="66">
        <v>46268</v>
      </c>
      <c r="Q318" s="31">
        <f t="shared" si="8"/>
        <v>747</v>
      </c>
      <c r="R318" s="31">
        <f t="shared" si="9"/>
        <v>987</v>
      </c>
      <c r="S318" s="29">
        <f>IF($Q318&lt;Parâmetros!$E$19,$G318-1,$G318)</f>
        <v>46267</v>
      </c>
    </row>
    <row r="319" spans="1:19" ht="15" customHeight="1" x14ac:dyDescent="0.25">
      <c r="A319" s="122">
        <v>12292</v>
      </c>
      <c r="B319" s="65" t="s">
        <v>158</v>
      </c>
      <c r="C319" s="65" t="s">
        <v>288</v>
      </c>
      <c r="D319" s="66">
        <v>46268</v>
      </c>
      <c r="E319" s="67">
        <v>2.0499999999999998</v>
      </c>
      <c r="F319" s="65" t="s">
        <v>255</v>
      </c>
      <c r="G319" s="66">
        <v>46268</v>
      </c>
      <c r="H319">
        <v>40511388</v>
      </c>
      <c r="I319">
        <v>10</v>
      </c>
      <c r="J319" s="65" t="s">
        <v>1159</v>
      </c>
      <c r="K319" s="65" t="s">
        <v>1160</v>
      </c>
      <c r="L319" s="66">
        <v>46268</v>
      </c>
      <c r="M319" s="65" t="s">
        <v>261</v>
      </c>
      <c r="N319" s="65" t="s">
        <v>264</v>
      </c>
      <c r="O319" s="65" t="s">
        <v>259</v>
      </c>
      <c r="P319" s="66">
        <v>46268</v>
      </c>
      <c r="Q319" s="31">
        <f t="shared" ref="Q319:Q382" si="10">IFERROR(VALUE(LEFT($J319,2))*60+VALUE(MID($J319,4,2)),9999)</f>
        <v>450</v>
      </c>
      <c r="R319" s="31">
        <f t="shared" ref="R319:R382" si="11">IFERROR(VALUE(LEFT($K319,2))*60+VALUE(MID($K319,4,2)),"")</f>
        <v>573</v>
      </c>
      <c r="S319" s="29">
        <f>IF($Q319&lt;Parâmetros!$E$19,$G319-1,$G319)</f>
        <v>46268</v>
      </c>
    </row>
    <row r="320" spans="1:19" ht="15" customHeight="1" x14ac:dyDescent="0.25">
      <c r="A320" s="122">
        <v>12292</v>
      </c>
      <c r="B320" s="65" t="s">
        <v>158</v>
      </c>
      <c r="C320" s="65" t="s">
        <v>288</v>
      </c>
      <c r="D320" s="66">
        <v>46268</v>
      </c>
      <c r="E320" s="67">
        <v>1.94</v>
      </c>
      <c r="F320" s="65" t="s">
        <v>255</v>
      </c>
      <c r="G320" s="66">
        <v>46268</v>
      </c>
      <c r="H320">
        <v>40511389</v>
      </c>
      <c r="I320">
        <v>10</v>
      </c>
      <c r="J320" s="65" t="s">
        <v>1161</v>
      </c>
      <c r="K320" s="65" t="s">
        <v>1162</v>
      </c>
      <c r="L320" s="66">
        <v>46268</v>
      </c>
      <c r="M320" s="65" t="s">
        <v>261</v>
      </c>
      <c r="N320" s="65" t="s">
        <v>264</v>
      </c>
      <c r="O320" s="65" t="s">
        <v>259</v>
      </c>
      <c r="P320" s="66">
        <v>46268</v>
      </c>
      <c r="Q320" s="31">
        <f t="shared" si="10"/>
        <v>574</v>
      </c>
      <c r="R320" s="31">
        <f t="shared" si="11"/>
        <v>690</v>
      </c>
      <c r="S320" s="29">
        <f>IF($Q320&lt;Parâmetros!$E$19,$G320-1,$G320)</f>
        <v>46268</v>
      </c>
    </row>
    <row r="321" spans="1:19" ht="15" customHeight="1" x14ac:dyDescent="0.25">
      <c r="A321" s="122">
        <v>12292</v>
      </c>
      <c r="B321" s="65" t="s">
        <v>158</v>
      </c>
      <c r="C321" s="65" t="s">
        <v>288</v>
      </c>
      <c r="D321" s="66">
        <v>46268</v>
      </c>
      <c r="E321" s="67">
        <v>1.05</v>
      </c>
      <c r="F321" s="65" t="s">
        <v>255</v>
      </c>
      <c r="G321" s="66">
        <v>46268</v>
      </c>
      <c r="H321">
        <v>40511390</v>
      </c>
      <c r="I321">
        <v>10</v>
      </c>
      <c r="J321" s="65" t="s">
        <v>1163</v>
      </c>
      <c r="K321" s="65" t="s">
        <v>1164</v>
      </c>
      <c r="L321" s="66">
        <v>46268</v>
      </c>
      <c r="M321" s="65" t="s">
        <v>261</v>
      </c>
      <c r="N321" s="65" t="s">
        <v>264</v>
      </c>
      <c r="O321" s="65" t="s">
        <v>259</v>
      </c>
      <c r="P321" s="66">
        <v>46268</v>
      </c>
      <c r="Q321" s="31">
        <f t="shared" si="10"/>
        <v>751</v>
      </c>
      <c r="R321" s="31">
        <f t="shared" si="11"/>
        <v>815</v>
      </c>
      <c r="S321" s="29">
        <f>IF($Q321&lt;Parâmetros!$E$19,$G321-1,$G321)</f>
        <v>46268</v>
      </c>
    </row>
    <row r="322" spans="1:19" ht="15" customHeight="1" x14ac:dyDescent="0.25">
      <c r="A322" s="122">
        <v>12292</v>
      </c>
      <c r="B322" s="65" t="s">
        <v>158</v>
      </c>
      <c r="C322" s="65" t="s">
        <v>288</v>
      </c>
      <c r="D322" s="66">
        <v>46268</v>
      </c>
      <c r="E322" s="67">
        <v>2.92</v>
      </c>
      <c r="F322" s="65" t="s">
        <v>255</v>
      </c>
      <c r="G322" s="66">
        <v>46268</v>
      </c>
      <c r="H322">
        <v>40501826</v>
      </c>
      <c r="I322">
        <v>10</v>
      </c>
      <c r="J322" s="65" t="s">
        <v>1165</v>
      </c>
      <c r="K322" s="65" t="s">
        <v>366</v>
      </c>
      <c r="L322" s="66">
        <v>46268</v>
      </c>
      <c r="M322" s="65" t="s">
        <v>261</v>
      </c>
      <c r="N322" s="65" t="s">
        <v>264</v>
      </c>
      <c r="O322" s="65" t="s">
        <v>259</v>
      </c>
      <c r="P322" s="66">
        <v>46268</v>
      </c>
      <c r="Q322" s="31">
        <f t="shared" si="10"/>
        <v>820</v>
      </c>
      <c r="R322" s="31">
        <f t="shared" si="11"/>
        <v>996</v>
      </c>
      <c r="S322" s="29">
        <f>IF($Q322&lt;Parâmetros!$E$19,$G322-1,$G322)</f>
        <v>46268</v>
      </c>
    </row>
    <row r="323" spans="1:19" ht="15" customHeight="1" x14ac:dyDescent="0.25">
      <c r="A323" s="122">
        <v>12292</v>
      </c>
      <c r="B323" s="65" t="s">
        <v>158</v>
      </c>
      <c r="C323" s="65" t="s">
        <v>288</v>
      </c>
      <c r="D323" s="66">
        <v>46270</v>
      </c>
      <c r="E323" s="67">
        <v>0.97</v>
      </c>
      <c r="F323" s="65" t="s">
        <v>255</v>
      </c>
      <c r="G323" s="66">
        <v>46270</v>
      </c>
      <c r="H323">
        <v>40494721</v>
      </c>
      <c r="I323">
        <v>10</v>
      </c>
      <c r="J323" s="65" t="s">
        <v>1307</v>
      </c>
      <c r="K323" s="65" t="s">
        <v>1520</v>
      </c>
      <c r="L323" s="66">
        <v>46270</v>
      </c>
      <c r="M323" s="65" t="s">
        <v>261</v>
      </c>
      <c r="N323" s="65" t="s">
        <v>264</v>
      </c>
      <c r="O323" s="65" t="s">
        <v>259</v>
      </c>
      <c r="P323" s="66">
        <v>46270</v>
      </c>
      <c r="Q323" s="31">
        <f t="shared" si="10"/>
        <v>440</v>
      </c>
      <c r="R323" s="31">
        <f t="shared" si="11"/>
        <v>498</v>
      </c>
      <c r="S323" s="29">
        <f>IF($Q323&lt;Parâmetros!$E$19,$G323-1,$G323)</f>
        <v>46270</v>
      </c>
    </row>
    <row r="324" spans="1:19" ht="15" customHeight="1" x14ac:dyDescent="0.25">
      <c r="A324" s="122">
        <v>12292</v>
      </c>
      <c r="B324" s="65" t="s">
        <v>158</v>
      </c>
      <c r="C324" s="65" t="s">
        <v>288</v>
      </c>
      <c r="D324" s="66">
        <v>46270</v>
      </c>
      <c r="E324" s="67">
        <v>1.04</v>
      </c>
      <c r="F324" s="65" t="s">
        <v>255</v>
      </c>
      <c r="G324" s="66">
        <v>46270</v>
      </c>
      <c r="H324">
        <v>40494736</v>
      </c>
      <c r="I324">
        <v>10</v>
      </c>
      <c r="J324" s="65" t="s">
        <v>1521</v>
      </c>
      <c r="K324" s="65" t="s">
        <v>1522</v>
      </c>
      <c r="L324" s="66">
        <v>46270</v>
      </c>
      <c r="M324" s="65" t="s">
        <v>261</v>
      </c>
      <c r="N324" s="65" t="s">
        <v>264</v>
      </c>
      <c r="O324" s="65" t="s">
        <v>259</v>
      </c>
      <c r="P324" s="66">
        <v>46270</v>
      </c>
      <c r="Q324" s="31">
        <f t="shared" si="10"/>
        <v>501</v>
      </c>
      <c r="R324" s="31">
        <f t="shared" si="11"/>
        <v>564</v>
      </c>
      <c r="S324" s="29">
        <f>IF($Q324&lt;Parâmetros!$E$19,$G324-1,$G324)</f>
        <v>46270</v>
      </c>
    </row>
    <row r="325" spans="1:19" ht="15" customHeight="1" x14ac:dyDescent="0.25">
      <c r="A325" s="122">
        <v>12292</v>
      </c>
      <c r="B325" s="65" t="s">
        <v>158</v>
      </c>
      <c r="C325" s="65" t="s">
        <v>288</v>
      </c>
      <c r="D325" s="66">
        <v>46272</v>
      </c>
      <c r="E325" s="67">
        <v>2.09</v>
      </c>
      <c r="F325" s="65" t="s">
        <v>255</v>
      </c>
      <c r="G325" s="66">
        <v>46271</v>
      </c>
      <c r="H325">
        <v>40470256</v>
      </c>
      <c r="I325">
        <v>80</v>
      </c>
      <c r="J325" s="65" t="s">
        <v>2413</v>
      </c>
      <c r="K325" s="65" t="s">
        <v>2414</v>
      </c>
      <c r="L325" s="66">
        <v>46271</v>
      </c>
      <c r="M325" s="65" t="s">
        <v>261</v>
      </c>
      <c r="N325" s="65" t="s">
        <v>264</v>
      </c>
      <c r="O325" s="65" t="s">
        <v>259</v>
      </c>
      <c r="P325" s="66">
        <v>46272</v>
      </c>
      <c r="Q325" s="31">
        <f t="shared" si="10"/>
        <v>562</v>
      </c>
      <c r="R325" s="31">
        <f t="shared" si="11"/>
        <v>687</v>
      </c>
      <c r="S325" s="29">
        <f>IF($Q325&lt;Parâmetros!$E$19,$G325-1,$G325)</f>
        <v>46271</v>
      </c>
    </row>
    <row r="326" spans="1:19" ht="15" customHeight="1" x14ac:dyDescent="0.25">
      <c r="A326" s="122">
        <v>12292</v>
      </c>
      <c r="B326" s="65" t="s">
        <v>158</v>
      </c>
      <c r="C326" s="65" t="s">
        <v>288</v>
      </c>
      <c r="D326" s="66">
        <v>46272</v>
      </c>
      <c r="E326" s="67">
        <v>2.95</v>
      </c>
      <c r="F326" s="65" t="s">
        <v>255</v>
      </c>
      <c r="G326" s="66">
        <v>46271</v>
      </c>
      <c r="H326">
        <v>40470256</v>
      </c>
      <c r="I326">
        <v>80</v>
      </c>
      <c r="J326" s="65" t="s">
        <v>2415</v>
      </c>
      <c r="K326" s="65" t="s">
        <v>2416</v>
      </c>
      <c r="L326" s="66">
        <v>46271</v>
      </c>
      <c r="M326" s="65" t="s">
        <v>261</v>
      </c>
      <c r="N326" s="65" t="s">
        <v>264</v>
      </c>
      <c r="O326" s="65" t="s">
        <v>259</v>
      </c>
      <c r="P326" s="66">
        <v>46272</v>
      </c>
      <c r="Q326" s="31">
        <f t="shared" si="10"/>
        <v>746</v>
      </c>
      <c r="R326" s="31">
        <f t="shared" si="11"/>
        <v>923</v>
      </c>
      <c r="S326" s="29">
        <f>IF($Q326&lt;Parâmetros!$E$19,$G326-1,$G326)</f>
        <v>46271</v>
      </c>
    </row>
    <row r="327" spans="1:19" ht="15" customHeight="1" x14ac:dyDescent="0.25">
      <c r="A327" s="122">
        <v>12292</v>
      </c>
      <c r="B327" s="65" t="s">
        <v>158</v>
      </c>
      <c r="C327" s="65" t="s">
        <v>288</v>
      </c>
      <c r="D327" s="66">
        <v>46272</v>
      </c>
      <c r="E327" s="67">
        <v>5.32</v>
      </c>
      <c r="F327" s="65" t="s">
        <v>255</v>
      </c>
      <c r="G327" s="66">
        <v>46271</v>
      </c>
      <c r="H327">
        <v>40512122</v>
      </c>
      <c r="I327">
        <v>70</v>
      </c>
      <c r="J327" s="65" t="s">
        <v>2441</v>
      </c>
      <c r="K327" s="65" t="s">
        <v>2442</v>
      </c>
      <c r="L327" s="66">
        <v>46271</v>
      </c>
      <c r="M327" s="65" t="s">
        <v>261</v>
      </c>
      <c r="N327" s="65" t="s">
        <v>264</v>
      </c>
      <c r="O327" s="65" t="s">
        <v>259</v>
      </c>
      <c r="P327" s="66">
        <v>46272</v>
      </c>
      <c r="Q327" s="31">
        <f t="shared" si="10"/>
        <v>941</v>
      </c>
      <c r="R327" s="31">
        <f t="shared" si="11"/>
        <v>1260</v>
      </c>
      <c r="S327" s="29">
        <f>IF($Q327&lt;Parâmetros!$E$19,$G327-1,$G327)</f>
        <v>46271</v>
      </c>
    </row>
    <row r="328" spans="1:19" ht="15" customHeight="1" x14ac:dyDescent="0.25">
      <c r="A328" s="122">
        <v>12292</v>
      </c>
      <c r="B328" s="65" t="s">
        <v>158</v>
      </c>
      <c r="C328" s="65" t="s">
        <v>288</v>
      </c>
      <c r="D328" s="66">
        <v>46272</v>
      </c>
      <c r="E328" s="67">
        <v>4.12</v>
      </c>
      <c r="F328" s="65" t="s">
        <v>255</v>
      </c>
      <c r="G328" s="66">
        <v>46272</v>
      </c>
      <c r="H328">
        <v>40470256</v>
      </c>
      <c r="I328">
        <v>80</v>
      </c>
      <c r="J328" s="65" t="s">
        <v>2417</v>
      </c>
      <c r="K328" s="65" t="s">
        <v>2418</v>
      </c>
      <c r="L328" s="66">
        <v>46272</v>
      </c>
      <c r="M328" s="65" t="s">
        <v>261</v>
      </c>
      <c r="N328" s="65" t="s">
        <v>264</v>
      </c>
      <c r="O328" s="65" t="s">
        <v>259</v>
      </c>
      <c r="P328" s="66">
        <v>46272</v>
      </c>
      <c r="Q328" s="31">
        <f t="shared" si="10"/>
        <v>428</v>
      </c>
      <c r="R328" s="31">
        <f t="shared" si="11"/>
        <v>675</v>
      </c>
      <c r="S328" s="29">
        <f>IF($Q328&lt;Parâmetros!$E$19,$G328-1,$G328)</f>
        <v>46272</v>
      </c>
    </row>
    <row r="329" spans="1:19" ht="15" customHeight="1" x14ac:dyDescent="0.25">
      <c r="A329" s="122">
        <v>12292</v>
      </c>
      <c r="B329" s="65" t="s">
        <v>158</v>
      </c>
      <c r="C329" s="65" t="s">
        <v>288</v>
      </c>
      <c r="D329" s="66">
        <v>46272</v>
      </c>
      <c r="E329" s="67">
        <v>2.65</v>
      </c>
      <c r="F329" s="65" t="s">
        <v>255</v>
      </c>
      <c r="G329" s="66">
        <v>46272</v>
      </c>
      <c r="H329">
        <v>40511675</v>
      </c>
      <c r="I329">
        <v>10</v>
      </c>
      <c r="J329" s="65" t="s">
        <v>2419</v>
      </c>
      <c r="K329" s="65" t="s">
        <v>2420</v>
      </c>
      <c r="L329" s="66">
        <v>46272</v>
      </c>
      <c r="M329" s="65" t="s">
        <v>261</v>
      </c>
      <c r="N329" s="65" t="s">
        <v>264</v>
      </c>
      <c r="O329" s="65" t="s">
        <v>259</v>
      </c>
      <c r="P329" s="66">
        <v>46272</v>
      </c>
      <c r="Q329" s="31">
        <f t="shared" si="10"/>
        <v>749</v>
      </c>
      <c r="R329" s="31">
        <f t="shared" si="11"/>
        <v>908</v>
      </c>
      <c r="S329" s="29">
        <f>IF($Q329&lt;Parâmetros!$E$19,$G329-1,$G329)</f>
        <v>46272</v>
      </c>
    </row>
    <row r="330" spans="1:19" ht="15" customHeight="1" x14ac:dyDescent="0.25">
      <c r="A330" s="122">
        <v>12292</v>
      </c>
      <c r="B330" s="65" t="s">
        <v>158</v>
      </c>
      <c r="C330" s="65" t="s">
        <v>288</v>
      </c>
      <c r="D330" s="66">
        <v>46273</v>
      </c>
      <c r="E330" s="67">
        <v>0.49</v>
      </c>
      <c r="F330" s="65" t="s">
        <v>255</v>
      </c>
      <c r="G330" s="66">
        <v>46273</v>
      </c>
      <c r="H330">
        <v>40505597</v>
      </c>
      <c r="I330">
        <v>10</v>
      </c>
      <c r="J330" s="65" t="s">
        <v>2671</v>
      </c>
      <c r="K330" s="65" t="s">
        <v>2672</v>
      </c>
      <c r="L330" s="66">
        <v>46273</v>
      </c>
      <c r="M330" s="65" t="s">
        <v>261</v>
      </c>
      <c r="N330" s="65" t="s">
        <v>264</v>
      </c>
      <c r="O330" s="65" t="s">
        <v>259</v>
      </c>
      <c r="P330" s="66">
        <v>46273</v>
      </c>
      <c r="Q330" s="31">
        <f t="shared" si="10"/>
        <v>452</v>
      </c>
      <c r="R330" s="31">
        <f t="shared" si="11"/>
        <v>481</v>
      </c>
      <c r="S330" s="29">
        <f>IF($Q330&lt;Parâmetros!$E$19,$G330-1,$G330)</f>
        <v>46273</v>
      </c>
    </row>
    <row r="331" spans="1:19" ht="15" customHeight="1" x14ac:dyDescent="0.25">
      <c r="A331" s="122">
        <v>12292</v>
      </c>
      <c r="B331" s="65" t="s">
        <v>158</v>
      </c>
      <c r="C331" s="65" t="s">
        <v>288</v>
      </c>
      <c r="D331" s="66">
        <v>46273</v>
      </c>
      <c r="E331" s="67">
        <v>3.22</v>
      </c>
      <c r="F331" s="65" t="s">
        <v>255</v>
      </c>
      <c r="G331" s="66">
        <v>46273</v>
      </c>
      <c r="H331">
        <v>40470256</v>
      </c>
      <c r="I331">
        <v>80</v>
      </c>
      <c r="J331" s="65" t="s">
        <v>2691</v>
      </c>
      <c r="K331" s="65" t="s">
        <v>2692</v>
      </c>
      <c r="L331" s="66">
        <v>46273</v>
      </c>
      <c r="M331" s="65" t="s">
        <v>261</v>
      </c>
      <c r="N331" s="65" t="s">
        <v>264</v>
      </c>
      <c r="O331" s="65" t="s">
        <v>259</v>
      </c>
      <c r="P331" s="66">
        <v>46273</v>
      </c>
      <c r="Q331" s="31">
        <f t="shared" si="10"/>
        <v>498</v>
      </c>
      <c r="R331" s="31">
        <f t="shared" si="11"/>
        <v>691</v>
      </c>
      <c r="S331" s="29">
        <f>IF($Q331&lt;Parâmetros!$E$19,$G331-1,$G331)</f>
        <v>46273</v>
      </c>
    </row>
    <row r="332" spans="1:19" ht="15" customHeight="1" x14ac:dyDescent="0.25">
      <c r="A332" s="122">
        <v>12292</v>
      </c>
      <c r="B332" s="65" t="s">
        <v>158</v>
      </c>
      <c r="C332" s="65" t="s">
        <v>288</v>
      </c>
      <c r="D332" s="66">
        <v>46273</v>
      </c>
      <c r="E332" s="67">
        <v>4</v>
      </c>
      <c r="F332" s="65" t="s">
        <v>255</v>
      </c>
      <c r="G332" s="66">
        <v>46273</v>
      </c>
      <c r="H332">
        <v>40470256</v>
      </c>
      <c r="I332">
        <v>80</v>
      </c>
      <c r="J332" s="65" t="s">
        <v>2675</v>
      </c>
      <c r="K332" s="65" t="s">
        <v>2676</v>
      </c>
      <c r="L332" s="66">
        <v>46273</v>
      </c>
      <c r="M332" s="65" t="s">
        <v>261</v>
      </c>
      <c r="N332" s="65" t="s">
        <v>264</v>
      </c>
      <c r="O332" s="65" t="s">
        <v>259</v>
      </c>
      <c r="P332" s="66">
        <v>46273</v>
      </c>
      <c r="Q332" s="31">
        <f t="shared" si="10"/>
        <v>751</v>
      </c>
      <c r="R332" s="31">
        <f t="shared" si="11"/>
        <v>991</v>
      </c>
      <c r="S332" s="29">
        <f>IF($Q332&lt;Parâmetros!$E$19,$G332-1,$G332)</f>
        <v>46273</v>
      </c>
    </row>
    <row r="333" spans="1:19" ht="15" customHeight="1" x14ac:dyDescent="0.25">
      <c r="A333" s="122">
        <v>12299</v>
      </c>
      <c r="B333" s="65" t="s">
        <v>275</v>
      </c>
      <c r="C333" s="65" t="s">
        <v>263</v>
      </c>
      <c r="D333" s="66">
        <v>46265</v>
      </c>
      <c r="E333" s="67">
        <v>1.59</v>
      </c>
      <c r="F333" s="65" t="s">
        <v>255</v>
      </c>
      <c r="G333" s="66">
        <v>46265</v>
      </c>
      <c r="H333">
        <v>40510154</v>
      </c>
      <c r="I333">
        <v>10</v>
      </c>
      <c r="J333" s="65" t="s">
        <v>333</v>
      </c>
      <c r="K333" s="65" t="s">
        <v>452</v>
      </c>
      <c r="L333" s="66">
        <v>46265</v>
      </c>
      <c r="M333" s="65" t="s">
        <v>261</v>
      </c>
      <c r="N333" s="65" t="s">
        <v>264</v>
      </c>
      <c r="O333" s="65" t="s">
        <v>259</v>
      </c>
      <c r="P333" s="66">
        <v>46265</v>
      </c>
      <c r="Q333" s="31">
        <f t="shared" si="10"/>
        <v>424</v>
      </c>
      <c r="R333" s="31">
        <f t="shared" si="11"/>
        <v>519</v>
      </c>
      <c r="S333" s="29">
        <f>IF($Q333&lt;Parâmetros!$E$19,$G333-1,$G333)</f>
        <v>46265</v>
      </c>
    </row>
    <row r="334" spans="1:19" ht="15" customHeight="1" x14ac:dyDescent="0.25">
      <c r="A334" s="122">
        <v>12299</v>
      </c>
      <c r="B334" s="65" t="s">
        <v>275</v>
      </c>
      <c r="C334" s="65" t="s">
        <v>263</v>
      </c>
      <c r="D334" s="66">
        <v>46265</v>
      </c>
      <c r="E334" s="67">
        <v>3.89</v>
      </c>
      <c r="F334" s="65" t="s">
        <v>255</v>
      </c>
      <c r="G334" s="66">
        <v>46265</v>
      </c>
      <c r="H334">
        <v>40510156</v>
      </c>
      <c r="I334">
        <v>10</v>
      </c>
      <c r="J334" s="65" t="s">
        <v>453</v>
      </c>
      <c r="K334" s="65" t="s">
        <v>454</v>
      </c>
      <c r="L334" s="66">
        <v>46265</v>
      </c>
      <c r="M334" s="65" t="s">
        <v>261</v>
      </c>
      <c r="N334" s="65" t="s">
        <v>264</v>
      </c>
      <c r="O334" s="65" t="s">
        <v>259</v>
      </c>
      <c r="P334" s="66">
        <v>46265</v>
      </c>
      <c r="Q334" s="31">
        <f t="shared" si="10"/>
        <v>519</v>
      </c>
      <c r="R334" s="31">
        <f t="shared" si="11"/>
        <v>753</v>
      </c>
      <c r="S334" s="29">
        <f>IF($Q334&lt;Parâmetros!$E$19,$G334-1,$G334)</f>
        <v>46265</v>
      </c>
    </row>
    <row r="335" spans="1:19" ht="15" customHeight="1" x14ac:dyDescent="0.25">
      <c r="A335" s="122">
        <v>12299</v>
      </c>
      <c r="B335" s="65" t="s">
        <v>275</v>
      </c>
      <c r="C335" s="65" t="s">
        <v>263</v>
      </c>
      <c r="D335" s="66">
        <v>46265</v>
      </c>
      <c r="E335" s="67">
        <v>1.65</v>
      </c>
      <c r="F335" s="65" t="s">
        <v>255</v>
      </c>
      <c r="G335" s="66">
        <v>46265</v>
      </c>
      <c r="H335">
        <v>40510154</v>
      </c>
      <c r="I335">
        <v>10</v>
      </c>
      <c r="J335" s="65" t="s">
        <v>536</v>
      </c>
      <c r="K335" s="65" t="s">
        <v>329</v>
      </c>
      <c r="L335" s="66">
        <v>46265</v>
      </c>
      <c r="M335" s="65" t="s">
        <v>261</v>
      </c>
      <c r="N335" s="65" t="s">
        <v>264</v>
      </c>
      <c r="O335" s="65" t="s">
        <v>259</v>
      </c>
      <c r="P335" s="66">
        <v>46265</v>
      </c>
      <c r="Q335" s="31">
        <f t="shared" si="10"/>
        <v>817</v>
      </c>
      <c r="R335" s="31">
        <f t="shared" si="11"/>
        <v>916</v>
      </c>
      <c r="S335" s="29">
        <f>IF($Q335&lt;Parâmetros!$E$19,$G335-1,$G335)</f>
        <v>46265</v>
      </c>
    </row>
    <row r="336" spans="1:19" ht="15" customHeight="1" x14ac:dyDescent="0.25">
      <c r="A336" s="122">
        <v>12299</v>
      </c>
      <c r="B336" s="65" t="s">
        <v>275</v>
      </c>
      <c r="C336" s="65" t="s">
        <v>263</v>
      </c>
      <c r="D336" s="66">
        <v>46266</v>
      </c>
      <c r="E336" s="67">
        <v>0.89</v>
      </c>
      <c r="F336" s="65" t="s">
        <v>255</v>
      </c>
      <c r="G336" s="66">
        <v>46266</v>
      </c>
      <c r="H336">
        <v>40503121</v>
      </c>
      <c r="I336">
        <v>30</v>
      </c>
      <c r="J336" s="65" t="s">
        <v>624</v>
      </c>
      <c r="K336" s="65" t="s">
        <v>625</v>
      </c>
      <c r="L336" s="66">
        <v>46266</v>
      </c>
      <c r="M336" s="65" t="s">
        <v>261</v>
      </c>
      <c r="N336">
        <v>3004764</v>
      </c>
      <c r="O336" s="65" t="s">
        <v>259</v>
      </c>
      <c r="P336" s="66">
        <v>46266</v>
      </c>
      <c r="Q336" s="31">
        <f t="shared" si="10"/>
        <v>423</v>
      </c>
      <c r="R336" s="31">
        <f t="shared" si="11"/>
        <v>476</v>
      </c>
      <c r="S336" s="29">
        <f>IF($Q336&lt;Parâmetros!$E$19,$G336-1,$G336)</f>
        <v>46266</v>
      </c>
    </row>
    <row r="337" spans="1:19" ht="15" customHeight="1" x14ac:dyDescent="0.25">
      <c r="A337" s="122">
        <v>12299</v>
      </c>
      <c r="B337" s="65" t="s">
        <v>275</v>
      </c>
      <c r="C337" s="65" t="s">
        <v>263</v>
      </c>
      <c r="D337" s="66">
        <v>46266</v>
      </c>
      <c r="E337" s="67">
        <v>5.1100000000000003</v>
      </c>
      <c r="F337" s="65" t="s">
        <v>255</v>
      </c>
      <c r="G337" s="66">
        <v>46266</v>
      </c>
      <c r="H337">
        <v>40503121</v>
      </c>
      <c r="I337">
        <v>30</v>
      </c>
      <c r="J337" s="65" t="s">
        <v>626</v>
      </c>
      <c r="K337" s="65" t="s">
        <v>627</v>
      </c>
      <c r="L337" s="66">
        <v>46266</v>
      </c>
      <c r="M337" s="65" t="s">
        <v>261</v>
      </c>
      <c r="N337">
        <v>3004764</v>
      </c>
      <c r="O337" s="65" t="s">
        <v>259</v>
      </c>
      <c r="P337" s="66">
        <v>46266</v>
      </c>
      <c r="Q337" s="31">
        <f t="shared" si="10"/>
        <v>477</v>
      </c>
      <c r="R337" s="31">
        <f t="shared" si="11"/>
        <v>783</v>
      </c>
      <c r="S337" s="29">
        <f>IF($Q337&lt;Parâmetros!$E$19,$G337-1,$G337)</f>
        <v>46266</v>
      </c>
    </row>
    <row r="338" spans="1:19" ht="15" customHeight="1" x14ac:dyDescent="0.25">
      <c r="A338" s="122">
        <v>12299</v>
      </c>
      <c r="B338" s="65" t="s">
        <v>275</v>
      </c>
      <c r="C338" s="65" t="s">
        <v>263</v>
      </c>
      <c r="D338" s="66">
        <v>46268</v>
      </c>
      <c r="E338" s="67">
        <v>1.06</v>
      </c>
      <c r="F338" s="65" t="s">
        <v>255</v>
      </c>
      <c r="G338" s="66">
        <v>46266</v>
      </c>
      <c r="H338">
        <v>40510436</v>
      </c>
      <c r="I338">
        <v>10</v>
      </c>
      <c r="J338" s="65" t="s">
        <v>972</v>
      </c>
      <c r="K338" s="65" t="s">
        <v>973</v>
      </c>
      <c r="L338" s="66">
        <v>46266</v>
      </c>
      <c r="M338" s="65" t="s">
        <v>261</v>
      </c>
      <c r="N338" s="65" t="s">
        <v>264</v>
      </c>
      <c r="O338" s="65" t="s">
        <v>259</v>
      </c>
      <c r="P338" s="66">
        <v>46268</v>
      </c>
      <c r="Q338" s="31">
        <f t="shared" si="10"/>
        <v>847</v>
      </c>
      <c r="R338" s="31">
        <f t="shared" si="11"/>
        <v>910</v>
      </c>
      <c r="S338" s="29">
        <f>IF($Q338&lt;Parâmetros!$E$19,$G338-1,$G338)</f>
        <v>46266</v>
      </c>
    </row>
    <row r="339" spans="1:19" ht="15" customHeight="1" x14ac:dyDescent="0.25">
      <c r="A339" s="122">
        <v>12299</v>
      </c>
      <c r="B339" s="65" t="s">
        <v>275</v>
      </c>
      <c r="C339" s="65" t="s">
        <v>263</v>
      </c>
      <c r="D339" s="66">
        <v>46268</v>
      </c>
      <c r="E339" s="67">
        <v>1.32</v>
      </c>
      <c r="F339" s="65" t="s">
        <v>255</v>
      </c>
      <c r="G339" s="66">
        <v>46266</v>
      </c>
      <c r="H339">
        <v>40503121</v>
      </c>
      <c r="I339">
        <v>30</v>
      </c>
      <c r="J339" s="65" t="s">
        <v>974</v>
      </c>
      <c r="K339" s="65" t="s">
        <v>975</v>
      </c>
      <c r="L339" s="66">
        <v>46266</v>
      </c>
      <c r="M339" s="65" t="s">
        <v>261</v>
      </c>
      <c r="N339">
        <v>3004764</v>
      </c>
      <c r="O339" s="65" t="s">
        <v>259</v>
      </c>
      <c r="P339" s="66">
        <v>46268</v>
      </c>
      <c r="Q339" s="31">
        <f t="shared" si="10"/>
        <v>848</v>
      </c>
      <c r="R339" s="31">
        <f t="shared" si="11"/>
        <v>927</v>
      </c>
      <c r="S339" s="29">
        <f>IF($Q339&lt;Parâmetros!$E$19,$G339-1,$G339)</f>
        <v>46266</v>
      </c>
    </row>
    <row r="340" spans="1:19" ht="15" customHeight="1" x14ac:dyDescent="0.25">
      <c r="A340" s="122">
        <v>12299</v>
      </c>
      <c r="B340" s="65" t="s">
        <v>275</v>
      </c>
      <c r="C340" s="65" t="s">
        <v>263</v>
      </c>
      <c r="D340" s="66">
        <v>46268</v>
      </c>
      <c r="E340" s="67">
        <v>-1.32</v>
      </c>
      <c r="F340" s="65" t="s">
        <v>255</v>
      </c>
      <c r="G340" s="66">
        <v>46266</v>
      </c>
      <c r="H340">
        <v>40503121</v>
      </c>
      <c r="I340">
        <v>30</v>
      </c>
      <c r="J340" s="65" t="s">
        <v>974</v>
      </c>
      <c r="K340" s="65" t="s">
        <v>975</v>
      </c>
      <c r="L340" s="66">
        <v>46266</v>
      </c>
      <c r="M340" s="65" t="s">
        <v>261</v>
      </c>
      <c r="N340">
        <v>3004764</v>
      </c>
      <c r="O340" s="65" t="s">
        <v>312</v>
      </c>
      <c r="P340" s="66">
        <v>46268</v>
      </c>
      <c r="Q340" s="31">
        <f t="shared" si="10"/>
        <v>848</v>
      </c>
      <c r="R340" s="31">
        <f t="shared" si="11"/>
        <v>927</v>
      </c>
      <c r="S340" s="29">
        <f>IF($Q340&lt;Parâmetros!$E$19,$G340-1,$G340)</f>
        <v>46266</v>
      </c>
    </row>
    <row r="341" spans="1:19" ht="15" customHeight="1" x14ac:dyDescent="0.25">
      <c r="A341" s="122">
        <v>12299</v>
      </c>
      <c r="B341" s="65" t="s">
        <v>275</v>
      </c>
      <c r="C341" s="65" t="s">
        <v>263</v>
      </c>
      <c r="D341" s="66">
        <v>46268</v>
      </c>
      <c r="E341" s="67">
        <v>0.68</v>
      </c>
      <c r="F341" s="65" t="s">
        <v>255</v>
      </c>
      <c r="G341" s="66">
        <v>46268</v>
      </c>
      <c r="H341">
        <v>40511240</v>
      </c>
      <c r="I341">
        <v>10</v>
      </c>
      <c r="J341" s="65" t="s">
        <v>976</v>
      </c>
      <c r="K341" s="65" t="s">
        <v>977</v>
      </c>
      <c r="L341" s="66">
        <v>46268</v>
      </c>
      <c r="M341" s="65" t="s">
        <v>261</v>
      </c>
      <c r="N341" s="65" t="s">
        <v>264</v>
      </c>
      <c r="O341" s="65" t="s">
        <v>259</v>
      </c>
      <c r="P341" s="66">
        <v>46268</v>
      </c>
      <c r="Q341" s="31">
        <f t="shared" si="10"/>
        <v>420</v>
      </c>
      <c r="R341" s="31">
        <f t="shared" si="11"/>
        <v>461</v>
      </c>
      <c r="S341" s="29">
        <f>IF($Q341&lt;Parâmetros!$E$19,$G341-1,$G341)</f>
        <v>46268</v>
      </c>
    </row>
    <row r="342" spans="1:19" ht="15" customHeight="1" x14ac:dyDescent="0.25">
      <c r="A342" s="122">
        <v>12299</v>
      </c>
      <c r="B342" s="65" t="s">
        <v>275</v>
      </c>
      <c r="C342" s="65" t="s">
        <v>263</v>
      </c>
      <c r="D342" s="66">
        <v>46268</v>
      </c>
      <c r="E342" s="67">
        <v>1.67</v>
      </c>
      <c r="F342" s="65" t="s">
        <v>255</v>
      </c>
      <c r="G342" s="66">
        <v>46268</v>
      </c>
      <c r="H342">
        <v>40509018</v>
      </c>
      <c r="I342">
        <v>10</v>
      </c>
      <c r="J342" s="65" t="s">
        <v>1183</v>
      </c>
      <c r="K342" s="65" t="s">
        <v>1184</v>
      </c>
      <c r="L342" s="66">
        <v>46268</v>
      </c>
      <c r="M342" s="65" t="s">
        <v>258</v>
      </c>
      <c r="N342" s="65" t="s">
        <v>264</v>
      </c>
      <c r="O342" s="65" t="s">
        <v>259</v>
      </c>
      <c r="P342" s="66">
        <v>46268</v>
      </c>
      <c r="Q342" s="31">
        <f t="shared" si="10"/>
        <v>461</v>
      </c>
      <c r="R342" s="31">
        <f t="shared" si="11"/>
        <v>561</v>
      </c>
      <c r="S342" s="29">
        <f>IF($Q342&lt;Parâmetros!$E$19,$G342-1,$G342)</f>
        <v>46268</v>
      </c>
    </row>
    <row r="343" spans="1:19" ht="15" customHeight="1" x14ac:dyDescent="0.25">
      <c r="A343" s="122">
        <v>12299</v>
      </c>
      <c r="B343" s="65" t="s">
        <v>275</v>
      </c>
      <c r="C343" s="65" t="s">
        <v>263</v>
      </c>
      <c r="D343" s="66">
        <v>46268</v>
      </c>
      <c r="E343" s="67">
        <v>-1.67</v>
      </c>
      <c r="F343" s="65" t="s">
        <v>255</v>
      </c>
      <c r="G343" s="66">
        <v>46268</v>
      </c>
      <c r="H343">
        <v>40509018</v>
      </c>
      <c r="I343">
        <v>10</v>
      </c>
      <c r="J343" s="65" t="s">
        <v>1183</v>
      </c>
      <c r="K343" s="65" t="s">
        <v>1184</v>
      </c>
      <c r="L343" s="66">
        <v>46268</v>
      </c>
      <c r="M343" s="65" t="s">
        <v>258</v>
      </c>
      <c r="N343" s="65" t="s">
        <v>264</v>
      </c>
      <c r="O343" s="65" t="s">
        <v>259</v>
      </c>
      <c r="P343" s="66">
        <v>46268</v>
      </c>
      <c r="Q343" s="31">
        <f t="shared" si="10"/>
        <v>461</v>
      </c>
      <c r="R343" s="31">
        <f t="shared" si="11"/>
        <v>561</v>
      </c>
      <c r="S343" s="29">
        <f>IF($Q343&lt;Parâmetros!$E$19,$G343-1,$G343)</f>
        <v>46268</v>
      </c>
    </row>
    <row r="344" spans="1:19" ht="15" customHeight="1" x14ac:dyDescent="0.25">
      <c r="A344" s="122">
        <v>12299</v>
      </c>
      <c r="B344" s="65" t="s">
        <v>275</v>
      </c>
      <c r="C344" s="65" t="s">
        <v>263</v>
      </c>
      <c r="D344" s="66">
        <v>46268</v>
      </c>
      <c r="E344" s="67">
        <v>0.95</v>
      </c>
      <c r="F344" s="65" t="s">
        <v>255</v>
      </c>
      <c r="G344" s="66">
        <v>46268</v>
      </c>
      <c r="H344">
        <v>40509018</v>
      </c>
      <c r="I344">
        <v>10</v>
      </c>
      <c r="J344" s="65" t="s">
        <v>1185</v>
      </c>
      <c r="K344" s="65" t="s">
        <v>1186</v>
      </c>
      <c r="L344" s="66">
        <v>46268</v>
      </c>
      <c r="M344" s="65" t="s">
        <v>258</v>
      </c>
      <c r="N344" s="65" t="s">
        <v>264</v>
      </c>
      <c r="O344" s="65" t="s">
        <v>259</v>
      </c>
      <c r="P344" s="66">
        <v>46268</v>
      </c>
      <c r="Q344" s="31">
        <f t="shared" si="10"/>
        <v>463</v>
      </c>
      <c r="R344" s="31">
        <f t="shared" si="11"/>
        <v>520</v>
      </c>
      <c r="S344" s="29">
        <f>IF($Q344&lt;Parâmetros!$E$19,$G344-1,$G344)</f>
        <v>46268</v>
      </c>
    </row>
    <row r="345" spans="1:19" ht="15" customHeight="1" x14ac:dyDescent="0.25">
      <c r="A345" s="122">
        <v>12299</v>
      </c>
      <c r="B345" s="65" t="s">
        <v>275</v>
      </c>
      <c r="C345" s="65" t="s">
        <v>263</v>
      </c>
      <c r="D345" s="66">
        <v>46268</v>
      </c>
      <c r="E345" s="67">
        <v>4.68</v>
      </c>
      <c r="F345" s="65" t="s">
        <v>255</v>
      </c>
      <c r="G345" s="66">
        <v>46268</v>
      </c>
      <c r="H345">
        <v>40511240</v>
      </c>
      <c r="I345">
        <v>10</v>
      </c>
      <c r="J345" s="65" t="s">
        <v>1187</v>
      </c>
      <c r="K345" s="65" t="s">
        <v>1188</v>
      </c>
      <c r="L345" s="66">
        <v>46268</v>
      </c>
      <c r="M345" s="65" t="s">
        <v>261</v>
      </c>
      <c r="N345" s="65" t="s">
        <v>264</v>
      </c>
      <c r="O345" s="65" t="s">
        <v>259</v>
      </c>
      <c r="P345" s="66">
        <v>46268</v>
      </c>
      <c r="Q345" s="31">
        <f t="shared" si="10"/>
        <v>564</v>
      </c>
      <c r="R345" s="31">
        <f t="shared" si="11"/>
        <v>845</v>
      </c>
      <c r="S345" s="29">
        <f>IF($Q345&lt;Parâmetros!$E$19,$G345-1,$G345)</f>
        <v>46268</v>
      </c>
    </row>
    <row r="346" spans="1:19" ht="15" customHeight="1" x14ac:dyDescent="0.25">
      <c r="A346" s="122">
        <v>12299</v>
      </c>
      <c r="B346" s="65" t="s">
        <v>275</v>
      </c>
      <c r="C346" s="65" t="s">
        <v>263</v>
      </c>
      <c r="D346" s="66">
        <v>46269</v>
      </c>
      <c r="E346" s="67">
        <v>1.1399999999999999</v>
      </c>
      <c r="F346" s="65" t="s">
        <v>255</v>
      </c>
      <c r="G346" s="66">
        <v>46269</v>
      </c>
      <c r="H346">
        <v>40509019</v>
      </c>
      <c r="I346">
        <v>10</v>
      </c>
      <c r="J346" s="65" t="s">
        <v>1638</v>
      </c>
      <c r="K346" s="65" t="s">
        <v>1639</v>
      </c>
      <c r="L346" s="66">
        <v>46269</v>
      </c>
      <c r="M346" s="65" t="s">
        <v>258</v>
      </c>
      <c r="N346" s="65" t="s">
        <v>264</v>
      </c>
      <c r="O346" s="65" t="s">
        <v>259</v>
      </c>
      <c r="P346" s="66">
        <v>46269</v>
      </c>
      <c r="Q346" s="31">
        <f t="shared" si="10"/>
        <v>421</v>
      </c>
      <c r="R346" s="31">
        <f t="shared" si="11"/>
        <v>490</v>
      </c>
      <c r="S346" s="29">
        <f>IF($Q346&lt;Parâmetros!$E$19,$G346-1,$G346)</f>
        <v>46269</v>
      </c>
    </row>
    <row r="347" spans="1:19" ht="15" customHeight="1" x14ac:dyDescent="0.25">
      <c r="A347" s="122">
        <v>12299</v>
      </c>
      <c r="B347" s="65" t="s">
        <v>275</v>
      </c>
      <c r="C347" s="65" t="s">
        <v>263</v>
      </c>
      <c r="D347" s="66">
        <v>46269</v>
      </c>
      <c r="E347" s="67">
        <v>1.38</v>
      </c>
      <c r="F347" s="65" t="s">
        <v>255</v>
      </c>
      <c r="G347" s="66">
        <v>46269</v>
      </c>
      <c r="H347">
        <v>40509020</v>
      </c>
      <c r="I347">
        <v>10</v>
      </c>
      <c r="J347" s="65" t="s">
        <v>1640</v>
      </c>
      <c r="K347" s="65" t="s">
        <v>1427</v>
      </c>
      <c r="L347" s="66">
        <v>46269</v>
      </c>
      <c r="M347" s="65" t="s">
        <v>258</v>
      </c>
      <c r="N347" s="65" t="s">
        <v>264</v>
      </c>
      <c r="O347" s="65" t="s">
        <v>259</v>
      </c>
      <c r="P347" s="66">
        <v>46269</v>
      </c>
      <c r="Q347" s="31">
        <f t="shared" si="10"/>
        <v>490</v>
      </c>
      <c r="R347" s="31">
        <f t="shared" si="11"/>
        <v>573</v>
      </c>
      <c r="S347" s="29">
        <f>IF($Q347&lt;Parâmetros!$E$19,$G347-1,$G347)</f>
        <v>46269</v>
      </c>
    </row>
    <row r="348" spans="1:19" ht="15" customHeight="1" x14ac:dyDescent="0.25">
      <c r="A348" s="122">
        <v>12299</v>
      </c>
      <c r="B348" s="65" t="s">
        <v>275</v>
      </c>
      <c r="C348" s="65" t="s">
        <v>263</v>
      </c>
      <c r="D348" s="66">
        <v>46269</v>
      </c>
      <c r="E348" s="67">
        <v>0.85</v>
      </c>
      <c r="F348" s="65" t="s">
        <v>255</v>
      </c>
      <c r="G348" s="66">
        <v>46269</v>
      </c>
      <c r="H348">
        <v>40509021</v>
      </c>
      <c r="I348">
        <v>10</v>
      </c>
      <c r="J348" s="65" t="s">
        <v>1641</v>
      </c>
      <c r="K348" s="65" t="s">
        <v>1642</v>
      </c>
      <c r="L348" s="66">
        <v>46269</v>
      </c>
      <c r="M348" s="65" t="s">
        <v>258</v>
      </c>
      <c r="N348" s="65" t="s">
        <v>264</v>
      </c>
      <c r="O348" s="65" t="s">
        <v>259</v>
      </c>
      <c r="P348" s="66">
        <v>46269</v>
      </c>
      <c r="Q348" s="31">
        <f t="shared" si="10"/>
        <v>573</v>
      </c>
      <c r="R348" s="31">
        <f t="shared" si="11"/>
        <v>624</v>
      </c>
      <c r="S348" s="29">
        <f>IF($Q348&lt;Parâmetros!$E$19,$G348-1,$G348)</f>
        <v>46269</v>
      </c>
    </row>
    <row r="349" spans="1:19" ht="15" customHeight="1" x14ac:dyDescent="0.25">
      <c r="A349" s="122">
        <v>12299</v>
      </c>
      <c r="B349" s="65" t="s">
        <v>275</v>
      </c>
      <c r="C349" s="65" t="s">
        <v>263</v>
      </c>
      <c r="D349" s="66">
        <v>46269</v>
      </c>
      <c r="E349" s="67">
        <v>4.0599999999999996</v>
      </c>
      <c r="F349" s="65" t="s">
        <v>255</v>
      </c>
      <c r="G349" s="66">
        <v>46269</v>
      </c>
      <c r="H349">
        <v>40511712</v>
      </c>
      <c r="I349">
        <v>10</v>
      </c>
      <c r="J349" s="65" t="s">
        <v>1643</v>
      </c>
      <c r="K349" s="65" t="s">
        <v>1644</v>
      </c>
      <c r="L349" s="66">
        <v>46269</v>
      </c>
      <c r="M349" s="65" t="s">
        <v>261</v>
      </c>
      <c r="N349" s="65" t="s">
        <v>264</v>
      </c>
      <c r="O349" s="65" t="s">
        <v>259</v>
      </c>
      <c r="P349" s="66">
        <v>46269</v>
      </c>
      <c r="Q349" s="31">
        <f t="shared" si="10"/>
        <v>624</v>
      </c>
      <c r="R349" s="31">
        <f t="shared" si="11"/>
        <v>868</v>
      </c>
      <c r="S349" s="29">
        <f>IF($Q349&lt;Parâmetros!$E$19,$G349-1,$G349)</f>
        <v>46269</v>
      </c>
    </row>
    <row r="350" spans="1:19" ht="15" customHeight="1" x14ac:dyDescent="0.25">
      <c r="A350" s="122">
        <v>12299</v>
      </c>
      <c r="B350" s="65" t="s">
        <v>275</v>
      </c>
      <c r="C350" s="65" t="s">
        <v>263</v>
      </c>
      <c r="D350" s="66">
        <v>46270</v>
      </c>
      <c r="E350" s="67">
        <v>1.1100000000000001</v>
      </c>
      <c r="F350" s="65" t="s">
        <v>255</v>
      </c>
      <c r="G350" s="66">
        <v>46270</v>
      </c>
      <c r="H350">
        <v>40509022</v>
      </c>
      <c r="I350">
        <v>10</v>
      </c>
      <c r="J350" s="65" t="s">
        <v>1645</v>
      </c>
      <c r="K350" s="65" t="s">
        <v>1646</v>
      </c>
      <c r="L350" s="66">
        <v>46270</v>
      </c>
      <c r="M350" s="65" t="s">
        <v>258</v>
      </c>
      <c r="N350" s="65" t="s">
        <v>264</v>
      </c>
      <c r="O350" s="65" t="s">
        <v>259</v>
      </c>
      <c r="P350" s="66">
        <v>46270</v>
      </c>
      <c r="Q350" s="31">
        <f t="shared" si="10"/>
        <v>425</v>
      </c>
      <c r="R350" s="31">
        <f t="shared" si="11"/>
        <v>492</v>
      </c>
      <c r="S350" s="29">
        <f>IF($Q350&lt;Parâmetros!$E$19,$G350-1,$G350)</f>
        <v>46270</v>
      </c>
    </row>
    <row r="351" spans="1:19" ht="15" customHeight="1" x14ac:dyDescent="0.25">
      <c r="A351" s="122">
        <v>12299</v>
      </c>
      <c r="B351" s="65" t="s">
        <v>275</v>
      </c>
      <c r="C351" s="65" t="s">
        <v>263</v>
      </c>
      <c r="D351" s="66">
        <v>46270</v>
      </c>
      <c r="E351" s="67">
        <v>1.1599999999999999</v>
      </c>
      <c r="F351" s="65" t="s">
        <v>255</v>
      </c>
      <c r="G351" s="66">
        <v>46270</v>
      </c>
      <c r="H351">
        <v>40509023</v>
      </c>
      <c r="I351">
        <v>10</v>
      </c>
      <c r="J351" s="65" t="s">
        <v>1647</v>
      </c>
      <c r="K351" s="65" t="s">
        <v>1648</v>
      </c>
      <c r="L351" s="66">
        <v>46270</v>
      </c>
      <c r="M351" s="65" t="s">
        <v>258</v>
      </c>
      <c r="N351" s="65" t="s">
        <v>264</v>
      </c>
      <c r="O351" s="65" t="s">
        <v>259</v>
      </c>
      <c r="P351" s="66">
        <v>46270</v>
      </c>
      <c r="Q351" s="31">
        <f t="shared" si="10"/>
        <v>492</v>
      </c>
      <c r="R351" s="31">
        <f t="shared" si="11"/>
        <v>562</v>
      </c>
      <c r="S351" s="29">
        <f>IF($Q351&lt;Parâmetros!$E$19,$G351-1,$G351)</f>
        <v>46270</v>
      </c>
    </row>
    <row r="352" spans="1:19" ht="15" customHeight="1" x14ac:dyDescent="0.25">
      <c r="A352" s="122">
        <v>12299</v>
      </c>
      <c r="B352" s="65" t="s">
        <v>275</v>
      </c>
      <c r="C352" s="65" t="s">
        <v>263</v>
      </c>
      <c r="D352" s="66">
        <v>46270</v>
      </c>
      <c r="E352" s="67">
        <v>2.72</v>
      </c>
      <c r="F352" s="65" t="s">
        <v>255</v>
      </c>
      <c r="G352" s="66">
        <v>46270</v>
      </c>
      <c r="H352">
        <v>40511241</v>
      </c>
      <c r="I352">
        <v>10</v>
      </c>
      <c r="J352" s="65" t="s">
        <v>1649</v>
      </c>
      <c r="K352" s="65" t="s">
        <v>1650</v>
      </c>
      <c r="L352" s="66">
        <v>46270</v>
      </c>
      <c r="M352" s="65" t="s">
        <v>261</v>
      </c>
      <c r="N352" s="65" t="s">
        <v>264</v>
      </c>
      <c r="O352" s="65" t="s">
        <v>259</v>
      </c>
      <c r="P352" s="66">
        <v>46270</v>
      </c>
      <c r="Q352" s="31">
        <f t="shared" si="10"/>
        <v>562</v>
      </c>
      <c r="R352" s="31">
        <f t="shared" si="11"/>
        <v>725</v>
      </c>
      <c r="S352" s="29">
        <f>IF($Q352&lt;Parâmetros!$E$19,$G352-1,$G352)</f>
        <v>46270</v>
      </c>
    </row>
    <row r="353" spans="1:19" ht="15" customHeight="1" x14ac:dyDescent="0.25">
      <c r="A353" s="122">
        <v>12299</v>
      </c>
      <c r="B353" s="65" t="s">
        <v>275</v>
      </c>
      <c r="C353" s="65" t="s">
        <v>263</v>
      </c>
      <c r="D353" s="66">
        <v>46270</v>
      </c>
      <c r="E353" s="67">
        <v>1.86</v>
      </c>
      <c r="F353" s="65" t="s">
        <v>255</v>
      </c>
      <c r="G353" s="66">
        <v>46270</v>
      </c>
      <c r="H353">
        <v>40511299</v>
      </c>
      <c r="I353">
        <v>10</v>
      </c>
      <c r="J353" s="65" t="s">
        <v>1651</v>
      </c>
      <c r="K353" s="65" t="s">
        <v>1652</v>
      </c>
      <c r="L353" s="66">
        <v>46270</v>
      </c>
      <c r="M353" s="65" t="s">
        <v>261</v>
      </c>
      <c r="N353" s="65" t="s">
        <v>264</v>
      </c>
      <c r="O353" s="65" t="s">
        <v>259</v>
      </c>
      <c r="P353" s="66">
        <v>46270</v>
      </c>
      <c r="Q353" s="31">
        <f t="shared" si="10"/>
        <v>786</v>
      </c>
      <c r="R353" s="31">
        <f t="shared" si="11"/>
        <v>897</v>
      </c>
      <c r="S353" s="29">
        <f>IF($Q353&lt;Parâmetros!$E$19,$G353-1,$G353)</f>
        <v>46270</v>
      </c>
    </row>
    <row r="354" spans="1:19" ht="15" customHeight="1" x14ac:dyDescent="0.25">
      <c r="A354" s="122">
        <v>12299</v>
      </c>
      <c r="B354" s="65" t="s">
        <v>275</v>
      </c>
      <c r="C354" s="65" t="s">
        <v>263</v>
      </c>
      <c r="D354" s="66">
        <v>46270</v>
      </c>
      <c r="E354" s="67">
        <v>0.18</v>
      </c>
      <c r="F354" s="65" t="s">
        <v>255</v>
      </c>
      <c r="G354" s="66">
        <v>46270</v>
      </c>
      <c r="H354">
        <v>40511287</v>
      </c>
      <c r="I354">
        <v>10</v>
      </c>
      <c r="J354" s="65" t="s">
        <v>1653</v>
      </c>
      <c r="K354" s="65" t="s">
        <v>1654</v>
      </c>
      <c r="L354" s="66">
        <v>46270</v>
      </c>
      <c r="M354" s="65" t="s">
        <v>261</v>
      </c>
      <c r="N354" s="65" t="s">
        <v>264</v>
      </c>
      <c r="O354" s="65" t="s">
        <v>259</v>
      </c>
      <c r="P354" s="66">
        <v>46270</v>
      </c>
      <c r="Q354" s="31">
        <f t="shared" si="10"/>
        <v>901</v>
      </c>
      <c r="R354" s="31">
        <f t="shared" si="11"/>
        <v>912</v>
      </c>
      <c r="S354" s="29">
        <f>IF($Q354&lt;Parâmetros!$E$19,$G354-1,$G354)</f>
        <v>46270</v>
      </c>
    </row>
    <row r="355" spans="1:19" ht="15" customHeight="1" x14ac:dyDescent="0.25">
      <c r="A355" s="122">
        <v>12299</v>
      </c>
      <c r="B355" s="65" t="s">
        <v>275</v>
      </c>
      <c r="C355" s="65" t="s">
        <v>263</v>
      </c>
      <c r="D355" s="66">
        <v>46271</v>
      </c>
      <c r="E355" s="67">
        <v>0.77</v>
      </c>
      <c r="F355" s="65" t="s">
        <v>255</v>
      </c>
      <c r="G355" s="66">
        <v>46271</v>
      </c>
      <c r="H355">
        <v>40511287</v>
      </c>
      <c r="I355">
        <v>10</v>
      </c>
      <c r="J355" s="65" t="s">
        <v>1655</v>
      </c>
      <c r="K355" s="65" t="s">
        <v>1656</v>
      </c>
      <c r="L355" s="66">
        <v>46271</v>
      </c>
      <c r="M355" s="65" t="s">
        <v>261</v>
      </c>
      <c r="N355" s="65" t="s">
        <v>264</v>
      </c>
      <c r="O355" s="65" t="s">
        <v>259</v>
      </c>
      <c r="P355" s="66">
        <v>46271</v>
      </c>
      <c r="Q355" s="31">
        <f t="shared" si="10"/>
        <v>420</v>
      </c>
      <c r="R355" s="31">
        <f t="shared" si="11"/>
        <v>466</v>
      </c>
      <c r="S355" s="29">
        <f>IF($Q355&lt;Parâmetros!$E$19,$G355-1,$G355)</f>
        <v>46271</v>
      </c>
    </row>
    <row r="356" spans="1:19" ht="15" customHeight="1" x14ac:dyDescent="0.25">
      <c r="A356" s="122">
        <v>12299</v>
      </c>
      <c r="B356" s="65" t="s">
        <v>275</v>
      </c>
      <c r="C356" s="65" t="s">
        <v>263</v>
      </c>
      <c r="D356" s="66">
        <v>46271</v>
      </c>
      <c r="E356" s="67">
        <v>1.51</v>
      </c>
      <c r="F356" s="65" t="s">
        <v>255</v>
      </c>
      <c r="G356" s="66">
        <v>46271</v>
      </c>
      <c r="H356">
        <v>40511287</v>
      </c>
      <c r="I356">
        <v>10</v>
      </c>
      <c r="J356" s="65" t="s">
        <v>1657</v>
      </c>
      <c r="K356" s="65" t="s">
        <v>1658</v>
      </c>
      <c r="L356" s="66">
        <v>46271</v>
      </c>
      <c r="M356" s="65" t="s">
        <v>261</v>
      </c>
      <c r="N356" s="65" t="s">
        <v>264</v>
      </c>
      <c r="O356" s="65" t="s">
        <v>259</v>
      </c>
      <c r="P356" s="66">
        <v>46271</v>
      </c>
      <c r="Q356" s="31">
        <f t="shared" si="10"/>
        <v>475</v>
      </c>
      <c r="R356" s="31">
        <f t="shared" si="11"/>
        <v>566</v>
      </c>
      <c r="S356" s="29">
        <f>IF($Q356&lt;Parâmetros!$E$19,$G356-1,$G356)</f>
        <v>46271</v>
      </c>
    </row>
    <row r="357" spans="1:19" ht="15" customHeight="1" x14ac:dyDescent="0.25">
      <c r="A357" s="122">
        <v>12299</v>
      </c>
      <c r="B357" s="65" t="s">
        <v>275</v>
      </c>
      <c r="C357" s="65" t="s">
        <v>263</v>
      </c>
      <c r="D357" s="66">
        <v>46271</v>
      </c>
      <c r="E357" s="67">
        <v>3.5</v>
      </c>
      <c r="F357" s="65" t="s">
        <v>255</v>
      </c>
      <c r="G357" s="66">
        <v>46271</v>
      </c>
      <c r="H357">
        <v>40511286</v>
      </c>
      <c r="I357">
        <v>10</v>
      </c>
      <c r="J357" s="65" t="s">
        <v>1659</v>
      </c>
      <c r="K357" s="65" t="s">
        <v>1660</v>
      </c>
      <c r="L357" s="66">
        <v>46271</v>
      </c>
      <c r="M357" s="65" t="s">
        <v>261</v>
      </c>
      <c r="N357" s="65" t="s">
        <v>264</v>
      </c>
      <c r="O357" s="65" t="s">
        <v>259</v>
      </c>
      <c r="P357" s="66">
        <v>46271</v>
      </c>
      <c r="Q357" s="31">
        <f t="shared" si="10"/>
        <v>567</v>
      </c>
      <c r="R357" s="31">
        <f t="shared" si="11"/>
        <v>777</v>
      </c>
      <c r="S357" s="29">
        <f>IF($Q357&lt;Parâmetros!$E$19,$G357-1,$G357)</f>
        <v>46271</v>
      </c>
    </row>
    <row r="358" spans="1:19" ht="15" customHeight="1" x14ac:dyDescent="0.25">
      <c r="A358" s="122">
        <v>12299</v>
      </c>
      <c r="B358" s="65" t="s">
        <v>275</v>
      </c>
      <c r="C358" s="65" t="s">
        <v>263</v>
      </c>
      <c r="D358" s="66">
        <v>46271</v>
      </c>
      <c r="E358" s="67">
        <v>1.28</v>
      </c>
      <c r="F358" s="65" t="s">
        <v>255</v>
      </c>
      <c r="G358" s="66">
        <v>46271</v>
      </c>
      <c r="H358">
        <v>40512488</v>
      </c>
      <c r="I358">
        <v>10</v>
      </c>
      <c r="J358" s="65" t="s">
        <v>1661</v>
      </c>
      <c r="K358" s="65" t="s">
        <v>1662</v>
      </c>
      <c r="L358" s="66">
        <v>46271</v>
      </c>
      <c r="M358" s="65" t="s">
        <v>261</v>
      </c>
      <c r="N358">
        <v>3007464</v>
      </c>
      <c r="O358" s="65" t="s">
        <v>259</v>
      </c>
      <c r="P358" s="66">
        <v>46271</v>
      </c>
      <c r="Q358" s="31">
        <f t="shared" si="10"/>
        <v>780</v>
      </c>
      <c r="R358" s="31">
        <f t="shared" si="11"/>
        <v>857</v>
      </c>
      <c r="S358" s="29">
        <f>IF($Q358&lt;Parâmetros!$E$19,$G358-1,$G358)</f>
        <v>46271</v>
      </c>
    </row>
    <row r="359" spans="1:19" ht="15" customHeight="1" x14ac:dyDescent="0.25">
      <c r="A359" s="122">
        <v>12299</v>
      </c>
      <c r="B359" s="65" t="s">
        <v>275</v>
      </c>
      <c r="C359" s="65" t="s">
        <v>263</v>
      </c>
      <c r="D359" s="66">
        <v>46271</v>
      </c>
      <c r="E359" s="67">
        <v>1.02</v>
      </c>
      <c r="F359" s="65" t="s">
        <v>255</v>
      </c>
      <c r="G359" s="66">
        <v>46271</v>
      </c>
      <c r="H359">
        <v>40512488</v>
      </c>
      <c r="I359">
        <v>10</v>
      </c>
      <c r="J359" s="65" t="s">
        <v>1663</v>
      </c>
      <c r="K359" s="65" t="s">
        <v>1664</v>
      </c>
      <c r="L359" s="66">
        <v>46271</v>
      </c>
      <c r="M359" s="65" t="s">
        <v>261</v>
      </c>
      <c r="N359">
        <v>3007464</v>
      </c>
      <c r="O359" s="65" t="s">
        <v>259</v>
      </c>
      <c r="P359" s="66">
        <v>46271</v>
      </c>
      <c r="Q359" s="31">
        <f t="shared" si="10"/>
        <v>857</v>
      </c>
      <c r="R359" s="31">
        <f t="shared" si="11"/>
        <v>919</v>
      </c>
      <c r="S359" s="29">
        <f>IF($Q359&lt;Parâmetros!$E$19,$G359-1,$G359)</f>
        <v>46271</v>
      </c>
    </row>
    <row r="360" spans="1:19" ht="15" customHeight="1" x14ac:dyDescent="0.25">
      <c r="A360" s="122">
        <v>12299</v>
      </c>
      <c r="B360" s="65" t="s">
        <v>275</v>
      </c>
      <c r="C360" s="65" t="s">
        <v>263</v>
      </c>
      <c r="D360" s="66">
        <v>46272</v>
      </c>
      <c r="E360" s="67">
        <v>2.17</v>
      </c>
      <c r="F360" s="65" t="s">
        <v>255</v>
      </c>
      <c r="G360" s="66">
        <v>46272</v>
      </c>
      <c r="H360">
        <v>40512488</v>
      </c>
      <c r="I360">
        <v>10</v>
      </c>
      <c r="J360" s="65" t="s">
        <v>2443</v>
      </c>
      <c r="K360" s="65" t="s">
        <v>2444</v>
      </c>
      <c r="L360" s="66">
        <v>46272</v>
      </c>
      <c r="M360" s="65" t="s">
        <v>261</v>
      </c>
      <c r="N360">
        <v>3007464</v>
      </c>
      <c r="O360" s="65" t="s">
        <v>259</v>
      </c>
      <c r="P360" s="66">
        <v>46272</v>
      </c>
      <c r="Q360" s="31">
        <f t="shared" si="10"/>
        <v>422</v>
      </c>
      <c r="R360" s="31">
        <f t="shared" si="11"/>
        <v>552</v>
      </c>
      <c r="S360" s="29">
        <f>IF($Q360&lt;Parâmetros!$E$19,$G360-1,$G360)</f>
        <v>46272</v>
      </c>
    </row>
    <row r="361" spans="1:19" ht="15" customHeight="1" x14ac:dyDescent="0.25">
      <c r="A361" s="122">
        <v>12299</v>
      </c>
      <c r="B361" s="65" t="s">
        <v>275</v>
      </c>
      <c r="C361" s="65" t="s">
        <v>263</v>
      </c>
      <c r="D361" s="66">
        <v>46272</v>
      </c>
      <c r="E361" s="67">
        <v>2.38</v>
      </c>
      <c r="F361" s="65" t="s">
        <v>255</v>
      </c>
      <c r="G361" s="66">
        <v>46272</v>
      </c>
      <c r="H361">
        <v>40508973</v>
      </c>
      <c r="I361">
        <v>10</v>
      </c>
      <c r="J361" s="65" t="s">
        <v>2445</v>
      </c>
      <c r="K361" s="65" t="s">
        <v>2446</v>
      </c>
      <c r="L361" s="66">
        <v>46272</v>
      </c>
      <c r="M361" s="65" t="s">
        <v>258</v>
      </c>
      <c r="N361">
        <v>3004988</v>
      </c>
      <c r="O361" s="65" t="s">
        <v>259</v>
      </c>
      <c r="P361" s="66">
        <v>46272</v>
      </c>
      <c r="Q361" s="31">
        <f t="shared" si="10"/>
        <v>577</v>
      </c>
      <c r="R361" s="31">
        <f t="shared" si="11"/>
        <v>720</v>
      </c>
      <c r="S361" s="29">
        <f>IF($Q361&lt;Parâmetros!$E$19,$G361-1,$G361)</f>
        <v>46272</v>
      </c>
    </row>
    <row r="362" spans="1:19" ht="15" customHeight="1" x14ac:dyDescent="0.25">
      <c r="A362" s="122">
        <v>12299</v>
      </c>
      <c r="B362" s="65" t="s">
        <v>275</v>
      </c>
      <c r="C362" s="65" t="s">
        <v>263</v>
      </c>
      <c r="D362" s="66">
        <v>46274</v>
      </c>
      <c r="E362" s="67">
        <v>2.38</v>
      </c>
      <c r="F362" s="65" t="s">
        <v>255</v>
      </c>
      <c r="G362" s="66">
        <v>46272</v>
      </c>
      <c r="H362">
        <v>40508974</v>
      </c>
      <c r="I362">
        <v>10</v>
      </c>
      <c r="J362" s="65" t="s">
        <v>2693</v>
      </c>
      <c r="K362" s="65" t="s">
        <v>2694</v>
      </c>
      <c r="L362" s="66">
        <v>46272</v>
      </c>
      <c r="M362" s="65" t="s">
        <v>258</v>
      </c>
      <c r="N362">
        <v>3004989</v>
      </c>
      <c r="O362" s="65" t="s">
        <v>259</v>
      </c>
      <c r="P362" s="66">
        <v>46274</v>
      </c>
      <c r="Q362" s="31">
        <f t="shared" si="10"/>
        <v>773</v>
      </c>
      <c r="R362" s="31">
        <f t="shared" si="11"/>
        <v>916</v>
      </c>
      <c r="S362" s="29">
        <f>IF($Q362&lt;Parâmetros!$E$19,$G362-1,$G362)</f>
        <v>46272</v>
      </c>
    </row>
    <row r="363" spans="1:19" ht="15" customHeight="1" x14ac:dyDescent="0.25">
      <c r="A363" s="122">
        <v>12418</v>
      </c>
      <c r="B363" s="65" t="s">
        <v>1189</v>
      </c>
      <c r="C363" s="65" t="s">
        <v>262</v>
      </c>
      <c r="D363" s="66">
        <v>46269</v>
      </c>
      <c r="E363" s="67">
        <v>3.54</v>
      </c>
      <c r="F363" s="65" t="s">
        <v>255</v>
      </c>
      <c r="G363" s="66">
        <v>46266</v>
      </c>
      <c r="H363">
        <v>40511249</v>
      </c>
      <c r="I363">
        <v>10</v>
      </c>
      <c r="J363" s="65" t="s">
        <v>1190</v>
      </c>
      <c r="K363" s="65" t="s">
        <v>1191</v>
      </c>
      <c r="L363" s="66">
        <v>46266</v>
      </c>
      <c r="M363" s="65" t="s">
        <v>261</v>
      </c>
      <c r="N363" s="65" t="s">
        <v>264</v>
      </c>
      <c r="O363" s="65" t="s">
        <v>259</v>
      </c>
      <c r="P363" s="66">
        <v>46269</v>
      </c>
      <c r="Q363" s="31">
        <f t="shared" si="10"/>
        <v>1</v>
      </c>
      <c r="R363" s="31">
        <f t="shared" si="11"/>
        <v>213</v>
      </c>
      <c r="S363" s="29">
        <f>IF($Q363&lt;Parâmetros!$E$19,$G363-1,$G363)</f>
        <v>46265</v>
      </c>
    </row>
    <row r="364" spans="1:19" ht="15" customHeight="1" x14ac:dyDescent="0.25">
      <c r="A364" s="122">
        <v>12418</v>
      </c>
      <c r="B364" s="65" t="s">
        <v>1189</v>
      </c>
      <c r="C364" s="65" t="s">
        <v>262</v>
      </c>
      <c r="D364" s="66">
        <v>46269</v>
      </c>
      <c r="E364" s="67">
        <v>5.0999999999999996</v>
      </c>
      <c r="F364" s="65" t="s">
        <v>255</v>
      </c>
      <c r="G364" s="66">
        <v>46267</v>
      </c>
      <c r="H364">
        <v>40505866</v>
      </c>
      <c r="I364">
        <v>20</v>
      </c>
      <c r="J364" s="65" t="s">
        <v>1192</v>
      </c>
      <c r="K364" s="65" t="s">
        <v>1193</v>
      </c>
      <c r="L364" s="66">
        <v>46267</v>
      </c>
      <c r="M364" s="65" t="s">
        <v>261</v>
      </c>
      <c r="N364" s="65" t="s">
        <v>264</v>
      </c>
      <c r="O364" s="65" t="s">
        <v>259</v>
      </c>
      <c r="P364" s="66">
        <v>46269</v>
      </c>
      <c r="Q364" s="31">
        <f t="shared" si="10"/>
        <v>0</v>
      </c>
      <c r="R364" s="31">
        <f t="shared" si="11"/>
        <v>306</v>
      </c>
      <c r="S364" s="29">
        <f>IF($Q364&lt;Parâmetros!$E$19,$G364-1,$G364)</f>
        <v>46266</v>
      </c>
    </row>
    <row r="365" spans="1:19" ht="15" customHeight="1" x14ac:dyDescent="0.25">
      <c r="A365" s="122">
        <v>12418</v>
      </c>
      <c r="B365" s="65" t="s">
        <v>1189</v>
      </c>
      <c r="C365" s="65" t="s">
        <v>262</v>
      </c>
      <c r="D365" s="66">
        <v>46269</v>
      </c>
      <c r="E365" s="67">
        <v>1.5</v>
      </c>
      <c r="F365" s="65" t="s">
        <v>255</v>
      </c>
      <c r="G365" s="66">
        <v>46267</v>
      </c>
      <c r="H365">
        <v>40509904</v>
      </c>
      <c r="I365">
        <v>10</v>
      </c>
      <c r="J365" s="65" t="s">
        <v>1194</v>
      </c>
      <c r="K365" s="65" t="s">
        <v>976</v>
      </c>
      <c r="L365" s="66">
        <v>46267</v>
      </c>
      <c r="M365" s="65" t="s">
        <v>261</v>
      </c>
      <c r="N365" s="65" t="s">
        <v>264</v>
      </c>
      <c r="O365" s="65" t="s">
        <v>259</v>
      </c>
      <c r="P365" s="66">
        <v>46269</v>
      </c>
      <c r="Q365" s="31">
        <f t="shared" si="10"/>
        <v>329</v>
      </c>
      <c r="R365" s="31">
        <f t="shared" si="11"/>
        <v>420</v>
      </c>
      <c r="S365" s="29">
        <f>IF($Q365&lt;Parâmetros!$E$19,$G365-1,$G365)</f>
        <v>46266</v>
      </c>
    </row>
    <row r="366" spans="1:19" ht="15" customHeight="1" x14ac:dyDescent="0.25">
      <c r="A366" s="122">
        <v>12418</v>
      </c>
      <c r="B366" s="65" t="s">
        <v>1189</v>
      </c>
      <c r="C366" s="65" t="s">
        <v>262</v>
      </c>
      <c r="D366" s="66">
        <v>46269</v>
      </c>
      <c r="E366" s="67">
        <v>5</v>
      </c>
      <c r="F366" s="65" t="s">
        <v>255</v>
      </c>
      <c r="G366" s="66">
        <v>46268</v>
      </c>
      <c r="H366">
        <v>40511011</v>
      </c>
      <c r="I366">
        <v>10</v>
      </c>
      <c r="J366" s="65" t="s">
        <v>1195</v>
      </c>
      <c r="K366" s="65" t="s">
        <v>1196</v>
      </c>
      <c r="L366" s="66">
        <v>46268</v>
      </c>
      <c r="M366" s="65" t="s">
        <v>261</v>
      </c>
      <c r="N366">
        <v>3005825</v>
      </c>
      <c r="O366" s="65" t="s">
        <v>259</v>
      </c>
      <c r="P366" s="66">
        <v>46269</v>
      </c>
      <c r="Q366" s="31">
        <f t="shared" si="10"/>
        <v>0</v>
      </c>
      <c r="R366" s="31">
        <f t="shared" si="11"/>
        <v>300</v>
      </c>
      <c r="S366" s="29">
        <f>IF($Q366&lt;Parâmetros!$E$19,$G366-1,$G366)</f>
        <v>46267</v>
      </c>
    </row>
    <row r="367" spans="1:19" ht="15" customHeight="1" x14ac:dyDescent="0.25">
      <c r="A367" s="122">
        <v>12418</v>
      </c>
      <c r="B367" s="65" t="s">
        <v>1189</v>
      </c>
      <c r="C367" s="65" t="s">
        <v>262</v>
      </c>
      <c r="D367" s="66">
        <v>46273</v>
      </c>
      <c r="E367" s="67">
        <v>3.8</v>
      </c>
      <c r="F367" s="65" t="s">
        <v>255</v>
      </c>
      <c r="G367" s="66">
        <v>46269</v>
      </c>
      <c r="H367">
        <v>40511827</v>
      </c>
      <c r="I367">
        <v>10</v>
      </c>
      <c r="J367" s="65" t="s">
        <v>2447</v>
      </c>
      <c r="K367" s="65" t="s">
        <v>2448</v>
      </c>
      <c r="L367" s="66">
        <v>46269</v>
      </c>
      <c r="M367" s="65" t="s">
        <v>261</v>
      </c>
      <c r="N367">
        <v>3002875</v>
      </c>
      <c r="O367" s="65" t="s">
        <v>259</v>
      </c>
      <c r="P367" s="66">
        <v>46273</v>
      </c>
      <c r="Q367" s="31">
        <f t="shared" si="10"/>
        <v>0</v>
      </c>
      <c r="R367" s="31">
        <f t="shared" si="11"/>
        <v>228</v>
      </c>
      <c r="S367" s="29">
        <f>IF($Q367&lt;Parâmetros!$E$19,$G367-1,$G367)</f>
        <v>46268</v>
      </c>
    </row>
    <row r="368" spans="1:19" ht="15" customHeight="1" x14ac:dyDescent="0.25">
      <c r="A368" s="122">
        <v>12418</v>
      </c>
      <c r="B368" s="65" t="s">
        <v>1189</v>
      </c>
      <c r="C368" s="65" t="s">
        <v>262</v>
      </c>
      <c r="D368" s="66">
        <v>46273</v>
      </c>
      <c r="E368" s="67">
        <v>2.79</v>
      </c>
      <c r="F368" s="65" t="s">
        <v>255</v>
      </c>
      <c r="G368" s="66">
        <v>46269</v>
      </c>
      <c r="H368">
        <v>40512084</v>
      </c>
      <c r="I368">
        <v>10</v>
      </c>
      <c r="J368" s="65" t="s">
        <v>2449</v>
      </c>
      <c r="K368" s="65" t="s">
        <v>2450</v>
      </c>
      <c r="L368" s="66">
        <v>46269</v>
      </c>
      <c r="M368" s="65" t="s">
        <v>261</v>
      </c>
      <c r="N368">
        <v>3005825</v>
      </c>
      <c r="O368" s="65" t="s">
        <v>259</v>
      </c>
      <c r="P368" s="66">
        <v>46273</v>
      </c>
      <c r="Q368" s="31">
        <f t="shared" si="10"/>
        <v>240</v>
      </c>
      <c r="R368" s="31">
        <f t="shared" si="11"/>
        <v>408</v>
      </c>
      <c r="S368" s="29">
        <f>IF($Q368&lt;Parâmetros!$E$19,$G368-1,$G368)</f>
        <v>46268</v>
      </c>
    </row>
    <row r="369" spans="1:19" ht="15" customHeight="1" x14ac:dyDescent="0.25">
      <c r="A369" s="122">
        <v>12418</v>
      </c>
      <c r="B369" s="65" t="s">
        <v>1189</v>
      </c>
      <c r="C369" s="65" t="s">
        <v>262</v>
      </c>
      <c r="D369" s="66">
        <v>46273</v>
      </c>
      <c r="E369" s="67">
        <v>5.19</v>
      </c>
      <c r="F369" s="65" t="s">
        <v>255</v>
      </c>
      <c r="G369" s="66">
        <v>46271</v>
      </c>
      <c r="H369">
        <v>40512122</v>
      </c>
      <c r="I369">
        <v>60</v>
      </c>
      <c r="J369" s="65" t="s">
        <v>2451</v>
      </c>
      <c r="K369" s="65" t="s">
        <v>2452</v>
      </c>
      <c r="L369" s="66">
        <v>46271</v>
      </c>
      <c r="M369" s="65" t="s">
        <v>261</v>
      </c>
      <c r="N369" s="65" t="s">
        <v>264</v>
      </c>
      <c r="O369" s="65" t="s">
        <v>259</v>
      </c>
      <c r="P369" s="66">
        <v>46273</v>
      </c>
      <c r="Q369" s="31">
        <f t="shared" si="10"/>
        <v>0</v>
      </c>
      <c r="R369" s="31">
        <f t="shared" si="11"/>
        <v>311</v>
      </c>
      <c r="S369" s="29">
        <f>IF($Q369&lt;Parâmetros!$E$19,$G369-1,$G369)</f>
        <v>46270</v>
      </c>
    </row>
    <row r="370" spans="1:19" ht="15" customHeight="1" x14ac:dyDescent="0.25">
      <c r="A370" s="122">
        <v>12418</v>
      </c>
      <c r="B370" s="65" t="s">
        <v>1189</v>
      </c>
      <c r="C370" s="65" t="s">
        <v>262</v>
      </c>
      <c r="D370" s="66">
        <v>46273</v>
      </c>
      <c r="E370" s="67">
        <v>1</v>
      </c>
      <c r="F370" s="65" t="s">
        <v>255</v>
      </c>
      <c r="G370" s="66">
        <v>46271</v>
      </c>
      <c r="H370">
        <v>40512788</v>
      </c>
      <c r="I370">
        <v>20</v>
      </c>
      <c r="J370" s="65" t="s">
        <v>2453</v>
      </c>
      <c r="K370" s="65" t="s">
        <v>2454</v>
      </c>
      <c r="L370" s="66">
        <v>46271</v>
      </c>
      <c r="M370" s="65" t="s">
        <v>261</v>
      </c>
      <c r="N370" s="65" t="s">
        <v>264</v>
      </c>
      <c r="O370" s="65" t="s">
        <v>259</v>
      </c>
      <c r="P370" s="66">
        <v>46273</v>
      </c>
      <c r="Q370" s="31">
        <f t="shared" si="10"/>
        <v>360</v>
      </c>
      <c r="R370" s="31">
        <f t="shared" si="11"/>
        <v>420</v>
      </c>
      <c r="S370" s="29">
        <f>IF($Q370&lt;Parâmetros!$E$19,$G370-1,$G370)</f>
        <v>46270</v>
      </c>
    </row>
    <row r="371" spans="1:19" ht="15" customHeight="1" x14ac:dyDescent="0.25">
      <c r="A371" s="122">
        <v>12468</v>
      </c>
      <c r="B371" s="65" t="s">
        <v>715</v>
      </c>
      <c r="C371" s="65" t="s">
        <v>262</v>
      </c>
      <c r="D371" s="66">
        <v>46266</v>
      </c>
      <c r="E371" s="67">
        <v>5.97</v>
      </c>
      <c r="F371" s="65" t="s">
        <v>255</v>
      </c>
      <c r="G371" s="66">
        <v>46265</v>
      </c>
      <c r="H371">
        <v>40510158</v>
      </c>
      <c r="I371">
        <v>20</v>
      </c>
      <c r="J371" s="65" t="s">
        <v>716</v>
      </c>
      <c r="K371" s="65" t="s">
        <v>717</v>
      </c>
      <c r="L371" s="66">
        <v>46265</v>
      </c>
      <c r="M371" s="65" t="s">
        <v>261</v>
      </c>
      <c r="N371" s="65" t="s">
        <v>264</v>
      </c>
      <c r="O371" s="65" t="s">
        <v>259</v>
      </c>
      <c r="P371" s="66">
        <v>46266</v>
      </c>
      <c r="Q371" s="31">
        <f t="shared" si="10"/>
        <v>63</v>
      </c>
      <c r="R371" s="31">
        <f t="shared" si="11"/>
        <v>421</v>
      </c>
      <c r="S371" s="29">
        <f>IF($Q371&lt;Parâmetros!$E$19,$G371-1,$G371)</f>
        <v>46264</v>
      </c>
    </row>
    <row r="372" spans="1:19" ht="15" customHeight="1" x14ac:dyDescent="0.25">
      <c r="A372" s="122">
        <v>12468</v>
      </c>
      <c r="B372" s="65" t="s">
        <v>715</v>
      </c>
      <c r="C372" s="65" t="s">
        <v>262</v>
      </c>
      <c r="D372" s="66">
        <v>46267</v>
      </c>
      <c r="E372" s="67">
        <v>3.48</v>
      </c>
      <c r="F372" s="65" t="s">
        <v>255</v>
      </c>
      <c r="G372" s="66">
        <v>46266</v>
      </c>
      <c r="H372">
        <v>40503413</v>
      </c>
      <c r="I372">
        <v>10</v>
      </c>
      <c r="J372" s="65" t="s">
        <v>718</v>
      </c>
      <c r="K372" s="65" t="s">
        <v>719</v>
      </c>
      <c r="L372" s="66">
        <v>46267</v>
      </c>
      <c r="M372" s="65" t="s">
        <v>261</v>
      </c>
      <c r="N372" s="65" t="s">
        <v>264</v>
      </c>
      <c r="O372" s="65" t="s">
        <v>259</v>
      </c>
      <c r="P372" s="66">
        <v>46267</v>
      </c>
      <c r="Q372" s="31">
        <f t="shared" si="10"/>
        <v>1439</v>
      </c>
      <c r="R372" s="31">
        <f t="shared" si="11"/>
        <v>208</v>
      </c>
      <c r="S372" s="29">
        <f>IF($Q372&lt;Parâmetros!$E$19,$G372-1,$G372)</f>
        <v>46266</v>
      </c>
    </row>
    <row r="373" spans="1:19" ht="15" customHeight="1" x14ac:dyDescent="0.25">
      <c r="A373" s="122">
        <v>12468</v>
      </c>
      <c r="B373" s="65" t="s">
        <v>715</v>
      </c>
      <c r="C373" s="65" t="s">
        <v>262</v>
      </c>
      <c r="D373" s="66">
        <v>46267</v>
      </c>
      <c r="E373" s="67">
        <v>0.05</v>
      </c>
      <c r="F373" s="65" t="s">
        <v>255</v>
      </c>
      <c r="G373" s="66">
        <v>46267</v>
      </c>
      <c r="H373">
        <v>40494108</v>
      </c>
      <c r="I373">
        <v>10</v>
      </c>
      <c r="J373" s="65" t="s">
        <v>720</v>
      </c>
      <c r="K373" s="65" t="s">
        <v>721</v>
      </c>
      <c r="L373" s="66">
        <v>46267</v>
      </c>
      <c r="M373" s="65" t="s">
        <v>258</v>
      </c>
      <c r="N373">
        <v>3006537</v>
      </c>
      <c r="O373" s="65" t="s">
        <v>259</v>
      </c>
      <c r="P373" s="66">
        <v>46267</v>
      </c>
      <c r="Q373" s="31">
        <f t="shared" si="10"/>
        <v>209</v>
      </c>
      <c r="R373" s="31">
        <f t="shared" si="11"/>
        <v>213</v>
      </c>
      <c r="S373" s="29">
        <f>IF($Q373&lt;Parâmetros!$E$19,$G373-1,$G373)</f>
        <v>46266</v>
      </c>
    </row>
    <row r="374" spans="1:19" ht="15" customHeight="1" x14ac:dyDescent="0.25">
      <c r="A374" s="122">
        <v>12468</v>
      </c>
      <c r="B374" s="65" t="s">
        <v>715</v>
      </c>
      <c r="C374" s="65" t="s">
        <v>262</v>
      </c>
      <c r="D374" s="66">
        <v>46267</v>
      </c>
      <c r="E374" s="67">
        <v>0.52</v>
      </c>
      <c r="F374" s="65" t="s">
        <v>255</v>
      </c>
      <c r="G374" s="66">
        <v>46267</v>
      </c>
      <c r="H374">
        <v>40494109</v>
      </c>
      <c r="I374">
        <v>10</v>
      </c>
      <c r="J374" s="65" t="s">
        <v>722</v>
      </c>
      <c r="K374" s="65" t="s">
        <v>723</v>
      </c>
      <c r="L374" s="66">
        <v>46267</v>
      </c>
      <c r="M374" s="65" t="s">
        <v>258</v>
      </c>
      <c r="N374">
        <v>3007067</v>
      </c>
      <c r="O374" s="65" t="s">
        <v>259</v>
      </c>
      <c r="P374" s="66">
        <v>46267</v>
      </c>
      <c r="Q374" s="31">
        <f t="shared" si="10"/>
        <v>213</v>
      </c>
      <c r="R374" s="31">
        <f t="shared" si="11"/>
        <v>244</v>
      </c>
      <c r="S374" s="29">
        <f>IF($Q374&lt;Parâmetros!$E$19,$G374-1,$G374)</f>
        <v>46266</v>
      </c>
    </row>
    <row r="375" spans="1:19" ht="15" customHeight="1" x14ac:dyDescent="0.25">
      <c r="A375" s="122">
        <v>12468</v>
      </c>
      <c r="B375" s="65" t="s">
        <v>715</v>
      </c>
      <c r="C375" s="65" t="s">
        <v>262</v>
      </c>
      <c r="D375" s="66">
        <v>46267</v>
      </c>
      <c r="E375" s="67">
        <v>0.17</v>
      </c>
      <c r="F375" s="65" t="s">
        <v>255</v>
      </c>
      <c r="G375" s="66">
        <v>46267</v>
      </c>
      <c r="H375">
        <v>40494279</v>
      </c>
      <c r="I375">
        <v>10</v>
      </c>
      <c r="J375" s="65" t="s">
        <v>724</v>
      </c>
      <c r="K375" s="65" t="s">
        <v>725</v>
      </c>
      <c r="L375" s="66">
        <v>46267</v>
      </c>
      <c r="M375" s="65" t="s">
        <v>258</v>
      </c>
      <c r="N375">
        <v>3003105</v>
      </c>
      <c r="O375" s="65" t="s">
        <v>259</v>
      </c>
      <c r="P375" s="66">
        <v>46267</v>
      </c>
      <c r="Q375" s="31">
        <f t="shared" si="10"/>
        <v>244</v>
      </c>
      <c r="R375" s="31">
        <f t="shared" si="11"/>
        <v>255</v>
      </c>
      <c r="S375" s="29">
        <f>IF($Q375&lt;Parâmetros!$E$19,$G375-1,$G375)</f>
        <v>46266</v>
      </c>
    </row>
    <row r="376" spans="1:19" ht="15" customHeight="1" x14ac:dyDescent="0.25">
      <c r="A376" s="122">
        <v>12468</v>
      </c>
      <c r="B376" s="65" t="s">
        <v>715</v>
      </c>
      <c r="C376" s="65" t="s">
        <v>262</v>
      </c>
      <c r="D376" s="66">
        <v>46267</v>
      </c>
      <c r="E376" s="67">
        <v>0.2</v>
      </c>
      <c r="F376" s="65" t="s">
        <v>255</v>
      </c>
      <c r="G376" s="66">
        <v>46267</v>
      </c>
      <c r="H376">
        <v>40494291</v>
      </c>
      <c r="I376">
        <v>10</v>
      </c>
      <c r="J376" s="65" t="s">
        <v>726</v>
      </c>
      <c r="K376" s="65" t="s">
        <v>727</v>
      </c>
      <c r="L376" s="66">
        <v>46267</v>
      </c>
      <c r="M376" s="65" t="s">
        <v>258</v>
      </c>
      <c r="N376">
        <v>3007025</v>
      </c>
      <c r="O376" s="65" t="s">
        <v>259</v>
      </c>
      <c r="P376" s="66">
        <v>46267</v>
      </c>
      <c r="Q376" s="31">
        <f t="shared" si="10"/>
        <v>255</v>
      </c>
      <c r="R376" s="31">
        <f t="shared" si="11"/>
        <v>267</v>
      </c>
      <c r="S376" s="29">
        <f>IF($Q376&lt;Parâmetros!$E$19,$G376-1,$G376)</f>
        <v>46266</v>
      </c>
    </row>
    <row r="377" spans="1:19" ht="15" customHeight="1" x14ac:dyDescent="0.25">
      <c r="A377" s="122">
        <v>12468</v>
      </c>
      <c r="B377" s="65" t="s">
        <v>715</v>
      </c>
      <c r="C377" s="65" t="s">
        <v>262</v>
      </c>
      <c r="D377" s="66">
        <v>46267</v>
      </c>
      <c r="E377" s="67">
        <v>2.4300000000000002</v>
      </c>
      <c r="F377" s="65" t="s">
        <v>255</v>
      </c>
      <c r="G377" s="66">
        <v>46267</v>
      </c>
      <c r="H377">
        <v>40497620</v>
      </c>
      <c r="I377">
        <v>20</v>
      </c>
      <c r="J377" s="65" t="s">
        <v>728</v>
      </c>
      <c r="K377" s="65" t="s">
        <v>729</v>
      </c>
      <c r="L377" s="66">
        <v>46267</v>
      </c>
      <c r="M377" s="65" t="s">
        <v>261</v>
      </c>
      <c r="N377">
        <v>3005338</v>
      </c>
      <c r="O377" s="65" t="s">
        <v>259</v>
      </c>
      <c r="P377" s="66">
        <v>46267</v>
      </c>
      <c r="Q377" s="31">
        <f t="shared" si="10"/>
        <v>268</v>
      </c>
      <c r="R377" s="31">
        <f t="shared" si="11"/>
        <v>413</v>
      </c>
      <c r="S377" s="29">
        <f>IF($Q377&lt;Parâmetros!$E$19,$G377-1,$G377)</f>
        <v>46266</v>
      </c>
    </row>
    <row r="378" spans="1:19" ht="15" customHeight="1" x14ac:dyDescent="0.25">
      <c r="A378" s="122">
        <v>12468</v>
      </c>
      <c r="B378" s="65" t="s">
        <v>715</v>
      </c>
      <c r="C378" s="65" t="s">
        <v>262</v>
      </c>
      <c r="D378" s="66">
        <v>46268</v>
      </c>
      <c r="E378" s="67">
        <v>6.49</v>
      </c>
      <c r="F378" s="65" t="s">
        <v>255</v>
      </c>
      <c r="G378" s="66">
        <v>46268</v>
      </c>
      <c r="H378">
        <v>40510407</v>
      </c>
      <c r="I378">
        <v>10</v>
      </c>
      <c r="J378" s="65" t="s">
        <v>978</v>
      </c>
      <c r="K378" s="65" t="s">
        <v>979</v>
      </c>
      <c r="L378" s="66">
        <v>46268</v>
      </c>
      <c r="M378" s="65" t="s">
        <v>261</v>
      </c>
      <c r="N378" s="65" t="s">
        <v>264</v>
      </c>
      <c r="O378" s="65" t="s">
        <v>259</v>
      </c>
      <c r="P378" s="66">
        <v>46268</v>
      </c>
      <c r="Q378" s="31">
        <f t="shared" si="10"/>
        <v>19</v>
      </c>
      <c r="R378" s="31">
        <f t="shared" si="11"/>
        <v>408</v>
      </c>
      <c r="S378" s="29">
        <f>IF($Q378&lt;Parâmetros!$E$19,$G378-1,$G378)</f>
        <v>46267</v>
      </c>
    </row>
    <row r="379" spans="1:19" ht="15" customHeight="1" x14ac:dyDescent="0.25">
      <c r="A379" s="122">
        <v>12468</v>
      </c>
      <c r="B379" s="65" t="s">
        <v>715</v>
      </c>
      <c r="C379" s="65" t="s">
        <v>262</v>
      </c>
      <c r="D379" s="66">
        <v>46269</v>
      </c>
      <c r="E379" s="67">
        <v>6.13</v>
      </c>
      <c r="F379" s="65" t="s">
        <v>255</v>
      </c>
      <c r="G379" s="66">
        <v>46269</v>
      </c>
      <c r="H379">
        <v>40511409</v>
      </c>
      <c r="I379">
        <v>10</v>
      </c>
      <c r="J379" s="65" t="s">
        <v>1197</v>
      </c>
      <c r="K379" s="65" t="s">
        <v>1198</v>
      </c>
      <c r="L379" s="66">
        <v>46269</v>
      </c>
      <c r="M379" s="65" t="s">
        <v>261</v>
      </c>
      <c r="N379" s="65" t="s">
        <v>264</v>
      </c>
      <c r="O379" s="65" t="s">
        <v>259</v>
      </c>
      <c r="P379" s="66">
        <v>46269</v>
      </c>
      <c r="Q379" s="31">
        <f t="shared" si="10"/>
        <v>26</v>
      </c>
      <c r="R379" s="31">
        <f t="shared" si="11"/>
        <v>394</v>
      </c>
      <c r="S379" s="29">
        <f>IF($Q379&lt;Parâmetros!$E$19,$G379-1,$G379)</f>
        <v>46268</v>
      </c>
    </row>
    <row r="380" spans="1:19" ht="15" customHeight="1" x14ac:dyDescent="0.25">
      <c r="A380" s="122">
        <v>12468</v>
      </c>
      <c r="B380" s="65" t="s">
        <v>715</v>
      </c>
      <c r="C380" s="65" t="s">
        <v>262</v>
      </c>
      <c r="D380" s="66">
        <v>46270</v>
      </c>
      <c r="E380" s="67">
        <v>1.1000000000000001</v>
      </c>
      <c r="F380" s="65" t="s">
        <v>255</v>
      </c>
      <c r="G380" s="66">
        <v>46270</v>
      </c>
      <c r="H380">
        <v>40511835</v>
      </c>
      <c r="I380">
        <v>10</v>
      </c>
      <c r="J380" s="65" t="s">
        <v>1665</v>
      </c>
      <c r="K380" s="65" t="s">
        <v>1666</v>
      </c>
      <c r="L380" s="66">
        <v>46270</v>
      </c>
      <c r="M380" s="65" t="s">
        <v>261</v>
      </c>
      <c r="N380" s="65" t="s">
        <v>264</v>
      </c>
      <c r="O380" s="65" t="s">
        <v>259</v>
      </c>
      <c r="P380" s="66">
        <v>46270</v>
      </c>
      <c r="Q380" s="31">
        <f t="shared" si="10"/>
        <v>25</v>
      </c>
      <c r="R380" s="31">
        <f t="shared" si="11"/>
        <v>91</v>
      </c>
      <c r="S380" s="29">
        <f>IF($Q380&lt;Parâmetros!$E$19,$G380-1,$G380)</f>
        <v>46269</v>
      </c>
    </row>
    <row r="381" spans="1:19" ht="15" customHeight="1" x14ac:dyDescent="0.25">
      <c r="A381" s="122">
        <v>12468</v>
      </c>
      <c r="B381" s="65" t="s">
        <v>715</v>
      </c>
      <c r="C381" s="65" t="s">
        <v>262</v>
      </c>
      <c r="D381" s="66">
        <v>46270</v>
      </c>
      <c r="E381" s="67">
        <v>7.0000000000000007E-2</v>
      </c>
      <c r="F381" s="65" t="s">
        <v>255</v>
      </c>
      <c r="G381" s="66">
        <v>46270</v>
      </c>
      <c r="H381">
        <v>40494293</v>
      </c>
      <c r="I381">
        <v>10</v>
      </c>
      <c r="J381" s="65" t="s">
        <v>1667</v>
      </c>
      <c r="K381" s="65" t="s">
        <v>1668</v>
      </c>
      <c r="L381" s="66">
        <v>46270</v>
      </c>
      <c r="M381" s="65" t="s">
        <v>258</v>
      </c>
      <c r="N381">
        <v>3007032</v>
      </c>
      <c r="O381" s="65" t="s">
        <v>259</v>
      </c>
      <c r="P381" s="66">
        <v>46270</v>
      </c>
      <c r="Q381" s="31">
        <f t="shared" si="10"/>
        <v>96</v>
      </c>
      <c r="R381" s="31">
        <f t="shared" si="11"/>
        <v>100</v>
      </c>
      <c r="S381" s="29">
        <f>IF($Q381&lt;Parâmetros!$E$19,$G381-1,$G381)</f>
        <v>46269</v>
      </c>
    </row>
    <row r="382" spans="1:19" ht="15" customHeight="1" x14ac:dyDescent="0.25">
      <c r="A382" s="122">
        <v>12468</v>
      </c>
      <c r="B382" s="65" t="s">
        <v>715</v>
      </c>
      <c r="C382" s="65" t="s">
        <v>262</v>
      </c>
      <c r="D382" s="66">
        <v>46270</v>
      </c>
      <c r="E382" s="67">
        <v>7.0000000000000007E-2</v>
      </c>
      <c r="F382" s="65" t="s">
        <v>255</v>
      </c>
      <c r="G382" s="66">
        <v>46270</v>
      </c>
      <c r="H382">
        <v>40494319</v>
      </c>
      <c r="I382">
        <v>10</v>
      </c>
      <c r="J382" s="65" t="s">
        <v>1669</v>
      </c>
      <c r="K382" s="65" t="s">
        <v>1670</v>
      </c>
      <c r="L382" s="66">
        <v>46270</v>
      </c>
      <c r="M382" s="65" t="s">
        <v>258</v>
      </c>
      <c r="N382">
        <v>3003274</v>
      </c>
      <c r="O382" s="65" t="s">
        <v>259</v>
      </c>
      <c r="P382" s="66">
        <v>46270</v>
      </c>
      <c r="Q382" s="31">
        <f t="shared" si="10"/>
        <v>101</v>
      </c>
      <c r="R382" s="31">
        <f t="shared" si="11"/>
        <v>105</v>
      </c>
      <c r="S382" s="29">
        <f>IF($Q382&lt;Parâmetros!$E$19,$G382-1,$G382)</f>
        <v>46269</v>
      </c>
    </row>
    <row r="383" spans="1:19" ht="15" customHeight="1" x14ac:dyDescent="0.25">
      <c r="A383" s="122">
        <v>12468</v>
      </c>
      <c r="B383" s="65" t="s">
        <v>715</v>
      </c>
      <c r="C383" s="65" t="s">
        <v>262</v>
      </c>
      <c r="D383" s="66">
        <v>46270</v>
      </c>
      <c r="E383" s="67">
        <v>0.13</v>
      </c>
      <c r="F383" s="65" t="s">
        <v>255</v>
      </c>
      <c r="G383" s="66">
        <v>46270</v>
      </c>
      <c r="H383">
        <v>40494326</v>
      </c>
      <c r="I383">
        <v>10</v>
      </c>
      <c r="J383" s="65" t="s">
        <v>1671</v>
      </c>
      <c r="K383" s="65" t="s">
        <v>1672</v>
      </c>
      <c r="L383" s="66">
        <v>46270</v>
      </c>
      <c r="M383" s="65" t="s">
        <v>258</v>
      </c>
      <c r="N383">
        <v>3005152</v>
      </c>
      <c r="O383" s="65" t="s">
        <v>259</v>
      </c>
      <c r="P383" s="66">
        <v>46270</v>
      </c>
      <c r="Q383" s="31">
        <f t="shared" ref="Q383:Q446" si="12">IFERROR(VALUE(LEFT($J383,2))*60+VALUE(MID($J383,4,2)),9999)</f>
        <v>105</v>
      </c>
      <c r="R383" s="31">
        <f t="shared" ref="R383:R446" si="13">IFERROR(VALUE(LEFT($K383,2))*60+VALUE(MID($K383,4,2)),"")</f>
        <v>113</v>
      </c>
      <c r="S383" s="29">
        <f>IF($Q383&lt;Parâmetros!$E$19,$G383-1,$G383)</f>
        <v>46269</v>
      </c>
    </row>
    <row r="384" spans="1:19" ht="15" customHeight="1" x14ac:dyDescent="0.25">
      <c r="A384" s="122">
        <v>12468</v>
      </c>
      <c r="B384" s="65" t="s">
        <v>715</v>
      </c>
      <c r="C384" s="65" t="s">
        <v>262</v>
      </c>
      <c r="D384" s="66">
        <v>46270</v>
      </c>
      <c r="E384" s="67">
        <v>0.1</v>
      </c>
      <c r="F384" s="65" t="s">
        <v>255</v>
      </c>
      <c r="G384" s="66">
        <v>46270</v>
      </c>
      <c r="H384">
        <v>40494327</v>
      </c>
      <c r="I384">
        <v>10</v>
      </c>
      <c r="J384" s="65" t="s">
        <v>1673</v>
      </c>
      <c r="K384" s="65" t="s">
        <v>1674</v>
      </c>
      <c r="L384" s="66">
        <v>46270</v>
      </c>
      <c r="M384" s="65" t="s">
        <v>258</v>
      </c>
      <c r="N384">
        <v>3005154</v>
      </c>
      <c r="O384" s="65" t="s">
        <v>259</v>
      </c>
      <c r="P384" s="66">
        <v>46270</v>
      </c>
      <c r="Q384" s="31">
        <f t="shared" si="12"/>
        <v>113</v>
      </c>
      <c r="R384" s="31">
        <f t="shared" si="13"/>
        <v>119</v>
      </c>
      <c r="S384" s="29">
        <f>IF($Q384&lt;Parâmetros!$E$19,$G384-1,$G384)</f>
        <v>46269</v>
      </c>
    </row>
    <row r="385" spans="1:19" ht="15" customHeight="1" x14ac:dyDescent="0.25">
      <c r="A385" s="122">
        <v>12468</v>
      </c>
      <c r="B385" s="65" t="s">
        <v>715</v>
      </c>
      <c r="C385" s="65" t="s">
        <v>262</v>
      </c>
      <c r="D385" s="66">
        <v>46270</v>
      </c>
      <c r="E385" s="67">
        <v>0.09</v>
      </c>
      <c r="F385" s="65" t="s">
        <v>255</v>
      </c>
      <c r="G385" s="66">
        <v>46270</v>
      </c>
      <c r="H385">
        <v>40494328</v>
      </c>
      <c r="I385">
        <v>10</v>
      </c>
      <c r="J385" s="65" t="s">
        <v>1675</v>
      </c>
      <c r="K385" s="65" t="s">
        <v>1676</v>
      </c>
      <c r="L385" s="66">
        <v>46270</v>
      </c>
      <c r="M385" s="65" t="s">
        <v>258</v>
      </c>
      <c r="N385">
        <v>3005574</v>
      </c>
      <c r="O385" s="65" t="s">
        <v>259</v>
      </c>
      <c r="P385" s="66">
        <v>46270</v>
      </c>
      <c r="Q385" s="31">
        <f t="shared" si="12"/>
        <v>119</v>
      </c>
      <c r="R385" s="31">
        <f t="shared" si="13"/>
        <v>124</v>
      </c>
      <c r="S385" s="29">
        <f>IF($Q385&lt;Parâmetros!$E$19,$G385-1,$G385)</f>
        <v>46269</v>
      </c>
    </row>
    <row r="386" spans="1:19" ht="15" customHeight="1" x14ac:dyDescent="0.25">
      <c r="A386" s="122">
        <v>12468</v>
      </c>
      <c r="B386" s="65" t="s">
        <v>715</v>
      </c>
      <c r="C386" s="65" t="s">
        <v>262</v>
      </c>
      <c r="D386" s="66">
        <v>46270</v>
      </c>
      <c r="E386" s="67">
        <v>0.09</v>
      </c>
      <c r="F386" s="65" t="s">
        <v>255</v>
      </c>
      <c r="G386" s="66">
        <v>46270</v>
      </c>
      <c r="H386">
        <v>40494329</v>
      </c>
      <c r="I386">
        <v>10</v>
      </c>
      <c r="J386" s="65" t="s">
        <v>1677</v>
      </c>
      <c r="K386" s="65" t="s">
        <v>1678</v>
      </c>
      <c r="L386" s="66">
        <v>46270</v>
      </c>
      <c r="M386" s="65" t="s">
        <v>258</v>
      </c>
      <c r="N386">
        <v>3007289</v>
      </c>
      <c r="O386" s="65" t="s">
        <v>259</v>
      </c>
      <c r="P386" s="66">
        <v>46270</v>
      </c>
      <c r="Q386" s="31">
        <f t="shared" si="12"/>
        <v>125</v>
      </c>
      <c r="R386" s="31">
        <f t="shared" si="13"/>
        <v>130</v>
      </c>
      <c r="S386" s="29">
        <f>IF($Q386&lt;Parâmetros!$E$19,$G386-1,$G386)</f>
        <v>46269</v>
      </c>
    </row>
    <row r="387" spans="1:19" ht="15" customHeight="1" x14ac:dyDescent="0.25">
      <c r="A387" s="122">
        <v>12468</v>
      </c>
      <c r="B387" s="65" t="s">
        <v>715</v>
      </c>
      <c r="C387" s="65" t="s">
        <v>262</v>
      </c>
      <c r="D387" s="66">
        <v>46270</v>
      </c>
      <c r="E387" s="67">
        <v>0.08</v>
      </c>
      <c r="F387" s="65" t="s">
        <v>255</v>
      </c>
      <c r="G387" s="66">
        <v>46270</v>
      </c>
      <c r="H387">
        <v>40494331</v>
      </c>
      <c r="I387">
        <v>10</v>
      </c>
      <c r="J387" s="65" t="s">
        <v>1679</v>
      </c>
      <c r="K387" s="65" t="s">
        <v>1680</v>
      </c>
      <c r="L387" s="66">
        <v>46270</v>
      </c>
      <c r="M387" s="65" t="s">
        <v>258</v>
      </c>
      <c r="N387">
        <v>3002832</v>
      </c>
      <c r="O387" s="65" t="s">
        <v>259</v>
      </c>
      <c r="P387" s="66">
        <v>46270</v>
      </c>
      <c r="Q387" s="31">
        <f t="shared" si="12"/>
        <v>131</v>
      </c>
      <c r="R387" s="31">
        <f t="shared" si="13"/>
        <v>135</v>
      </c>
      <c r="S387" s="29">
        <f>IF($Q387&lt;Parâmetros!$E$19,$G387-1,$G387)</f>
        <v>46269</v>
      </c>
    </row>
    <row r="388" spans="1:19" ht="15" customHeight="1" x14ac:dyDescent="0.25">
      <c r="A388" s="122">
        <v>12468</v>
      </c>
      <c r="B388" s="65" t="s">
        <v>715</v>
      </c>
      <c r="C388" s="65" t="s">
        <v>262</v>
      </c>
      <c r="D388" s="66">
        <v>46270</v>
      </c>
      <c r="E388" s="67">
        <v>0.1</v>
      </c>
      <c r="F388" s="65" t="s">
        <v>255</v>
      </c>
      <c r="G388" s="66">
        <v>46270</v>
      </c>
      <c r="H388">
        <v>40494332</v>
      </c>
      <c r="I388">
        <v>10</v>
      </c>
      <c r="J388" s="65" t="s">
        <v>1681</v>
      </c>
      <c r="K388" s="65" t="s">
        <v>1682</v>
      </c>
      <c r="L388" s="66">
        <v>46270</v>
      </c>
      <c r="M388" s="65" t="s">
        <v>258</v>
      </c>
      <c r="N388">
        <v>3002833</v>
      </c>
      <c r="O388" s="65" t="s">
        <v>259</v>
      </c>
      <c r="P388" s="66">
        <v>46270</v>
      </c>
      <c r="Q388" s="31">
        <f t="shared" si="12"/>
        <v>136</v>
      </c>
      <c r="R388" s="31">
        <f t="shared" si="13"/>
        <v>142</v>
      </c>
      <c r="S388" s="29">
        <f>IF($Q388&lt;Parâmetros!$E$19,$G388-1,$G388)</f>
        <v>46269</v>
      </c>
    </row>
    <row r="389" spans="1:19" ht="15" customHeight="1" x14ac:dyDescent="0.25">
      <c r="A389" s="122">
        <v>12468</v>
      </c>
      <c r="B389" s="65" t="s">
        <v>715</v>
      </c>
      <c r="C389" s="65" t="s">
        <v>262</v>
      </c>
      <c r="D389" s="66">
        <v>46270</v>
      </c>
      <c r="E389" s="67">
        <v>0.08</v>
      </c>
      <c r="F389" s="65" t="s">
        <v>255</v>
      </c>
      <c r="G389" s="66">
        <v>46270</v>
      </c>
      <c r="H389">
        <v>40494337</v>
      </c>
      <c r="I389">
        <v>10</v>
      </c>
      <c r="J389" s="65" t="s">
        <v>1683</v>
      </c>
      <c r="K389" s="65" t="s">
        <v>1684</v>
      </c>
      <c r="L389" s="66">
        <v>46270</v>
      </c>
      <c r="M389" s="65" t="s">
        <v>258</v>
      </c>
      <c r="N389">
        <v>3007056</v>
      </c>
      <c r="O389" s="65" t="s">
        <v>259</v>
      </c>
      <c r="P389" s="66">
        <v>46270</v>
      </c>
      <c r="Q389" s="31">
        <f t="shared" si="12"/>
        <v>142</v>
      </c>
      <c r="R389" s="31">
        <f t="shared" si="13"/>
        <v>147</v>
      </c>
      <c r="S389" s="29">
        <f>IF($Q389&lt;Parâmetros!$E$19,$G389-1,$G389)</f>
        <v>46269</v>
      </c>
    </row>
    <row r="390" spans="1:19" ht="15" customHeight="1" x14ac:dyDescent="0.25">
      <c r="A390" s="122">
        <v>12468</v>
      </c>
      <c r="B390" s="65" t="s">
        <v>715</v>
      </c>
      <c r="C390" s="65" t="s">
        <v>262</v>
      </c>
      <c r="D390" s="66">
        <v>46270</v>
      </c>
      <c r="E390" s="67">
        <v>0.06</v>
      </c>
      <c r="F390" s="65" t="s">
        <v>255</v>
      </c>
      <c r="G390" s="66">
        <v>46270</v>
      </c>
      <c r="H390">
        <v>40494352</v>
      </c>
      <c r="I390">
        <v>10</v>
      </c>
      <c r="J390" s="65" t="s">
        <v>1685</v>
      </c>
      <c r="K390" s="65" t="s">
        <v>1686</v>
      </c>
      <c r="L390" s="66">
        <v>46270</v>
      </c>
      <c r="M390" s="65" t="s">
        <v>258</v>
      </c>
      <c r="N390">
        <v>3009380</v>
      </c>
      <c r="O390" s="65" t="s">
        <v>259</v>
      </c>
      <c r="P390" s="66">
        <v>46270</v>
      </c>
      <c r="Q390" s="31">
        <f t="shared" si="12"/>
        <v>148</v>
      </c>
      <c r="R390" s="31">
        <f t="shared" si="13"/>
        <v>151</v>
      </c>
      <c r="S390" s="29">
        <f>IF($Q390&lt;Parâmetros!$E$19,$G390-1,$G390)</f>
        <v>46269</v>
      </c>
    </row>
    <row r="391" spans="1:19" ht="15" customHeight="1" x14ac:dyDescent="0.25">
      <c r="A391" s="122">
        <v>12468</v>
      </c>
      <c r="B391" s="65" t="s">
        <v>715</v>
      </c>
      <c r="C391" s="65" t="s">
        <v>262</v>
      </c>
      <c r="D391" s="66">
        <v>46270</v>
      </c>
      <c r="E391" s="67">
        <v>0.06</v>
      </c>
      <c r="F391" s="65" t="s">
        <v>255</v>
      </c>
      <c r="G391" s="66">
        <v>46270</v>
      </c>
      <c r="H391">
        <v>40494361</v>
      </c>
      <c r="I391">
        <v>10</v>
      </c>
      <c r="J391" s="65" t="s">
        <v>1687</v>
      </c>
      <c r="K391" s="65" t="s">
        <v>1688</v>
      </c>
      <c r="L391" s="66">
        <v>46270</v>
      </c>
      <c r="M391" s="65" t="s">
        <v>258</v>
      </c>
      <c r="N391">
        <v>3007029</v>
      </c>
      <c r="O391" s="65" t="s">
        <v>259</v>
      </c>
      <c r="P391" s="66">
        <v>46270</v>
      </c>
      <c r="Q391" s="31">
        <f t="shared" si="12"/>
        <v>151</v>
      </c>
      <c r="R391" s="31">
        <f t="shared" si="13"/>
        <v>155</v>
      </c>
      <c r="S391" s="29">
        <f>IF($Q391&lt;Parâmetros!$E$19,$G391-1,$G391)</f>
        <v>46269</v>
      </c>
    </row>
    <row r="392" spans="1:19" ht="15" customHeight="1" x14ac:dyDescent="0.25">
      <c r="A392" s="122">
        <v>12468</v>
      </c>
      <c r="B392" s="65" t="s">
        <v>715</v>
      </c>
      <c r="C392" s="65" t="s">
        <v>262</v>
      </c>
      <c r="D392" s="66">
        <v>46270</v>
      </c>
      <c r="E392" s="67">
        <v>0.08</v>
      </c>
      <c r="F392" s="65" t="s">
        <v>255</v>
      </c>
      <c r="G392" s="66">
        <v>46270</v>
      </c>
      <c r="H392">
        <v>40494362</v>
      </c>
      <c r="I392">
        <v>10</v>
      </c>
      <c r="J392" s="65" t="s">
        <v>1689</v>
      </c>
      <c r="K392" s="65" t="s">
        <v>1690</v>
      </c>
      <c r="L392" s="66">
        <v>46270</v>
      </c>
      <c r="M392" s="65" t="s">
        <v>258</v>
      </c>
      <c r="N392">
        <v>3007033</v>
      </c>
      <c r="O392" s="65" t="s">
        <v>259</v>
      </c>
      <c r="P392" s="66">
        <v>46270</v>
      </c>
      <c r="Q392" s="31">
        <f t="shared" si="12"/>
        <v>155</v>
      </c>
      <c r="R392" s="31">
        <f t="shared" si="13"/>
        <v>160</v>
      </c>
      <c r="S392" s="29">
        <f>IF($Q392&lt;Parâmetros!$E$19,$G392-1,$G392)</f>
        <v>46269</v>
      </c>
    </row>
    <row r="393" spans="1:19" ht="15" customHeight="1" x14ac:dyDescent="0.25">
      <c r="A393" s="122">
        <v>12468</v>
      </c>
      <c r="B393" s="65" t="s">
        <v>715</v>
      </c>
      <c r="C393" s="65" t="s">
        <v>262</v>
      </c>
      <c r="D393" s="66">
        <v>46270</v>
      </c>
      <c r="E393" s="67">
        <v>0.06</v>
      </c>
      <c r="F393" s="65" t="s">
        <v>255</v>
      </c>
      <c r="G393" s="66">
        <v>46270</v>
      </c>
      <c r="H393">
        <v>40507777</v>
      </c>
      <c r="I393">
        <v>10</v>
      </c>
      <c r="J393" s="65" t="s">
        <v>1691</v>
      </c>
      <c r="K393" s="65" t="s">
        <v>1692</v>
      </c>
      <c r="L393" s="66">
        <v>46270</v>
      </c>
      <c r="M393" s="65" t="s">
        <v>258</v>
      </c>
      <c r="N393">
        <v>3003236</v>
      </c>
      <c r="O393" s="65" t="s">
        <v>259</v>
      </c>
      <c r="P393" s="66">
        <v>46270</v>
      </c>
      <c r="Q393" s="31">
        <f t="shared" si="12"/>
        <v>160</v>
      </c>
      <c r="R393" s="31">
        <f t="shared" si="13"/>
        <v>164</v>
      </c>
      <c r="S393" s="29">
        <f>IF($Q393&lt;Parâmetros!$E$19,$G393-1,$G393)</f>
        <v>46269</v>
      </c>
    </row>
    <row r="394" spans="1:19" ht="15" customHeight="1" x14ac:dyDescent="0.25">
      <c r="A394" s="122">
        <v>12468</v>
      </c>
      <c r="B394" s="65" t="s">
        <v>715</v>
      </c>
      <c r="C394" s="65" t="s">
        <v>262</v>
      </c>
      <c r="D394" s="66">
        <v>46270</v>
      </c>
      <c r="E394" s="67">
        <v>7.0000000000000007E-2</v>
      </c>
      <c r="F394" s="65" t="s">
        <v>255</v>
      </c>
      <c r="G394" s="66">
        <v>46270</v>
      </c>
      <c r="H394">
        <v>40507783</v>
      </c>
      <c r="I394">
        <v>10</v>
      </c>
      <c r="J394" s="65" t="s">
        <v>1693</v>
      </c>
      <c r="K394" s="65" t="s">
        <v>1694</v>
      </c>
      <c r="L394" s="66">
        <v>46270</v>
      </c>
      <c r="M394" s="65" t="s">
        <v>258</v>
      </c>
      <c r="N394">
        <v>3004437</v>
      </c>
      <c r="O394" s="65" t="s">
        <v>259</v>
      </c>
      <c r="P394" s="66">
        <v>46270</v>
      </c>
      <c r="Q394" s="31">
        <f t="shared" si="12"/>
        <v>164</v>
      </c>
      <c r="R394" s="31">
        <f t="shared" si="13"/>
        <v>168</v>
      </c>
      <c r="S394" s="29">
        <f>IF($Q394&lt;Parâmetros!$E$19,$G394-1,$G394)</f>
        <v>46269</v>
      </c>
    </row>
    <row r="395" spans="1:19" ht="15" customHeight="1" x14ac:dyDescent="0.25">
      <c r="A395" s="122">
        <v>12468</v>
      </c>
      <c r="B395" s="65" t="s">
        <v>715</v>
      </c>
      <c r="C395" s="65" t="s">
        <v>262</v>
      </c>
      <c r="D395" s="66">
        <v>46270</v>
      </c>
      <c r="E395" s="67">
        <v>0.04</v>
      </c>
      <c r="F395" s="65" t="s">
        <v>255</v>
      </c>
      <c r="G395" s="66">
        <v>46270</v>
      </c>
      <c r="H395">
        <v>40507785</v>
      </c>
      <c r="I395">
        <v>10</v>
      </c>
      <c r="J395" s="65" t="s">
        <v>1695</v>
      </c>
      <c r="K395" s="65" t="s">
        <v>1696</v>
      </c>
      <c r="L395" s="66">
        <v>46270</v>
      </c>
      <c r="M395" s="65" t="s">
        <v>258</v>
      </c>
      <c r="N395">
        <v>3002774</v>
      </c>
      <c r="O395" s="65" t="s">
        <v>259</v>
      </c>
      <c r="P395" s="66">
        <v>46270</v>
      </c>
      <c r="Q395" s="31">
        <f t="shared" si="12"/>
        <v>169</v>
      </c>
      <c r="R395" s="31">
        <f t="shared" si="13"/>
        <v>171</v>
      </c>
      <c r="S395" s="29">
        <f>IF($Q395&lt;Parâmetros!$E$19,$G395-1,$G395)</f>
        <v>46269</v>
      </c>
    </row>
    <row r="396" spans="1:19" ht="15" customHeight="1" x14ac:dyDescent="0.25">
      <c r="A396" s="122">
        <v>12468</v>
      </c>
      <c r="B396" s="65" t="s">
        <v>715</v>
      </c>
      <c r="C396" s="65" t="s">
        <v>262</v>
      </c>
      <c r="D396" s="66">
        <v>46270</v>
      </c>
      <c r="E396" s="67">
        <v>0.06</v>
      </c>
      <c r="F396" s="65" t="s">
        <v>255</v>
      </c>
      <c r="G396" s="66">
        <v>46270</v>
      </c>
      <c r="H396">
        <v>40507786</v>
      </c>
      <c r="I396">
        <v>10</v>
      </c>
      <c r="J396" s="65" t="s">
        <v>1697</v>
      </c>
      <c r="K396" s="65" t="s">
        <v>1698</v>
      </c>
      <c r="L396" s="66">
        <v>46270</v>
      </c>
      <c r="M396" s="65" t="s">
        <v>258</v>
      </c>
      <c r="N396">
        <v>3002776</v>
      </c>
      <c r="O396" s="65" t="s">
        <v>259</v>
      </c>
      <c r="P396" s="66">
        <v>46270</v>
      </c>
      <c r="Q396" s="31">
        <f t="shared" si="12"/>
        <v>172</v>
      </c>
      <c r="R396" s="31">
        <f t="shared" si="13"/>
        <v>176</v>
      </c>
      <c r="S396" s="29">
        <f>IF($Q396&lt;Parâmetros!$E$19,$G396-1,$G396)</f>
        <v>46269</v>
      </c>
    </row>
    <row r="397" spans="1:19" ht="15" customHeight="1" x14ac:dyDescent="0.25">
      <c r="A397" s="122">
        <v>12468</v>
      </c>
      <c r="B397" s="65" t="s">
        <v>715</v>
      </c>
      <c r="C397" s="65" t="s">
        <v>262</v>
      </c>
      <c r="D397" s="66">
        <v>46270</v>
      </c>
      <c r="E397" s="67">
        <v>0.27</v>
      </c>
      <c r="F397" s="65" t="s">
        <v>255</v>
      </c>
      <c r="G397" s="66">
        <v>46270</v>
      </c>
      <c r="H397">
        <v>40507789</v>
      </c>
      <c r="I397">
        <v>10</v>
      </c>
      <c r="J397" s="65" t="s">
        <v>1699</v>
      </c>
      <c r="K397" s="65" t="s">
        <v>1700</v>
      </c>
      <c r="L397" s="66">
        <v>46270</v>
      </c>
      <c r="M397" s="65" t="s">
        <v>258</v>
      </c>
      <c r="N397">
        <v>3002739</v>
      </c>
      <c r="O397" s="65" t="s">
        <v>259</v>
      </c>
      <c r="P397" s="66">
        <v>46270</v>
      </c>
      <c r="Q397" s="31">
        <f t="shared" si="12"/>
        <v>176</v>
      </c>
      <c r="R397" s="31">
        <f t="shared" si="13"/>
        <v>193</v>
      </c>
      <c r="S397" s="29">
        <f>IF($Q397&lt;Parâmetros!$E$19,$G397-1,$G397)</f>
        <v>46269</v>
      </c>
    </row>
    <row r="398" spans="1:19" ht="15" customHeight="1" x14ac:dyDescent="0.25">
      <c r="A398" s="122">
        <v>12468</v>
      </c>
      <c r="B398" s="65" t="s">
        <v>715</v>
      </c>
      <c r="C398" s="65" t="s">
        <v>262</v>
      </c>
      <c r="D398" s="66">
        <v>46270</v>
      </c>
      <c r="E398" s="67">
        <v>0.98</v>
      </c>
      <c r="F398" s="65" t="s">
        <v>255</v>
      </c>
      <c r="G398" s="66">
        <v>46270</v>
      </c>
      <c r="H398">
        <v>40507790</v>
      </c>
      <c r="I398">
        <v>10</v>
      </c>
      <c r="J398" s="65" t="s">
        <v>1701</v>
      </c>
      <c r="K398" s="65" t="s">
        <v>1702</v>
      </c>
      <c r="L398" s="66">
        <v>46270</v>
      </c>
      <c r="M398" s="65" t="s">
        <v>258</v>
      </c>
      <c r="N398">
        <v>3010327</v>
      </c>
      <c r="O398" s="65" t="s">
        <v>259</v>
      </c>
      <c r="P398" s="66">
        <v>46270</v>
      </c>
      <c r="Q398" s="31">
        <f t="shared" si="12"/>
        <v>193</v>
      </c>
      <c r="R398" s="31">
        <f t="shared" si="13"/>
        <v>252</v>
      </c>
      <c r="S398" s="29">
        <f>IF($Q398&lt;Parâmetros!$E$19,$G398-1,$G398)</f>
        <v>46269</v>
      </c>
    </row>
    <row r="399" spans="1:19" ht="15" customHeight="1" x14ac:dyDescent="0.25">
      <c r="A399" s="122">
        <v>12468</v>
      </c>
      <c r="B399" s="65" t="s">
        <v>715</v>
      </c>
      <c r="C399" s="65" t="s">
        <v>262</v>
      </c>
      <c r="D399" s="66">
        <v>46270</v>
      </c>
      <c r="E399" s="67">
        <v>0.13</v>
      </c>
      <c r="F399" s="65" t="s">
        <v>255</v>
      </c>
      <c r="G399" s="66">
        <v>46270</v>
      </c>
      <c r="H399">
        <v>40507791</v>
      </c>
      <c r="I399">
        <v>10</v>
      </c>
      <c r="J399" s="65" t="s">
        <v>1703</v>
      </c>
      <c r="K399" s="65" t="s">
        <v>1704</v>
      </c>
      <c r="L399" s="66">
        <v>46270</v>
      </c>
      <c r="M399" s="65" t="s">
        <v>258</v>
      </c>
      <c r="N399" s="65" t="s">
        <v>264</v>
      </c>
      <c r="O399" s="65" t="s">
        <v>259</v>
      </c>
      <c r="P399" s="66">
        <v>46270</v>
      </c>
      <c r="Q399" s="31">
        <f t="shared" si="12"/>
        <v>252</v>
      </c>
      <c r="R399" s="31">
        <f t="shared" si="13"/>
        <v>260</v>
      </c>
      <c r="S399" s="29">
        <f>IF($Q399&lt;Parâmetros!$E$19,$G399-1,$G399)</f>
        <v>46269</v>
      </c>
    </row>
    <row r="400" spans="1:19" ht="15" customHeight="1" x14ac:dyDescent="0.25">
      <c r="A400" s="122">
        <v>12468</v>
      </c>
      <c r="B400" s="65" t="s">
        <v>715</v>
      </c>
      <c r="C400" s="65" t="s">
        <v>262</v>
      </c>
      <c r="D400" s="66">
        <v>46270</v>
      </c>
      <c r="E400" s="67">
        <v>0.05</v>
      </c>
      <c r="F400" s="65" t="s">
        <v>255</v>
      </c>
      <c r="G400" s="66">
        <v>46270</v>
      </c>
      <c r="H400">
        <v>40507791</v>
      </c>
      <c r="I400">
        <v>10</v>
      </c>
      <c r="J400" s="65" t="s">
        <v>1705</v>
      </c>
      <c r="K400" s="65" t="s">
        <v>1706</v>
      </c>
      <c r="L400" s="66">
        <v>46270</v>
      </c>
      <c r="M400" s="65" t="s">
        <v>258</v>
      </c>
      <c r="N400" s="65" t="s">
        <v>264</v>
      </c>
      <c r="O400" s="65" t="s">
        <v>259</v>
      </c>
      <c r="P400" s="66">
        <v>46270</v>
      </c>
      <c r="Q400" s="31">
        <f t="shared" si="12"/>
        <v>305</v>
      </c>
      <c r="R400" s="31">
        <f t="shared" si="13"/>
        <v>307</v>
      </c>
      <c r="S400" s="29">
        <f>IF($Q400&lt;Parâmetros!$E$19,$G400-1,$G400)</f>
        <v>46269</v>
      </c>
    </row>
    <row r="401" spans="1:19" ht="15" customHeight="1" x14ac:dyDescent="0.25">
      <c r="A401" s="122">
        <v>12468</v>
      </c>
      <c r="B401" s="65" t="s">
        <v>715</v>
      </c>
      <c r="C401" s="65" t="s">
        <v>262</v>
      </c>
      <c r="D401" s="66">
        <v>46270</v>
      </c>
      <c r="E401" s="67">
        <v>0.01</v>
      </c>
      <c r="F401" s="65" t="s">
        <v>255</v>
      </c>
      <c r="G401" s="66">
        <v>46270</v>
      </c>
      <c r="H401">
        <v>40508757</v>
      </c>
      <c r="I401">
        <v>10</v>
      </c>
      <c r="J401" s="65" t="s">
        <v>1707</v>
      </c>
      <c r="K401" s="65" t="s">
        <v>1708</v>
      </c>
      <c r="L401" s="66">
        <v>46270</v>
      </c>
      <c r="M401" s="65" t="s">
        <v>258</v>
      </c>
      <c r="N401">
        <v>3007295</v>
      </c>
      <c r="O401" s="65" t="s">
        <v>259</v>
      </c>
      <c r="P401" s="66">
        <v>46270</v>
      </c>
      <c r="Q401" s="31">
        <f t="shared" si="12"/>
        <v>325</v>
      </c>
      <c r="R401" s="31">
        <f t="shared" si="13"/>
        <v>326</v>
      </c>
      <c r="S401" s="29">
        <f>IF($Q401&lt;Parâmetros!$E$19,$G401-1,$G401)</f>
        <v>46269</v>
      </c>
    </row>
    <row r="402" spans="1:19" ht="15" customHeight="1" x14ac:dyDescent="0.25">
      <c r="A402" s="122">
        <v>12468</v>
      </c>
      <c r="B402" s="65" t="s">
        <v>715</v>
      </c>
      <c r="C402" s="65" t="s">
        <v>262</v>
      </c>
      <c r="D402" s="66">
        <v>46270</v>
      </c>
      <c r="E402" s="67">
        <v>0.13</v>
      </c>
      <c r="F402" s="65" t="s">
        <v>255</v>
      </c>
      <c r="G402" s="66">
        <v>46270</v>
      </c>
      <c r="H402">
        <v>40508687</v>
      </c>
      <c r="I402">
        <v>10</v>
      </c>
      <c r="J402" s="65" t="s">
        <v>1709</v>
      </c>
      <c r="K402" s="65" t="s">
        <v>1710</v>
      </c>
      <c r="L402" s="66">
        <v>46270</v>
      </c>
      <c r="M402" s="65" t="s">
        <v>258</v>
      </c>
      <c r="N402">
        <v>3000842</v>
      </c>
      <c r="O402" s="65" t="s">
        <v>259</v>
      </c>
      <c r="P402" s="66">
        <v>46270</v>
      </c>
      <c r="Q402" s="31">
        <f t="shared" si="12"/>
        <v>326</v>
      </c>
      <c r="R402" s="31">
        <f t="shared" si="13"/>
        <v>334</v>
      </c>
      <c r="S402" s="29">
        <f>IF($Q402&lt;Parâmetros!$E$19,$G402-1,$G402)</f>
        <v>46269</v>
      </c>
    </row>
    <row r="403" spans="1:19" ht="15" customHeight="1" x14ac:dyDescent="0.25">
      <c r="A403" s="122">
        <v>12468</v>
      </c>
      <c r="B403" s="65" t="s">
        <v>715</v>
      </c>
      <c r="C403" s="65" t="s">
        <v>262</v>
      </c>
      <c r="D403" s="66">
        <v>46271</v>
      </c>
      <c r="E403" s="67">
        <v>0.28000000000000003</v>
      </c>
      <c r="F403" s="65" t="s">
        <v>255</v>
      </c>
      <c r="G403" s="66">
        <v>46271</v>
      </c>
      <c r="H403">
        <v>40508688</v>
      </c>
      <c r="I403">
        <v>10</v>
      </c>
      <c r="J403" s="65" t="s">
        <v>1711</v>
      </c>
      <c r="K403" s="65" t="s">
        <v>1712</v>
      </c>
      <c r="L403" s="66">
        <v>46271</v>
      </c>
      <c r="M403" s="65" t="s">
        <v>258</v>
      </c>
      <c r="N403">
        <v>3003071</v>
      </c>
      <c r="O403" s="65" t="s">
        <v>259</v>
      </c>
      <c r="P403" s="66">
        <v>46271</v>
      </c>
      <c r="Q403" s="31">
        <f t="shared" si="12"/>
        <v>16</v>
      </c>
      <c r="R403" s="31">
        <f t="shared" si="13"/>
        <v>33</v>
      </c>
      <c r="S403" s="29">
        <f>IF($Q403&lt;Parâmetros!$E$19,$G403-1,$G403)</f>
        <v>46270</v>
      </c>
    </row>
    <row r="404" spans="1:19" ht="15" customHeight="1" x14ac:dyDescent="0.25">
      <c r="A404" s="122">
        <v>12468</v>
      </c>
      <c r="B404" s="65" t="s">
        <v>715</v>
      </c>
      <c r="C404" s="65" t="s">
        <v>262</v>
      </c>
      <c r="D404" s="66">
        <v>46271</v>
      </c>
      <c r="E404" s="67">
        <v>0.13</v>
      </c>
      <c r="F404" s="65" t="s">
        <v>255</v>
      </c>
      <c r="G404" s="66">
        <v>46271</v>
      </c>
      <c r="H404">
        <v>40508689</v>
      </c>
      <c r="I404">
        <v>10</v>
      </c>
      <c r="J404" s="65" t="s">
        <v>1713</v>
      </c>
      <c r="K404" s="65" t="s">
        <v>1714</v>
      </c>
      <c r="L404" s="66">
        <v>46271</v>
      </c>
      <c r="M404" s="65" t="s">
        <v>258</v>
      </c>
      <c r="N404">
        <v>3002807</v>
      </c>
      <c r="O404" s="65" t="s">
        <v>259</v>
      </c>
      <c r="P404" s="66">
        <v>46271</v>
      </c>
      <c r="Q404" s="31">
        <f t="shared" si="12"/>
        <v>33</v>
      </c>
      <c r="R404" s="31">
        <f t="shared" si="13"/>
        <v>41</v>
      </c>
      <c r="S404" s="29">
        <f>IF($Q404&lt;Parâmetros!$E$19,$G404-1,$G404)</f>
        <v>46270</v>
      </c>
    </row>
    <row r="405" spans="1:19" ht="15" customHeight="1" x14ac:dyDescent="0.25">
      <c r="A405" s="122">
        <v>12468</v>
      </c>
      <c r="B405" s="65" t="s">
        <v>715</v>
      </c>
      <c r="C405" s="65" t="s">
        <v>262</v>
      </c>
      <c r="D405" s="66">
        <v>46271</v>
      </c>
      <c r="E405" s="67">
        <v>0.38</v>
      </c>
      <c r="F405" s="65" t="s">
        <v>255</v>
      </c>
      <c r="G405" s="66">
        <v>46271</v>
      </c>
      <c r="H405">
        <v>40508690</v>
      </c>
      <c r="I405">
        <v>10</v>
      </c>
      <c r="J405" s="65" t="s">
        <v>1715</v>
      </c>
      <c r="K405" s="65" t="s">
        <v>1716</v>
      </c>
      <c r="L405" s="66">
        <v>46271</v>
      </c>
      <c r="M405" s="65" t="s">
        <v>258</v>
      </c>
      <c r="N405">
        <v>3002995</v>
      </c>
      <c r="O405" s="65" t="s">
        <v>259</v>
      </c>
      <c r="P405" s="66">
        <v>46271</v>
      </c>
      <c r="Q405" s="31">
        <f t="shared" si="12"/>
        <v>41</v>
      </c>
      <c r="R405" s="31">
        <f t="shared" si="13"/>
        <v>64</v>
      </c>
      <c r="S405" s="29">
        <f>IF($Q405&lt;Parâmetros!$E$19,$G405-1,$G405)</f>
        <v>46270</v>
      </c>
    </row>
    <row r="406" spans="1:19" ht="15" customHeight="1" x14ac:dyDescent="0.25">
      <c r="A406" s="122">
        <v>12468</v>
      </c>
      <c r="B406" s="65" t="s">
        <v>715</v>
      </c>
      <c r="C406" s="65" t="s">
        <v>262</v>
      </c>
      <c r="D406" s="66">
        <v>46271</v>
      </c>
      <c r="E406" s="67">
        <v>0.12</v>
      </c>
      <c r="F406" s="65" t="s">
        <v>255</v>
      </c>
      <c r="G406" s="66">
        <v>46271</v>
      </c>
      <c r="H406">
        <v>40508691</v>
      </c>
      <c r="I406">
        <v>10</v>
      </c>
      <c r="J406" s="65" t="s">
        <v>1717</v>
      </c>
      <c r="K406" s="65" t="s">
        <v>1718</v>
      </c>
      <c r="L406" s="66">
        <v>46271</v>
      </c>
      <c r="M406" s="65" t="s">
        <v>258</v>
      </c>
      <c r="N406">
        <v>3004434</v>
      </c>
      <c r="O406" s="65" t="s">
        <v>259</v>
      </c>
      <c r="P406" s="66">
        <v>46271</v>
      </c>
      <c r="Q406" s="31">
        <f t="shared" si="12"/>
        <v>69</v>
      </c>
      <c r="R406" s="31">
        <f t="shared" si="13"/>
        <v>76</v>
      </c>
      <c r="S406" s="29">
        <f>IF($Q406&lt;Parâmetros!$E$19,$G406-1,$G406)</f>
        <v>46270</v>
      </c>
    </row>
    <row r="407" spans="1:19" ht="15" customHeight="1" x14ac:dyDescent="0.25">
      <c r="A407" s="122">
        <v>12468</v>
      </c>
      <c r="B407" s="65" t="s">
        <v>715</v>
      </c>
      <c r="C407" s="65" t="s">
        <v>262</v>
      </c>
      <c r="D407" s="66">
        <v>46271</v>
      </c>
      <c r="E407" s="67">
        <v>0.18</v>
      </c>
      <c r="F407" s="65" t="s">
        <v>255</v>
      </c>
      <c r="G407" s="66">
        <v>46271</v>
      </c>
      <c r="H407">
        <v>40508692</v>
      </c>
      <c r="I407">
        <v>10</v>
      </c>
      <c r="J407" s="65" t="s">
        <v>1719</v>
      </c>
      <c r="K407" s="65" t="s">
        <v>1720</v>
      </c>
      <c r="L407" s="66">
        <v>46271</v>
      </c>
      <c r="M407" s="65" t="s">
        <v>258</v>
      </c>
      <c r="N407">
        <v>3007057</v>
      </c>
      <c r="O407" s="65" t="s">
        <v>259</v>
      </c>
      <c r="P407" s="66">
        <v>46271</v>
      </c>
      <c r="Q407" s="31">
        <f t="shared" si="12"/>
        <v>76</v>
      </c>
      <c r="R407" s="31">
        <f t="shared" si="13"/>
        <v>87</v>
      </c>
      <c r="S407" s="29">
        <f>IF($Q407&lt;Parâmetros!$E$19,$G407-1,$G407)</f>
        <v>46270</v>
      </c>
    </row>
    <row r="408" spans="1:19" ht="15" customHeight="1" x14ac:dyDescent="0.25">
      <c r="A408" s="122">
        <v>12468</v>
      </c>
      <c r="B408" s="65" t="s">
        <v>715</v>
      </c>
      <c r="C408" s="65" t="s">
        <v>262</v>
      </c>
      <c r="D408" s="66">
        <v>46271</v>
      </c>
      <c r="E408" s="67">
        <v>0.15</v>
      </c>
      <c r="F408" s="65" t="s">
        <v>255</v>
      </c>
      <c r="G408" s="66">
        <v>46271</v>
      </c>
      <c r="H408">
        <v>40508693</v>
      </c>
      <c r="I408">
        <v>10</v>
      </c>
      <c r="J408" s="65" t="s">
        <v>1721</v>
      </c>
      <c r="K408" s="65" t="s">
        <v>1722</v>
      </c>
      <c r="L408" s="66">
        <v>46271</v>
      </c>
      <c r="M408" s="65" t="s">
        <v>258</v>
      </c>
      <c r="N408">
        <v>3003003</v>
      </c>
      <c r="O408" s="65" t="s">
        <v>259</v>
      </c>
      <c r="P408" s="66">
        <v>46271</v>
      </c>
      <c r="Q408" s="31">
        <f t="shared" si="12"/>
        <v>88</v>
      </c>
      <c r="R408" s="31">
        <f t="shared" si="13"/>
        <v>97</v>
      </c>
      <c r="S408" s="29">
        <f>IF($Q408&lt;Parâmetros!$E$19,$G408-1,$G408)</f>
        <v>46270</v>
      </c>
    </row>
    <row r="409" spans="1:19" ht="15" customHeight="1" x14ac:dyDescent="0.25">
      <c r="A409" s="122">
        <v>12468</v>
      </c>
      <c r="B409" s="65" t="s">
        <v>715</v>
      </c>
      <c r="C409" s="65" t="s">
        <v>262</v>
      </c>
      <c r="D409" s="66">
        <v>46271</v>
      </c>
      <c r="E409" s="67">
        <v>0.1</v>
      </c>
      <c r="F409" s="65" t="s">
        <v>255</v>
      </c>
      <c r="G409" s="66">
        <v>46271</v>
      </c>
      <c r="H409">
        <v>40508694</v>
      </c>
      <c r="I409">
        <v>10</v>
      </c>
      <c r="J409" s="65" t="s">
        <v>1723</v>
      </c>
      <c r="K409" s="65" t="s">
        <v>1724</v>
      </c>
      <c r="L409" s="66">
        <v>46271</v>
      </c>
      <c r="M409" s="65" t="s">
        <v>258</v>
      </c>
      <c r="N409">
        <v>3002998</v>
      </c>
      <c r="O409" s="65" t="s">
        <v>259</v>
      </c>
      <c r="P409" s="66">
        <v>46271</v>
      </c>
      <c r="Q409" s="31">
        <f t="shared" si="12"/>
        <v>97</v>
      </c>
      <c r="R409" s="31">
        <f t="shared" si="13"/>
        <v>103</v>
      </c>
      <c r="S409" s="29">
        <f>IF($Q409&lt;Parâmetros!$E$19,$G409-1,$G409)</f>
        <v>46270</v>
      </c>
    </row>
    <row r="410" spans="1:19" ht="15" customHeight="1" x14ac:dyDescent="0.25">
      <c r="A410" s="122">
        <v>12468</v>
      </c>
      <c r="B410" s="65" t="s">
        <v>715</v>
      </c>
      <c r="C410" s="65" t="s">
        <v>262</v>
      </c>
      <c r="D410" s="66">
        <v>46271</v>
      </c>
      <c r="E410" s="67">
        <v>0.17</v>
      </c>
      <c r="F410" s="65" t="s">
        <v>255</v>
      </c>
      <c r="G410" s="66">
        <v>46271</v>
      </c>
      <c r="H410">
        <v>40508695</v>
      </c>
      <c r="I410">
        <v>10</v>
      </c>
      <c r="J410" s="65" t="s">
        <v>1725</v>
      </c>
      <c r="K410" s="65" t="s">
        <v>1726</v>
      </c>
      <c r="L410" s="66">
        <v>46271</v>
      </c>
      <c r="M410" s="65" t="s">
        <v>258</v>
      </c>
      <c r="N410">
        <v>3003005</v>
      </c>
      <c r="O410" s="65" t="s">
        <v>259</v>
      </c>
      <c r="P410" s="66">
        <v>46271</v>
      </c>
      <c r="Q410" s="31">
        <f t="shared" si="12"/>
        <v>103</v>
      </c>
      <c r="R410" s="31">
        <f t="shared" si="13"/>
        <v>114</v>
      </c>
      <c r="S410" s="29">
        <f>IF($Q410&lt;Parâmetros!$E$19,$G410-1,$G410)</f>
        <v>46270</v>
      </c>
    </row>
    <row r="411" spans="1:19" ht="15" customHeight="1" x14ac:dyDescent="0.25">
      <c r="A411" s="122">
        <v>12468</v>
      </c>
      <c r="B411" s="65" t="s">
        <v>715</v>
      </c>
      <c r="C411" s="65" t="s">
        <v>262</v>
      </c>
      <c r="D411" s="66">
        <v>46271</v>
      </c>
      <c r="E411" s="67">
        <v>0.18</v>
      </c>
      <c r="F411" s="65" t="s">
        <v>255</v>
      </c>
      <c r="G411" s="66">
        <v>46271</v>
      </c>
      <c r="H411">
        <v>40508696</v>
      </c>
      <c r="I411">
        <v>10</v>
      </c>
      <c r="J411" s="65" t="s">
        <v>1727</v>
      </c>
      <c r="K411" s="65" t="s">
        <v>1728</v>
      </c>
      <c r="L411" s="66">
        <v>46271</v>
      </c>
      <c r="M411" s="65" t="s">
        <v>258</v>
      </c>
      <c r="N411">
        <v>3004615</v>
      </c>
      <c r="O411" s="65" t="s">
        <v>259</v>
      </c>
      <c r="P411" s="66">
        <v>46271</v>
      </c>
      <c r="Q411" s="31">
        <f t="shared" si="12"/>
        <v>114</v>
      </c>
      <c r="R411" s="31">
        <f t="shared" si="13"/>
        <v>125</v>
      </c>
      <c r="S411" s="29">
        <f>IF($Q411&lt;Parâmetros!$E$19,$G411-1,$G411)</f>
        <v>46270</v>
      </c>
    </row>
    <row r="412" spans="1:19" ht="15" customHeight="1" x14ac:dyDescent="0.25">
      <c r="A412" s="122">
        <v>12468</v>
      </c>
      <c r="B412" s="65" t="s">
        <v>715</v>
      </c>
      <c r="C412" s="65" t="s">
        <v>262</v>
      </c>
      <c r="D412" s="66">
        <v>46271</v>
      </c>
      <c r="E412" s="67">
        <v>0.46</v>
      </c>
      <c r="F412" s="65" t="s">
        <v>255</v>
      </c>
      <c r="G412" s="66">
        <v>46271</v>
      </c>
      <c r="H412">
        <v>40508697</v>
      </c>
      <c r="I412">
        <v>10</v>
      </c>
      <c r="J412" s="65" t="s">
        <v>1729</v>
      </c>
      <c r="K412" s="65" t="s">
        <v>1730</v>
      </c>
      <c r="L412" s="66">
        <v>46271</v>
      </c>
      <c r="M412" s="65" t="s">
        <v>258</v>
      </c>
      <c r="N412">
        <v>3003074</v>
      </c>
      <c r="O412" s="65" t="s">
        <v>259</v>
      </c>
      <c r="P412" s="66">
        <v>46271</v>
      </c>
      <c r="Q412" s="31">
        <f t="shared" si="12"/>
        <v>125</v>
      </c>
      <c r="R412" s="31">
        <f t="shared" si="13"/>
        <v>152</v>
      </c>
      <c r="S412" s="29">
        <f>IF($Q412&lt;Parâmetros!$E$19,$G412-1,$G412)</f>
        <v>46270</v>
      </c>
    </row>
    <row r="413" spans="1:19" ht="15" customHeight="1" x14ac:dyDescent="0.25">
      <c r="A413" s="122">
        <v>12468</v>
      </c>
      <c r="B413" s="65" t="s">
        <v>715</v>
      </c>
      <c r="C413" s="65" t="s">
        <v>262</v>
      </c>
      <c r="D413" s="66">
        <v>46271</v>
      </c>
      <c r="E413" s="67">
        <v>0.76</v>
      </c>
      <c r="F413" s="65" t="s">
        <v>255</v>
      </c>
      <c r="G413" s="66">
        <v>46271</v>
      </c>
      <c r="H413">
        <v>40508699</v>
      </c>
      <c r="I413">
        <v>10</v>
      </c>
      <c r="J413" s="65" t="s">
        <v>1731</v>
      </c>
      <c r="K413" s="65" t="s">
        <v>1732</v>
      </c>
      <c r="L413" s="66">
        <v>46271</v>
      </c>
      <c r="M413" s="65" t="s">
        <v>258</v>
      </c>
      <c r="N413">
        <v>3005338</v>
      </c>
      <c r="O413" s="65" t="s">
        <v>259</v>
      </c>
      <c r="P413" s="66">
        <v>46271</v>
      </c>
      <c r="Q413" s="31">
        <f t="shared" si="12"/>
        <v>153</v>
      </c>
      <c r="R413" s="31">
        <f t="shared" si="13"/>
        <v>198</v>
      </c>
      <c r="S413" s="29">
        <f>IF($Q413&lt;Parâmetros!$E$19,$G413-1,$G413)</f>
        <v>46270</v>
      </c>
    </row>
    <row r="414" spans="1:19" ht="15" customHeight="1" x14ac:dyDescent="0.25">
      <c r="A414" s="122">
        <v>12468</v>
      </c>
      <c r="B414" s="65" t="s">
        <v>715</v>
      </c>
      <c r="C414" s="65" t="s">
        <v>262</v>
      </c>
      <c r="D414" s="66">
        <v>46271</v>
      </c>
      <c r="E414" s="67">
        <v>1.5</v>
      </c>
      <c r="F414" s="65" t="s">
        <v>255</v>
      </c>
      <c r="G414" s="66">
        <v>46271</v>
      </c>
      <c r="H414">
        <v>40508701</v>
      </c>
      <c r="I414">
        <v>10</v>
      </c>
      <c r="J414" s="65" t="s">
        <v>1733</v>
      </c>
      <c r="K414" s="65" t="s">
        <v>1734</v>
      </c>
      <c r="L414" s="66">
        <v>46271</v>
      </c>
      <c r="M414" s="65" t="s">
        <v>258</v>
      </c>
      <c r="N414">
        <v>3003007</v>
      </c>
      <c r="O414" s="65" t="s">
        <v>259</v>
      </c>
      <c r="P414" s="66">
        <v>46271</v>
      </c>
      <c r="Q414" s="31">
        <f t="shared" si="12"/>
        <v>198</v>
      </c>
      <c r="R414" s="31">
        <f t="shared" si="13"/>
        <v>288</v>
      </c>
      <c r="S414" s="29">
        <f>IF($Q414&lt;Parâmetros!$E$19,$G414-1,$G414)</f>
        <v>46270</v>
      </c>
    </row>
    <row r="415" spans="1:19" ht="15" customHeight="1" x14ac:dyDescent="0.25">
      <c r="A415" s="122">
        <v>12468</v>
      </c>
      <c r="B415" s="65" t="s">
        <v>715</v>
      </c>
      <c r="C415" s="65" t="s">
        <v>262</v>
      </c>
      <c r="D415" s="66">
        <v>46271</v>
      </c>
      <c r="E415" s="67">
        <v>0.02</v>
      </c>
      <c r="F415" s="65" t="s">
        <v>255</v>
      </c>
      <c r="G415" s="66">
        <v>46271</v>
      </c>
      <c r="H415">
        <v>40508702</v>
      </c>
      <c r="I415">
        <v>10</v>
      </c>
      <c r="J415" s="65" t="s">
        <v>1735</v>
      </c>
      <c r="K415" s="65" t="s">
        <v>1736</v>
      </c>
      <c r="L415" s="66">
        <v>46271</v>
      </c>
      <c r="M415" s="65" t="s">
        <v>258</v>
      </c>
      <c r="N415">
        <v>3004316</v>
      </c>
      <c r="O415" s="65" t="s">
        <v>259</v>
      </c>
      <c r="P415" s="66">
        <v>46271</v>
      </c>
      <c r="Q415" s="31">
        <f t="shared" si="12"/>
        <v>288</v>
      </c>
      <c r="R415" s="31">
        <f t="shared" si="13"/>
        <v>290</v>
      </c>
      <c r="S415" s="29">
        <f>IF($Q415&lt;Parâmetros!$E$19,$G415-1,$G415)</f>
        <v>46270</v>
      </c>
    </row>
    <row r="416" spans="1:19" ht="15" customHeight="1" x14ac:dyDescent="0.25">
      <c r="A416" s="122">
        <v>12468</v>
      </c>
      <c r="B416" s="65" t="s">
        <v>715</v>
      </c>
      <c r="C416" s="65" t="s">
        <v>262</v>
      </c>
      <c r="D416" s="66">
        <v>46271</v>
      </c>
      <c r="E416" s="67">
        <v>0.02</v>
      </c>
      <c r="F416" s="65" t="s">
        <v>255</v>
      </c>
      <c r="G416" s="66">
        <v>46271</v>
      </c>
      <c r="H416">
        <v>40508704</v>
      </c>
      <c r="I416">
        <v>10</v>
      </c>
      <c r="J416" s="65" t="s">
        <v>1737</v>
      </c>
      <c r="K416" s="65" t="s">
        <v>1738</v>
      </c>
      <c r="L416" s="66">
        <v>46271</v>
      </c>
      <c r="M416" s="65" t="s">
        <v>258</v>
      </c>
      <c r="N416">
        <v>3005495</v>
      </c>
      <c r="O416" s="65" t="s">
        <v>259</v>
      </c>
      <c r="P416" s="66">
        <v>46271</v>
      </c>
      <c r="Q416" s="31">
        <f t="shared" si="12"/>
        <v>290</v>
      </c>
      <c r="R416" s="31">
        <f t="shared" si="13"/>
        <v>291</v>
      </c>
      <c r="S416" s="29">
        <f>IF($Q416&lt;Parâmetros!$E$19,$G416-1,$G416)</f>
        <v>46270</v>
      </c>
    </row>
    <row r="417" spans="1:19" ht="15" customHeight="1" x14ac:dyDescent="0.25">
      <c r="A417" s="122">
        <v>12468</v>
      </c>
      <c r="B417" s="65" t="s">
        <v>715</v>
      </c>
      <c r="C417" s="65" t="s">
        <v>262</v>
      </c>
      <c r="D417" s="66">
        <v>46271</v>
      </c>
      <c r="E417" s="67">
        <v>0.02</v>
      </c>
      <c r="F417" s="65" t="s">
        <v>255</v>
      </c>
      <c r="G417" s="66">
        <v>46271</v>
      </c>
      <c r="H417">
        <v>40508705</v>
      </c>
      <c r="I417">
        <v>10</v>
      </c>
      <c r="J417" s="65" t="s">
        <v>1739</v>
      </c>
      <c r="K417" s="65" t="s">
        <v>1740</v>
      </c>
      <c r="L417" s="66">
        <v>46271</v>
      </c>
      <c r="M417" s="65" t="s">
        <v>258</v>
      </c>
      <c r="N417">
        <v>3005520</v>
      </c>
      <c r="O417" s="65" t="s">
        <v>259</v>
      </c>
      <c r="P417" s="66">
        <v>46271</v>
      </c>
      <c r="Q417" s="31">
        <f t="shared" si="12"/>
        <v>292</v>
      </c>
      <c r="R417" s="31">
        <f t="shared" si="13"/>
        <v>293</v>
      </c>
      <c r="S417" s="29">
        <f>IF($Q417&lt;Parâmetros!$E$19,$G417-1,$G417)</f>
        <v>46270</v>
      </c>
    </row>
    <row r="418" spans="1:19" ht="15" customHeight="1" x14ac:dyDescent="0.25">
      <c r="A418" s="122">
        <v>12468</v>
      </c>
      <c r="B418" s="65" t="s">
        <v>715</v>
      </c>
      <c r="C418" s="65" t="s">
        <v>262</v>
      </c>
      <c r="D418" s="66">
        <v>46271</v>
      </c>
      <c r="E418" s="67">
        <v>0.08</v>
      </c>
      <c r="F418" s="65" t="s">
        <v>255</v>
      </c>
      <c r="G418" s="66">
        <v>46271</v>
      </c>
      <c r="H418">
        <v>40508741</v>
      </c>
      <c r="I418">
        <v>10</v>
      </c>
      <c r="J418" s="65" t="s">
        <v>1741</v>
      </c>
      <c r="K418" s="65" t="s">
        <v>1742</v>
      </c>
      <c r="L418" s="66">
        <v>46271</v>
      </c>
      <c r="M418" s="65" t="s">
        <v>258</v>
      </c>
      <c r="N418">
        <v>3010801</v>
      </c>
      <c r="O418" s="65" t="s">
        <v>259</v>
      </c>
      <c r="P418" s="66">
        <v>46271</v>
      </c>
      <c r="Q418" s="31">
        <f t="shared" si="12"/>
        <v>293</v>
      </c>
      <c r="R418" s="31">
        <f t="shared" si="13"/>
        <v>298</v>
      </c>
      <c r="S418" s="29">
        <f>IF($Q418&lt;Parâmetros!$E$19,$G418-1,$G418)</f>
        <v>46270</v>
      </c>
    </row>
    <row r="419" spans="1:19" ht="15" customHeight="1" x14ac:dyDescent="0.25">
      <c r="A419" s="122">
        <v>12468</v>
      </c>
      <c r="B419" s="65" t="s">
        <v>715</v>
      </c>
      <c r="C419" s="65" t="s">
        <v>262</v>
      </c>
      <c r="D419" s="66">
        <v>46271</v>
      </c>
      <c r="E419" s="67">
        <v>0.03</v>
      </c>
      <c r="F419" s="65" t="s">
        <v>255</v>
      </c>
      <c r="G419" s="66">
        <v>46271</v>
      </c>
      <c r="H419">
        <v>40508747</v>
      </c>
      <c r="I419">
        <v>10</v>
      </c>
      <c r="J419" s="65" t="s">
        <v>1743</v>
      </c>
      <c r="K419" s="65" t="s">
        <v>1744</v>
      </c>
      <c r="L419" s="66">
        <v>46271</v>
      </c>
      <c r="M419" s="65" t="s">
        <v>258</v>
      </c>
      <c r="N419">
        <v>3006772</v>
      </c>
      <c r="O419" s="65" t="s">
        <v>259</v>
      </c>
      <c r="P419" s="66">
        <v>46271</v>
      </c>
      <c r="Q419" s="31">
        <f t="shared" si="12"/>
        <v>298</v>
      </c>
      <c r="R419" s="31">
        <f t="shared" si="13"/>
        <v>300</v>
      </c>
      <c r="S419" s="29">
        <f>IF($Q419&lt;Parâmetros!$E$19,$G419-1,$G419)</f>
        <v>46270</v>
      </c>
    </row>
    <row r="420" spans="1:19" ht="15" customHeight="1" x14ac:dyDescent="0.25">
      <c r="A420" s="122">
        <v>12468</v>
      </c>
      <c r="B420" s="65" t="s">
        <v>715</v>
      </c>
      <c r="C420" s="65" t="s">
        <v>262</v>
      </c>
      <c r="D420" s="66">
        <v>46271</v>
      </c>
      <c r="E420" s="67">
        <v>0.05</v>
      </c>
      <c r="F420" s="65" t="s">
        <v>255</v>
      </c>
      <c r="G420" s="66">
        <v>46271</v>
      </c>
      <c r="H420">
        <v>40508748</v>
      </c>
      <c r="I420">
        <v>10</v>
      </c>
      <c r="J420" s="65" t="s">
        <v>1745</v>
      </c>
      <c r="K420" s="65" t="s">
        <v>1746</v>
      </c>
      <c r="L420" s="66">
        <v>46271</v>
      </c>
      <c r="M420" s="65" t="s">
        <v>258</v>
      </c>
      <c r="N420">
        <v>3010864</v>
      </c>
      <c r="O420" s="65" t="s">
        <v>259</v>
      </c>
      <c r="P420" s="66">
        <v>46271</v>
      </c>
      <c r="Q420" s="31">
        <f t="shared" si="12"/>
        <v>300</v>
      </c>
      <c r="R420" s="31">
        <f t="shared" si="13"/>
        <v>303</v>
      </c>
      <c r="S420" s="29">
        <f>IF($Q420&lt;Parâmetros!$E$19,$G420-1,$G420)</f>
        <v>46270</v>
      </c>
    </row>
    <row r="421" spans="1:19" ht="15" customHeight="1" x14ac:dyDescent="0.25">
      <c r="A421" s="122">
        <v>12468</v>
      </c>
      <c r="B421" s="65" t="s">
        <v>715</v>
      </c>
      <c r="C421" s="65" t="s">
        <v>262</v>
      </c>
      <c r="D421" s="66">
        <v>46271</v>
      </c>
      <c r="E421" s="67">
        <v>0.03</v>
      </c>
      <c r="F421" s="65" t="s">
        <v>255</v>
      </c>
      <c r="G421" s="66">
        <v>46271</v>
      </c>
      <c r="H421">
        <v>40508751</v>
      </c>
      <c r="I421">
        <v>10</v>
      </c>
      <c r="J421" s="65" t="s">
        <v>1747</v>
      </c>
      <c r="K421" s="65" t="s">
        <v>1748</v>
      </c>
      <c r="L421" s="66">
        <v>46271</v>
      </c>
      <c r="M421" s="65" t="s">
        <v>258</v>
      </c>
      <c r="N421">
        <v>3010780</v>
      </c>
      <c r="O421" s="65" t="s">
        <v>259</v>
      </c>
      <c r="P421" s="66">
        <v>46271</v>
      </c>
      <c r="Q421" s="31">
        <f t="shared" si="12"/>
        <v>303</v>
      </c>
      <c r="R421" s="31">
        <f t="shared" si="13"/>
        <v>305</v>
      </c>
      <c r="S421" s="29">
        <f>IF($Q421&lt;Parâmetros!$E$19,$G421-1,$G421)</f>
        <v>46270</v>
      </c>
    </row>
    <row r="422" spans="1:19" ht="15" customHeight="1" x14ac:dyDescent="0.25">
      <c r="A422" s="122">
        <v>12468</v>
      </c>
      <c r="B422" s="65" t="s">
        <v>715</v>
      </c>
      <c r="C422" s="65" t="s">
        <v>262</v>
      </c>
      <c r="D422" s="66">
        <v>46271</v>
      </c>
      <c r="E422" s="67">
        <v>0.65</v>
      </c>
      <c r="F422" s="65" t="s">
        <v>255</v>
      </c>
      <c r="G422" s="66">
        <v>46271</v>
      </c>
      <c r="H422">
        <v>40508754</v>
      </c>
      <c r="I422">
        <v>10</v>
      </c>
      <c r="J422" s="65" t="s">
        <v>1749</v>
      </c>
      <c r="K422" s="65" t="s">
        <v>1750</v>
      </c>
      <c r="L422" s="66">
        <v>46271</v>
      </c>
      <c r="M422" s="65" t="s">
        <v>258</v>
      </c>
      <c r="N422">
        <v>3003110</v>
      </c>
      <c r="O422" s="65" t="s">
        <v>259</v>
      </c>
      <c r="P422" s="66">
        <v>46271</v>
      </c>
      <c r="Q422" s="31">
        <f t="shared" si="12"/>
        <v>306</v>
      </c>
      <c r="R422" s="31">
        <f t="shared" si="13"/>
        <v>345</v>
      </c>
      <c r="S422" s="29">
        <f>IF($Q422&lt;Parâmetros!$E$19,$G422-1,$G422)</f>
        <v>46270</v>
      </c>
    </row>
    <row r="423" spans="1:19" ht="15" customHeight="1" x14ac:dyDescent="0.25">
      <c r="A423" s="122">
        <v>12468</v>
      </c>
      <c r="B423" s="65" t="s">
        <v>715</v>
      </c>
      <c r="C423" s="65" t="s">
        <v>262</v>
      </c>
      <c r="D423" s="66">
        <v>46271</v>
      </c>
      <c r="E423" s="67">
        <v>0.2</v>
      </c>
      <c r="F423" s="65" t="s">
        <v>255</v>
      </c>
      <c r="G423" s="66">
        <v>46271</v>
      </c>
      <c r="H423">
        <v>40508755</v>
      </c>
      <c r="I423">
        <v>10</v>
      </c>
      <c r="J423" s="65" t="s">
        <v>1751</v>
      </c>
      <c r="K423" s="65" t="s">
        <v>1752</v>
      </c>
      <c r="L423" s="66">
        <v>46271</v>
      </c>
      <c r="M423" s="65" t="s">
        <v>258</v>
      </c>
      <c r="N423">
        <v>3007280</v>
      </c>
      <c r="O423" s="65" t="s">
        <v>259</v>
      </c>
      <c r="P423" s="66">
        <v>46271</v>
      </c>
      <c r="Q423" s="31">
        <f t="shared" si="12"/>
        <v>345</v>
      </c>
      <c r="R423" s="31">
        <f t="shared" si="13"/>
        <v>357</v>
      </c>
      <c r="S423" s="29">
        <f>IF($Q423&lt;Parâmetros!$E$19,$G423-1,$G423)</f>
        <v>46270</v>
      </c>
    </row>
    <row r="424" spans="1:19" ht="15" customHeight="1" x14ac:dyDescent="0.25">
      <c r="A424" s="122">
        <v>12468</v>
      </c>
      <c r="B424" s="65" t="s">
        <v>715</v>
      </c>
      <c r="C424" s="65" t="s">
        <v>262</v>
      </c>
      <c r="D424" s="66">
        <v>46271</v>
      </c>
      <c r="E424" s="67">
        <v>0.48</v>
      </c>
      <c r="F424" s="65" t="s">
        <v>255</v>
      </c>
      <c r="G424" s="66">
        <v>46271</v>
      </c>
      <c r="H424">
        <v>40508756</v>
      </c>
      <c r="I424">
        <v>10</v>
      </c>
      <c r="J424" s="65" t="s">
        <v>1753</v>
      </c>
      <c r="K424" s="65" t="s">
        <v>1754</v>
      </c>
      <c r="L424" s="66">
        <v>46271</v>
      </c>
      <c r="M424" s="65" t="s">
        <v>258</v>
      </c>
      <c r="N424">
        <v>3007279</v>
      </c>
      <c r="O424" s="65" t="s">
        <v>259</v>
      </c>
      <c r="P424" s="66">
        <v>46271</v>
      </c>
      <c r="Q424" s="31">
        <f t="shared" si="12"/>
        <v>358</v>
      </c>
      <c r="R424" s="31">
        <f t="shared" si="13"/>
        <v>386</v>
      </c>
      <c r="S424" s="29">
        <f>IF($Q424&lt;Parâmetros!$E$19,$G424-1,$G424)</f>
        <v>46270</v>
      </c>
    </row>
    <row r="425" spans="1:19" ht="15" customHeight="1" x14ac:dyDescent="0.25">
      <c r="A425" s="122">
        <v>12468</v>
      </c>
      <c r="B425" s="65" t="s">
        <v>715</v>
      </c>
      <c r="C425" s="65" t="s">
        <v>262</v>
      </c>
      <c r="D425" s="66">
        <v>46271</v>
      </c>
      <c r="E425" s="67">
        <v>0.43</v>
      </c>
      <c r="F425" s="65" t="s">
        <v>255</v>
      </c>
      <c r="G425" s="66">
        <v>46271</v>
      </c>
      <c r="H425">
        <v>40508757</v>
      </c>
      <c r="I425">
        <v>10</v>
      </c>
      <c r="J425" s="65" t="s">
        <v>1755</v>
      </c>
      <c r="K425" s="65" t="s">
        <v>1756</v>
      </c>
      <c r="L425" s="66">
        <v>46271</v>
      </c>
      <c r="M425" s="65" t="s">
        <v>258</v>
      </c>
      <c r="N425">
        <v>3007295</v>
      </c>
      <c r="O425" s="65" t="s">
        <v>259</v>
      </c>
      <c r="P425" s="66">
        <v>46271</v>
      </c>
      <c r="Q425" s="31">
        <f t="shared" si="12"/>
        <v>387</v>
      </c>
      <c r="R425" s="31">
        <f t="shared" si="13"/>
        <v>413</v>
      </c>
      <c r="S425" s="29">
        <f>IF($Q425&lt;Parâmetros!$E$19,$G425-1,$G425)</f>
        <v>46270</v>
      </c>
    </row>
    <row r="426" spans="1:19" ht="15" customHeight="1" x14ac:dyDescent="0.25">
      <c r="A426" s="122">
        <v>12468</v>
      </c>
      <c r="B426" s="65" t="s">
        <v>715</v>
      </c>
      <c r="C426" s="65" t="s">
        <v>262</v>
      </c>
      <c r="D426" s="66">
        <v>46273</v>
      </c>
      <c r="E426" s="67">
        <v>0.4</v>
      </c>
      <c r="F426" s="65" t="s">
        <v>255</v>
      </c>
      <c r="G426" s="66">
        <v>46273</v>
      </c>
      <c r="H426">
        <v>40512111</v>
      </c>
      <c r="I426">
        <v>10</v>
      </c>
      <c r="J426" s="65" t="s">
        <v>2455</v>
      </c>
      <c r="K426" s="65" t="s">
        <v>2456</v>
      </c>
      <c r="L426" s="66">
        <v>46273</v>
      </c>
      <c r="M426" s="65" t="s">
        <v>261</v>
      </c>
      <c r="N426" s="65" t="s">
        <v>264</v>
      </c>
      <c r="O426" s="65" t="s">
        <v>259</v>
      </c>
      <c r="P426" s="66">
        <v>46273</v>
      </c>
      <c r="Q426" s="31">
        <f t="shared" si="12"/>
        <v>31</v>
      </c>
      <c r="R426" s="31">
        <f t="shared" si="13"/>
        <v>54</v>
      </c>
      <c r="S426" s="29">
        <f>IF($Q426&lt;Parâmetros!$E$19,$G426-1,$G426)</f>
        <v>46272</v>
      </c>
    </row>
    <row r="427" spans="1:19" ht="15" customHeight="1" x14ac:dyDescent="0.25">
      <c r="A427" s="122">
        <v>12468</v>
      </c>
      <c r="B427" s="65" t="s">
        <v>715</v>
      </c>
      <c r="C427" s="65" t="s">
        <v>262</v>
      </c>
      <c r="D427" s="66">
        <v>46273</v>
      </c>
      <c r="E427" s="67">
        <v>0.13</v>
      </c>
      <c r="F427" s="65" t="s">
        <v>255</v>
      </c>
      <c r="G427" s="66">
        <v>46273</v>
      </c>
      <c r="H427">
        <v>40511687</v>
      </c>
      <c r="I427">
        <v>10</v>
      </c>
      <c r="J427" s="65" t="s">
        <v>2457</v>
      </c>
      <c r="K427" s="65" t="s">
        <v>2458</v>
      </c>
      <c r="L427" s="66">
        <v>46273</v>
      </c>
      <c r="M427" s="65" t="s">
        <v>258</v>
      </c>
      <c r="N427">
        <v>3009384</v>
      </c>
      <c r="O427" s="65" t="s">
        <v>259</v>
      </c>
      <c r="P427" s="66">
        <v>46273</v>
      </c>
      <c r="Q427" s="31">
        <f t="shared" si="12"/>
        <v>55</v>
      </c>
      <c r="R427" s="31">
        <f t="shared" si="13"/>
        <v>63</v>
      </c>
      <c r="S427" s="29">
        <f>IF($Q427&lt;Parâmetros!$E$19,$G427-1,$G427)</f>
        <v>46272</v>
      </c>
    </row>
    <row r="428" spans="1:19" ht="15" customHeight="1" x14ac:dyDescent="0.25">
      <c r="A428" s="122">
        <v>12468</v>
      </c>
      <c r="B428" s="65" t="s">
        <v>715</v>
      </c>
      <c r="C428" s="65" t="s">
        <v>262</v>
      </c>
      <c r="D428" s="66">
        <v>46273</v>
      </c>
      <c r="E428" s="67">
        <v>0.11</v>
      </c>
      <c r="F428" s="65" t="s">
        <v>255</v>
      </c>
      <c r="G428" s="66">
        <v>46273</v>
      </c>
      <c r="H428">
        <v>40511667</v>
      </c>
      <c r="I428">
        <v>10</v>
      </c>
      <c r="J428" s="65" t="s">
        <v>2459</v>
      </c>
      <c r="K428" s="65" t="s">
        <v>2460</v>
      </c>
      <c r="L428" s="66">
        <v>46273</v>
      </c>
      <c r="M428" s="65" t="s">
        <v>258</v>
      </c>
      <c r="N428">
        <v>3007290</v>
      </c>
      <c r="O428" s="65" t="s">
        <v>259</v>
      </c>
      <c r="P428" s="66">
        <v>46273</v>
      </c>
      <c r="Q428" s="31">
        <f t="shared" si="12"/>
        <v>63</v>
      </c>
      <c r="R428" s="31">
        <f t="shared" si="13"/>
        <v>70</v>
      </c>
      <c r="S428" s="29">
        <f>IF($Q428&lt;Parâmetros!$E$19,$G428-1,$G428)</f>
        <v>46272</v>
      </c>
    </row>
    <row r="429" spans="1:19" ht="15" customHeight="1" x14ac:dyDescent="0.25">
      <c r="A429" s="122">
        <v>12468</v>
      </c>
      <c r="B429" s="65" t="s">
        <v>715</v>
      </c>
      <c r="C429" s="65" t="s">
        <v>262</v>
      </c>
      <c r="D429" s="66">
        <v>46273</v>
      </c>
      <c r="E429" s="67">
        <v>0.36</v>
      </c>
      <c r="F429" s="65" t="s">
        <v>255</v>
      </c>
      <c r="G429" s="66">
        <v>46273</v>
      </c>
      <c r="H429">
        <v>40511665</v>
      </c>
      <c r="I429">
        <v>10</v>
      </c>
      <c r="J429" s="65" t="s">
        <v>2461</v>
      </c>
      <c r="K429" s="65" t="s">
        <v>2462</v>
      </c>
      <c r="L429" s="66">
        <v>46273</v>
      </c>
      <c r="M429" s="65" t="s">
        <v>258</v>
      </c>
      <c r="N429">
        <v>3007051</v>
      </c>
      <c r="O429" s="65" t="s">
        <v>259</v>
      </c>
      <c r="P429" s="66">
        <v>46273</v>
      </c>
      <c r="Q429" s="31">
        <f t="shared" si="12"/>
        <v>70</v>
      </c>
      <c r="R429" s="31">
        <f t="shared" si="13"/>
        <v>92</v>
      </c>
      <c r="S429" s="29">
        <f>IF($Q429&lt;Parâmetros!$E$19,$G429-1,$G429)</f>
        <v>46272</v>
      </c>
    </row>
    <row r="430" spans="1:19" ht="15" customHeight="1" x14ac:dyDescent="0.25">
      <c r="A430" s="122">
        <v>12468</v>
      </c>
      <c r="B430" s="65" t="s">
        <v>715</v>
      </c>
      <c r="C430" s="65" t="s">
        <v>262</v>
      </c>
      <c r="D430" s="66">
        <v>46273</v>
      </c>
      <c r="E430" s="67">
        <v>0.18</v>
      </c>
      <c r="F430" s="65" t="s">
        <v>255</v>
      </c>
      <c r="G430" s="66">
        <v>46273</v>
      </c>
      <c r="H430">
        <v>40511664</v>
      </c>
      <c r="I430">
        <v>10</v>
      </c>
      <c r="J430" s="65" t="s">
        <v>2463</v>
      </c>
      <c r="K430" s="65" t="s">
        <v>2464</v>
      </c>
      <c r="L430" s="66">
        <v>46273</v>
      </c>
      <c r="M430" s="65" t="s">
        <v>258</v>
      </c>
      <c r="N430">
        <v>3010411</v>
      </c>
      <c r="O430" s="65" t="s">
        <v>259</v>
      </c>
      <c r="P430" s="66">
        <v>46273</v>
      </c>
      <c r="Q430" s="31">
        <f t="shared" si="12"/>
        <v>92</v>
      </c>
      <c r="R430" s="31">
        <f t="shared" si="13"/>
        <v>103</v>
      </c>
      <c r="S430" s="29">
        <f>IF($Q430&lt;Parâmetros!$E$19,$G430-1,$G430)</f>
        <v>46272</v>
      </c>
    </row>
    <row r="431" spans="1:19" ht="15" customHeight="1" x14ac:dyDescent="0.25">
      <c r="A431" s="122">
        <v>12468</v>
      </c>
      <c r="B431" s="65" t="s">
        <v>715</v>
      </c>
      <c r="C431" s="65" t="s">
        <v>262</v>
      </c>
      <c r="D431" s="66">
        <v>46273</v>
      </c>
      <c r="E431" s="67">
        <v>0.32</v>
      </c>
      <c r="F431" s="65" t="s">
        <v>255</v>
      </c>
      <c r="G431" s="66">
        <v>46273</v>
      </c>
      <c r="H431">
        <v>40511663</v>
      </c>
      <c r="I431">
        <v>10</v>
      </c>
      <c r="J431" s="65" t="s">
        <v>2465</v>
      </c>
      <c r="K431" s="65" t="s">
        <v>2466</v>
      </c>
      <c r="L431" s="66">
        <v>46273</v>
      </c>
      <c r="M431" s="65" t="s">
        <v>258</v>
      </c>
      <c r="N431">
        <v>3010417</v>
      </c>
      <c r="O431" s="65" t="s">
        <v>259</v>
      </c>
      <c r="P431" s="66">
        <v>46273</v>
      </c>
      <c r="Q431" s="31">
        <f t="shared" si="12"/>
        <v>104</v>
      </c>
      <c r="R431" s="31">
        <f t="shared" si="13"/>
        <v>123</v>
      </c>
      <c r="S431" s="29">
        <f>IF($Q431&lt;Parâmetros!$E$19,$G431-1,$G431)</f>
        <v>46272</v>
      </c>
    </row>
    <row r="432" spans="1:19" ht="15" customHeight="1" x14ac:dyDescent="0.25">
      <c r="A432" s="122">
        <v>12468</v>
      </c>
      <c r="B432" s="65" t="s">
        <v>715</v>
      </c>
      <c r="C432" s="65" t="s">
        <v>262</v>
      </c>
      <c r="D432" s="66">
        <v>46273</v>
      </c>
      <c r="E432" s="67">
        <v>0.19</v>
      </c>
      <c r="F432" s="65" t="s">
        <v>255</v>
      </c>
      <c r="G432" s="66">
        <v>46273</v>
      </c>
      <c r="H432">
        <v>40511662</v>
      </c>
      <c r="I432">
        <v>10</v>
      </c>
      <c r="J432" s="65" t="s">
        <v>2467</v>
      </c>
      <c r="K432" s="65" t="s">
        <v>2468</v>
      </c>
      <c r="L432" s="66">
        <v>46273</v>
      </c>
      <c r="M432" s="65" t="s">
        <v>258</v>
      </c>
      <c r="N432">
        <v>3002831</v>
      </c>
      <c r="O432" s="65" t="s">
        <v>259</v>
      </c>
      <c r="P432" s="66">
        <v>46273</v>
      </c>
      <c r="Q432" s="31">
        <f t="shared" si="12"/>
        <v>123</v>
      </c>
      <c r="R432" s="31">
        <f t="shared" si="13"/>
        <v>135</v>
      </c>
      <c r="S432" s="29">
        <f>IF($Q432&lt;Parâmetros!$E$19,$G432-1,$G432)</f>
        <v>46272</v>
      </c>
    </row>
    <row r="433" spans="1:19" ht="15" customHeight="1" x14ac:dyDescent="0.25">
      <c r="A433" s="122">
        <v>12468</v>
      </c>
      <c r="B433" s="65" t="s">
        <v>715</v>
      </c>
      <c r="C433" s="65" t="s">
        <v>262</v>
      </c>
      <c r="D433" s="66">
        <v>46273</v>
      </c>
      <c r="E433" s="67">
        <v>0.02</v>
      </c>
      <c r="F433" s="65" t="s">
        <v>255</v>
      </c>
      <c r="G433" s="66">
        <v>46273</v>
      </c>
      <c r="H433">
        <v>40511662</v>
      </c>
      <c r="I433">
        <v>10</v>
      </c>
      <c r="J433" s="65" t="s">
        <v>2469</v>
      </c>
      <c r="K433" s="65" t="s">
        <v>2470</v>
      </c>
      <c r="L433" s="66">
        <v>46273</v>
      </c>
      <c r="M433" s="65" t="s">
        <v>258</v>
      </c>
      <c r="N433">
        <v>3002831</v>
      </c>
      <c r="O433" s="65" t="s">
        <v>259</v>
      </c>
      <c r="P433" s="66">
        <v>46273</v>
      </c>
      <c r="Q433" s="31">
        <f t="shared" si="12"/>
        <v>135</v>
      </c>
      <c r="R433" s="31">
        <f t="shared" si="13"/>
        <v>136</v>
      </c>
      <c r="S433" s="29">
        <f>IF($Q433&lt;Parâmetros!$E$19,$G433-1,$G433)</f>
        <v>46272</v>
      </c>
    </row>
    <row r="434" spans="1:19" ht="15" customHeight="1" x14ac:dyDescent="0.25">
      <c r="A434" s="122">
        <v>12468</v>
      </c>
      <c r="B434" s="65" t="s">
        <v>715</v>
      </c>
      <c r="C434" s="65" t="s">
        <v>262</v>
      </c>
      <c r="D434" s="66">
        <v>46273</v>
      </c>
      <c r="E434" s="67">
        <v>0.21</v>
      </c>
      <c r="F434" s="65" t="s">
        <v>255</v>
      </c>
      <c r="G434" s="66">
        <v>46273</v>
      </c>
      <c r="H434">
        <v>40511659</v>
      </c>
      <c r="I434">
        <v>10</v>
      </c>
      <c r="J434" s="65" t="s">
        <v>2471</v>
      </c>
      <c r="K434" s="65" t="s">
        <v>2472</v>
      </c>
      <c r="L434" s="66">
        <v>46273</v>
      </c>
      <c r="M434" s="65" t="s">
        <v>258</v>
      </c>
      <c r="N434">
        <v>3007034</v>
      </c>
      <c r="O434" s="65" t="s">
        <v>259</v>
      </c>
      <c r="P434" s="66">
        <v>46273</v>
      </c>
      <c r="Q434" s="31">
        <f t="shared" si="12"/>
        <v>137</v>
      </c>
      <c r="R434" s="31">
        <f t="shared" si="13"/>
        <v>149</v>
      </c>
      <c r="S434" s="29">
        <f>IF($Q434&lt;Parâmetros!$E$19,$G434-1,$G434)</f>
        <v>46272</v>
      </c>
    </row>
    <row r="435" spans="1:19" ht="15" customHeight="1" x14ac:dyDescent="0.25">
      <c r="A435" s="122">
        <v>12468</v>
      </c>
      <c r="B435" s="65" t="s">
        <v>715</v>
      </c>
      <c r="C435" s="65" t="s">
        <v>262</v>
      </c>
      <c r="D435" s="66">
        <v>46273</v>
      </c>
      <c r="E435" s="67">
        <v>7.0000000000000007E-2</v>
      </c>
      <c r="F435" s="65" t="s">
        <v>255</v>
      </c>
      <c r="G435" s="66">
        <v>46273</v>
      </c>
      <c r="H435">
        <v>40512111</v>
      </c>
      <c r="I435">
        <v>10</v>
      </c>
      <c r="J435" s="65" t="s">
        <v>2473</v>
      </c>
      <c r="K435" s="65" t="s">
        <v>2474</v>
      </c>
      <c r="L435" s="66">
        <v>46273</v>
      </c>
      <c r="M435" s="65" t="s">
        <v>261</v>
      </c>
      <c r="N435" s="65" t="s">
        <v>264</v>
      </c>
      <c r="O435" s="65" t="s">
        <v>259</v>
      </c>
      <c r="P435" s="66">
        <v>46273</v>
      </c>
      <c r="Q435" s="31">
        <f t="shared" si="12"/>
        <v>151</v>
      </c>
      <c r="R435" s="31">
        <f t="shared" si="13"/>
        <v>156</v>
      </c>
      <c r="S435" s="29">
        <f>IF($Q435&lt;Parâmetros!$E$19,$G435-1,$G435)</f>
        <v>46272</v>
      </c>
    </row>
    <row r="436" spans="1:19" ht="15" customHeight="1" x14ac:dyDescent="0.25">
      <c r="A436" s="122">
        <v>12468</v>
      </c>
      <c r="B436" s="65" t="s">
        <v>715</v>
      </c>
      <c r="C436" s="65" t="s">
        <v>262</v>
      </c>
      <c r="D436" s="66">
        <v>46274</v>
      </c>
      <c r="E436" s="67">
        <v>4.03</v>
      </c>
      <c r="F436" s="65" t="s">
        <v>255</v>
      </c>
      <c r="G436" s="66">
        <v>46273</v>
      </c>
      <c r="H436">
        <v>40505324</v>
      </c>
      <c r="I436">
        <v>20</v>
      </c>
      <c r="J436" s="65" t="s">
        <v>2695</v>
      </c>
      <c r="K436" s="65" t="s">
        <v>2696</v>
      </c>
      <c r="L436" s="66">
        <v>46273</v>
      </c>
      <c r="M436" s="65" t="s">
        <v>261</v>
      </c>
      <c r="N436" s="65" t="s">
        <v>264</v>
      </c>
      <c r="O436" s="65" t="s">
        <v>259</v>
      </c>
      <c r="P436" s="66">
        <v>46274</v>
      </c>
      <c r="Q436" s="31">
        <f t="shared" si="12"/>
        <v>156</v>
      </c>
      <c r="R436" s="31">
        <f t="shared" si="13"/>
        <v>398</v>
      </c>
      <c r="S436" s="29">
        <f>IF($Q436&lt;Parâmetros!$E$19,$G436-1,$G436)</f>
        <v>46272</v>
      </c>
    </row>
    <row r="437" spans="1:19" ht="15" customHeight="1" x14ac:dyDescent="0.25">
      <c r="A437" s="122">
        <v>51428</v>
      </c>
      <c r="B437" s="65" t="s">
        <v>193</v>
      </c>
      <c r="C437" s="65" t="s">
        <v>263</v>
      </c>
      <c r="D437" s="66">
        <v>46265</v>
      </c>
      <c r="E437" s="67">
        <v>2.06</v>
      </c>
      <c r="F437" s="65" t="s">
        <v>255</v>
      </c>
      <c r="G437" s="66">
        <v>46265</v>
      </c>
      <c r="H437">
        <v>40508683</v>
      </c>
      <c r="I437">
        <v>20</v>
      </c>
      <c r="J437" s="65" t="s">
        <v>537</v>
      </c>
      <c r="K437" s="65" t="s">
        <v>538</v>
      </c>
      <c r="L437" s="66">
        <v>46265</v>
      </c>
      <c r="M437" s="65" t="s">
        <v>261</v>
      </c>
      <c r="N437" s="65" t="s">
        <v>264</v>
      </c>
      <c r="O437" s="65" t="s">
        <v>259</v>
      </c>
      <c r="P437" s="66">
        <v>46265</v>
      </c>
      <c r="Q437" s="31">
        <f t="shared" si="12"/>
        <v>927</v>
      </c>
      <c r="R437" s="31">
        <f t="shared" si="13"/>
        <v>1050</v>
      </c>
      <c r="S437" s="29">
        <f>IF($Q437&lt;Parâmetros!$E$19,$G437-1,$G437)</f>
        <v>46265</v>
      </c>
    </row>
    <row r="438" spans="1:19" ht="15" customHeight="1" x14ac:dyDescent="0.25">
      <c r="A438" s="122">
        <v>51428</v>
      </c>
      <c r="B438" s="65" t="s">
        <v>193</v>
      </c>
      <c r="C438" s="65" t="s">
        <v>263</v>
      </c>
      <c r="D438" s="66">
        <v>46265</v>
      </c>
      <c r="E438" s="67">
        <v>2.4900000000000002</v>
      </c>
      <c r="F438" s="65" t="s">
        <v>255</v>
      </c>
      <c r="G438" s="66">
        <v>46265</v>
      </c>
      <c r="H438">
        <v>40510435</v>
      </c>
      <c r="I438">
        <v>10</v>
      </c>
      <c r="J438" s="65" t="s">
        <v>539</v>
      </c>
      <c r="K438" s="65" t="s">
        <v>540</v>
      </c>
      <c r="L438" s="66">
        <v>46265</v>
      </c>
      <c r="M438" s="65" t="s">
        <v>261</v>
      </c>
      <c r="N438" s="65" t="s">
        <v>264</v>
      </c>
      <c r="O438" s="65" t="s">
        <v>259</v>
      </c>
      <c r="P438" s="66">
        <v>46265</v>
      </c>
      <c r="Q438" s="31">
        <f t="shared" si="12"/>
        <v>1053</v>
      </c>
      <c r="R438" s="31">
        <f t="shared" si="13"/>
        <v>1203</v>
      </c>
      <c r="S438" s="29">
        <f>IF($Q438&lt;Parâmetros!$E$19,$G438-1,$G438)</f>
        <v>46265</v>
      </c>
    </row>
    <row r="439" spans="1:19" ht="15" customHeight="1" x14ac:dyDescent="0.25">
      <c r="A439" s="122">
        <v>51428</v>
      </c>
      <c r="B439" s="65" t="s">
        <v>193</v>
      </c>
      <c r="C439" s="65" t="s">
        <v>263</v>
      </c>
      <c r="D439" s="66">
        <v>46265</v>
      </c>
      <c r="E439" s="67">
        <v>2.04</v>
      </c>
      <c r="F439" s="65" t="s">
        <v>255</v>
      </c>
      <c r="G439" s="66">
        <v>46265</v>
      </c>
      <c r="H439">
        <v>40510449</v>
      </c>
      <c r="I439">
        <v>10</v>
      </c>
      <c r="J439" s="65" t="s">
        <v>541</v>
      </c>
      <c r="K439" s="65" t="s">
        <v>542</v>
      </c>
      <c r="L439" s="66">
        <v>46265</v>
      </c>
      <c r="M439" s="65" t="s">
        <v>261</v>
      </c>
      <c r="N439" s="65" t="s">
        <v>264</v>
      </c>
      <c r="O439" s="65" t="s">
        <v>259</v>
      </c>
      <c r="P439" s="66">
        <v>46265</v>
      </c>
      <c r="Q439" s="31">
        <f t="shared" si="12"/>
        <v>1269</v>
      </c>
      <c r="R439" s="31">
        <f t="shared" si="13"/>
        <v>1391</v>
      </c>
      <c r="S439" s="29">
        <f>IF($Q439&lt;Parâmetros!$E$19,$G439-1,$G439)</f>
        <v>46265</v>
      </c>
    </row>
    <row r="440" spans="1:19" ht="15" customHeight="1" x14ac:dyDescent="0.25">
      <c r="A440" s="122">
        <v>51428</v>
      </c>
      <c r="B440" s="65" t="s">
        <v>193</v>
      </c>
      <c r="C440" s="65" t="s">
        <v>263</v>
      </c>
      <c r="D440" s="66">
        <v>46266</v>
      </c>
      <c r="E440" s="67">
        <v>1.39</v>
      </c>
      <c r="F440" s="65" t="s">
        <v>255</v>
      </c>
      <c r="G440" s="66">
        <v>46266</v>
      </c>
      <c r="H440">
        <v>40510730</v>
      </c>
      <c r="I440">
        <v>10</v>
      </c>
      <c r="J440" s="65" t="s">
        <v>730</v>
      </c>
      <c r="K440" s="65" t="s">
        <v>731</v>
      </c>
      <c r="L440" s="66">
        <v>46266</v>
      </c>
      <c r="M440" s="65" t="s">
        <v>261</v>
      </c>
      <c r="N440" s="65" t="s">
        <v>264</v>
      </c>
      <c r="O440" s="65" t="s">
        <v>259</v>
      </c>
      <c r="P440" s="66">
        <v>46266</v>
      </c>
      <c r="Q440" s="31">
        <f t="shared" si="12"/>
        <v>927</v>
      </c>
      <c r="R440" s="31">
        <f t="shared" si="13"/>
        <v>1011</v>
      </c>
      <c r="S440" s="29">
        <f>IF($Q440&lt;Parâmetros!$E$19,$G440-1,$G440)</f>
        <v>46266</v>
      </c>
    </row>
    <row r="441" spans="1:19" ht="15" customHeight="1" x14ac:dyDescent="0.25">
      <c r="A441" s="122">
        <v>51428</v>
      </c>
      <c r="B441" s="65" t="s">
        <v>193</v>
      </c>
      <c r="C441" s="65" t="s">
        <v>263</v>
      </c>
      <c r="D441" s="66">
        <v>46266</v>
      </c>
      <c r="E441" s="67">
        <v>2.52</v>
      </c>
      <c r="F441" s="65" t="s">
        <v>255</v>
      </c>
      <c r="G441" s="66">
        <v>46266</v>
      </c>
      <c r="H441">
        <v>40510443</v>
      </c>
      <c r="I441">
        <v>10</v>
      </c>
      <c r="J441" s="65" t="s">
        <v>732</v>
      </c>
      <c r="K441" s="65" t="s">
        <v>733</v>
      </c>
      <c r="L441" s="66">
        <v>46266</v>
      </c>
      <c r="M441" s="65" t="s">
        <v>258</v>
      </c>
      <c r="N441">
        <v>3007377</v>
      </c>
      <c r="O441" s="65" t="s">
        <v>259</v>
      </c>
      <c r="P441" s="66">
        <v>46266</v>
      </c>
      <c r="Q441" s="31">
        <f t="shared" si="12"/>
        <v>1015</v>
      </c>
      <c r="R441" s="31">
        <f t="shared" si="13"/>
        <v>1166</v>
      </c>
      <c r="S441" s="29">
        <f>IF($Q441&lt;Parâmetros!$E$19,$G441-1,$G441)</f>
        <v>46266</v>
      </c>
    </row>
    <row r="442" spans="1:19" ht="15" customHeight="1" x14ac:dyDescent="0.25">
      <c r="A442" s="122">
        <v>51428</v>
      </c>
      <c r="B442" s="65" t="s">
        <v>193</v>
      </c>
      <c r="C442" s="65" t="s">
        <v>263</v>
      </c>
      <c r="D442" s="66">
        <v>46266</v>
      </c>
      <c r="E442" s="67">
        <v>2.89</v>
      </c>
      <c r="F442" s="65" t="s">
        <v>255</v>
      </c>
      <c r="G442" s="66">
        <v>46266</v>
      </c>
      <c r="H442">
        <v>40510443</v>
      </c>
      <c r="I442">
        <v>10</v>
      </c>
      <c r="J442" s="65" t="s">
        <v>734</v>
      </c>
      <c r="K442" s="65" t="s">
        <v>735</v>
      </c>
      <c r="L442" s="66">
        <v>46266</v>
      </c>
      <c r="M442" s="65" t="s">
        <v>258</v>
      </c>
      <c r="N442">
        <v>3007377</v>
      </c>
      <c r="O442" s="65" t="s">
        <v>259</v>
      </c>
      <c r="P442" s="66">
        <v>46266</v>
      </c>
      <c r="Q442" s="31">
        <f t="shared" si="12"/>
        <v>1223</v>
      </c>
      <c r="R442" s="31">
        <f t="shared" si="13"/>
        <v>1396</v>
      </c>
      <c r="S442" s="29">
        <f>IF($Q442&lt;Parâmetros!$E$19,$G442-1,$G442)</f>
        <v>46266</v>
      </c>
    </row>
    <row r="443" spans="1:19" ht="15" customHeight="1" x14ac:dyDescent="0.25">
      <c r="A443" s="122">
        <v>51428</v>
      </c>
      <c r="B443" s="65" t="s">
        <v>193</v>
      </c>
      <c r="C443" s="65" t="s">
        <v>263</v>
      </c>
      <c r="D443" s="66">
        <v>46267</v>
      </c>
      <c r="E443" s="67">
        <v>3.81</v>
      </c>
      <c r="F443" s="65" t="s">
        <v>255</v>
      </c>
      <c r="G443" s="66">
        <v>46267</v>
      </c>
      <c r="H443">
        <v>40510989</v>
      </c>
      <c r="I443">
        <v>10</v>
      </c>
      <c r="J443" s="65" t="s">
        <v>980</v>
      </c>
      <c r="K443" s="65" t="s">
        <v>981</v>
      </c>
      <c r="L443" s="66">
        <v>46267</v>
      </c>
      <c r="M443" s="65" t="s">
        <v>261</v>
      </c>
      <c r="N443" s="65" t="s">
        <v>264</v>
      </c>
      <c r="O443" s="65" t="s">
        <v>259</v>
      </c>
      <c r="P443" s="66">
        <v>46267</v>
      </c>
      <c r="Q443" s="31">
        <f t="shared" si="12"/>
        <v>921</v>
      </c>
      <c r="R443" s="31">
        <f t="shared" si="13"/>
        <v>1150</v>
      </c>
      <c r="S443" s="29">
        <f>IF($Q443&lt;Parâmetros!$E$19,$G443-1,$G443)</f>
        <v>46267</v>
      </c>
    </row>
    <row r="444" spans="1:19" ht="15" customHeight="1" x14ac:dyDescent="0.25">
      <c r="A444" s="122">
        <v>51428</v>
      </c>
      <c r="B444" s="65" t="s">
        <v>193</v>
      </c>
      <c r="C444" s="65" t="s">
        <v>263</v>
      </c>
      <c r="D444" s="66">
        <v>46267</v>
      </c>
      <c r="E444" s="67">
        <v>2.09</v>
      </c>
      <c r="F444" s="65" t="s">
        <v>255</v>
      </c>
      <c r="G444" s="66">
        <v>46267</v>
      </c>
      <c r="H444">
        <v>40510990</v>
      </c>
      <c r="I444">
        <v>10</v>
      </c>
      <c r="J444" s="65" t="s">
        <v>982</v>
      </c>
      <c r="K444" s="65" t="s">
        <v>983</v>
      </c>
      <c r="L444" s="66">
        <v>46267</v>
      </c>
      <c r="M444" s="65" t="s">
        <v>261</v>
      </c>
      <c r="N444" s="65" t="s">
        <v>264</v>
      </c>
      <c r="O444" s="65" t="s">
        <v>259</v>
      </c>
      <c r="P444" s="66">
        <v>46267</v>
      </c>
      <c r="Q444" s="31">
        <f t="shared" si="12"/>
        <v>1152</v>
      </c>
      <c r="R444" s="31">
        <f t="shared" si="13"/>
        <v>1277</v>
      </c>
      <c r="S444" s="29">
        <f>IF($Q444&lt;Parâmetros!$E$19,$G444-1,$G444)</f>
        <v>46267</v>
      </c>
    </row>
    <row r="445" spans="1:19" ht="15" customHeight="1" x14ac:dyDescent="0.25">
      <c r="A445" s="122">
        <v>51428</v>
      </c>
      <c r="B445" s="65" t="s">
        <v>193</v>
      </c>
      <c r="C445" s="65" t="s">
        <v>263</v>
      </c>
      <c r="D445" s="66">
        <v>46267</v>
      </c>
      <c r="E445" s="67">
        <v>1.95</v>
      </c>
      <c r="F445" s="65" t="s">
        <v>255</v>
      </c>
      <c r="G445" s="66">
        <v>46267</v>
      </c>
      <c r="H445">
        <v>40487532</v>
      </c>
      <c r="I445">
        <v>20</v>
      </c>
      <c r="J445" s="65" t="s">
        <v>984</v>
      </c>
      <c r="K445" s="65" t="s">
        <v>985</v>
      </c>
      <c r="L445" s="66">
        <v>46267</v>
      </c>
      <c r="M445" s="65" t="s">
        <v>261</v>
      </c>
      <c r="N445" s="65" t="s">
        <v>264</v>
      </c>
      <c r="O445" s="65" t="s">
        <v>259</v>
      </c>
      <c r="P445" s="66">
        <v>46267</v>
      </c>
      <c r="Q445" s="31">
        <f t="shared" si="12"/>
        <v>1278</v>
      </c>
      <c r="R445" s="31">
        <f t="shared" si="13"/>
        <v>1395</v>
      </c>
      <c r="S445" s="29">
        <f>IF($Q445&lt;Parâmetros!$E$19,$G445-1,$G445)</f>
        <v>46267</v>
      </c>
    </row>
    <row r="446" spans="1:19" ht="15" customHeight="1" x14ac:dyDescent="0.25">
      <c r="A446" s="122">
        <v>51428</v>
      </c>
      <c r="B446" s="65" t="s">
        <v>193</v>
      </c>
      <c r="C446" s="65" t="s">
        <v>263</v>
      </c>
      <c r="D446" s="66">
        <v>46269</v>
      </c>
      <c r="E446" s="67">
        <v>2.0099999999999998</v>
      </c>
      <c r="F446" s="65" t="s">
        <v>255</v>
      </c>
      <c r="G446" s="66">
        <v>46269</v>
      </c>
      <c r="H446">
        <v>40508070</v>
      </c>
      <c r="I446">
        <v>10</v>
      </c>
      <c r="J446" s="65" t="s">
        <v>1757</v>
      </c>
      <c r="K446" s="65" t="s">
        <v>1758</v>
      </c>
      <c r="L446" s="66">
        <v>46269</v>
      </c>
      <c r="M446" s="65" t="s">
        <v>261</v>
      </c>
      <c r="N446">
        <v>3002614</v>
      </c>
      <c r="O446" s="65" t="s">
        <v>259</v>
      </c>
      <c r="P446" s="66">
        <v>46269</v>
      </c>
      <c r="Q446" s="31">
        <f t="shared" si="12"/>
        <v>914</v>
      </c>
      <c r="R446" s="31">
        <f t="shared" si="13"/>
        <v>1035</v>
      </c>
      <c r="S446" s="29">
        <f>IF($Q446&lt;Parâmetros!$E$19,$G446-1,$G446)</f>
        <v>46269</v>
      </c>
    </row>
    <row r="447" spans="1:19" ht="15" customHeight="1" x14ac:dyDescent="0.25">
      <c r="A447" s="122">
        <v>51428</v>
      </c>
      <c r="B447" s="65" t="s">
        <v>193</v>
      </c>
      <c r="C447" s="65" t="s">
        <v>263</v>
      </c>
      <c r="D447" s="66">
        <v>46269</v>
      </c>
      <c r="E447" s="67">
        <v>2.5299999999999998</v>
      </c>
      <c r="F447" s="65" t="s">
        <v>255</v>
      </c>
      <c r="G447" s="66">
        <v>46269</v>
      </c>
      <c r="H447">
        <v>40509040</v>
      </c>
      <c r="I447">
        <v>10</v>
      </c>
      <c r="J447" s="65" t="s">
        <v>1759</v>
      </c>
      <c r="K447" s="65" t="s">
        <v>1760</v>
      </c>
      <c r="L447" s="66">
        <v>46269</v>
      </c>
      <c r="M447" s="65" t="s">
        <v>258</v>
      </c>
      <c r="N447">
        <v>3012115</v>
      </c>
      <c r="O447" s="65" t="s">
        <v>259</v>
      </c>
      <c r="P447" s="66">
        <v>46269</v>
      </c>
      <c r="Q447" s="31">
        <f t="shared" ref="Q447:Q510" si="14">IFERROR(VALUE(LEFT($J447,2))*60+VALUE(MID($J447,4,2)),9999)</f>
        <v>1038</v>
      </c>
      <c r="R447" s="31">
        <f t="shared" ref="R447:R510" si="15">IFERROR(VALUE(LEFT($K447,2))*60+VALUE(MID($K447,4,2)),"")</f>
        <v>1190</v>
      </c>
      <c r="S447" s="29">
        <f>IF($Q447&lt;Parâmetros!$E$19,$G447-1,$G447)</f>
        <v>46269</v>
      </c>
    </row>
    <row r="448" spans="1:19" ht="15" customHeight="1" x14ac:dyDescent="0.25">
      <c r="A448" s="122">
        <v>51428</v>
      </c>
      <c r="B448" s="65" t="s">
        <v>193</v>
      </c>
      <c r="C448" s="65" t="s">
        <v>263</v>
      </c>
      <c r="D448" s="66">
        <v>46269</v>
      </c>
      <c r="E448" s="67">
        <v>1.07</v>
      </c>
      <c r="F448" s="65" t="s">
        <v>255</v>
      </c>
      <c r="G448" s="66">
        <v>46269</v>
      </c>
      <c r="H448">
        <v>40508379</v>
      </c>
      <c r="I448">
        <v>10</v>
      </c>
      <c r="J448" s="65" t="s">
        <v>1761</v>
      </c>
      <c r="K448" s="65" t="s">
        <v>1762</v>
      </c>
      <c r="L448" s="66">
        <v>46269</v>
      </c>
      <c r="M448" s="65" t="s">
        <v>261</v>
      </c>
      <c r="N448" s="65" t="s">
        <v>264</v>
      </c>
      <c r="O448" s="65" t="s">
        <v>259</v>
      </c>
      <c r="P448" s="66">
        <v>46269</v>
      </c>
      <c r="Q448" s="31">
        <f t="shared" si="14"/>
        <v>1191</v>
      </c>
      <c r="R448" s="31">
        <f t="shared" si="15"/>
        <v>1256</v>
      </c>
      <c r="S448" s="29">
        <f>IF($Q448&lt;Parâmetros!$E$19,$G448-1,$G448)</f>
        <v>46269</v>
      </c>
    </row>
    <row r="449" spans="1:19" ht="15" customHeight="1" x14ac:dyDescent="0.25">
      <c r="A449" s="122">
        <v>51428</v>
      </c>
      <c r="B449" s="65" t="s">
        <v>193</v>
      </c>
      <c r="C449" s="65" t="s">
        <v>263</v>
      </c>
      <c r="D449" s="66">
        <v>46269</v>
      </c>
      <c r="E449" s="67">
        <v>1.7</v>
      </c>
      <c r="F449" s="65" t="s">
        <v>255</v>
      </c>
      <c r="G449" s="66">
        <v>46269</v>
      </c>
      <c r="H449">
        <v>40511828</v>
      </c>
      <c r="I449">
        <v>10</v>
      </c>
      <c r="J449" s="65" t="s">
        <v>1763</v>
      </c>
      <c r="K449" s="65" t="s">
        <v>1764</v>
      </c>
      <c r="L449" s="66">
        <v>46269</v>
      </c>
      <c r="M449" s="65" t="s">
        <v>261</v>
      </c>
      <c r="N449">
        <v>4000917</v>
      </c>
      <c r="O449" s="65" t="s">
        <v>259</v>
      </c>
      <c r="P449" s="66">
        <v>46269</v>
      </c>
      <c r="Q449" s="31">
        <f t="shared" si="14"/>
        <v>1263</v>
      </c>
      <c r="R449" s="31">
        <f t="shared" si="15"/>
        <v>1365</v>
      </c>
      <c r="S449" s="29">
        <f>IF($Q449&lt;Parâmetros!$E$19,$G449-1,$G449)</f>
        <v>46269</v>
      </c>
    </row>
    <row r="450" spans="1:19" ht="15" customHeight="1" x14ac:dyDescent="0.25">
      <c r="A450" s="122">
        <v>51428</v>
      </c>
      <c r="B450" s="65" t="s">
        <v>193</v>
      </c>
      <c r="C450" s="65" t="s">
        <v>263</v>
      </c>
      <c r="D450" s="66">
        <v>46270</v>
      </c>
      <c r="E450" s="67">
        <v>1.8</v>
      </c>
      <c r="F450" s="65" t="s">
        <v>255</v>
      </c>
      <c r="G450" s="66">
        <v>46270</v>
      </c>
      <c r="H450">
        <v>40508972</v>
      </c>
      <c r="I450">
        <v>10</v>
      </c>
      <c r="J450" s="65" t="s">
        <v>1765</v>
      </c>
      <c r="K450" s="65" t="s">
        <v>1766</v>
      </c>
      <c r="L450" s="66">
        <v>46270</v>
      </c>
      <c r="M450" s="65" t="s">
        <v>258</v>
      </c>
      <c r="N450">
        <v>3010914</v>
      </c>
      <c r="O450" s="65" t="s">
        <v>259</v>
      </c>
      <c r="P450" s="66">
        <v>46270</v>
      </c>
      <c r="Q450" s="31">
        <f t="shared" si="14"/>
        <v>929</v>
      </c>
      <c r="R450" s="31">
        <f t="shared" si="15"/>
        <v>1037</v>
      </c>
      <c r="S450" s="29">
        <f>IF($Q450&lt;Parâmetros!$E$19,$G450-1,$G450)</f>
        <v>46270</v>
      </c>
    </row>
    <row r="451" spans="1:19" ht="15" customHeight="1" x14ac:dyDescent="0.25">
      <c r="A451" s="122">
        <v>51428</v>
      </c>
      <c r="B451" s="65" t="s">
        <v>193</v>
      </c>
      <c r="C451" s="65" t="s">
        <v>263</v>
      </c>
      <c r="D451" s="66">
        <v>46270</v>
      </c>
      <c r="E451" s="67">
        <v>2.8</v>
      </c>
      <c r="F451" s="65" t="s">
        <v>255</v>
      </c>
      <c r="G451" s="66">
        <v>46270</v>
      </c>
      <c r="H451">
        <v>40508987</v>
      </c>
      <c r="I451">
        <v>10</v>
      </c>
      <c r="J451" s="65" t="s">
        <v>1767</v>
      </c>
      <c r="K451" s="65" t="s">
        <v>1768</v>
      </c>
      <c r="L451" s="66">
        <v>46270</v>
      </c>
      <c r="M451" s="65" t="s">
        <v>258</v>
      </c>
      <c r="N451">
        <v>3008970</v>
      </c>
      <c r="O451" s="65" t="s">
        <v>259</v>
      </c>
      <c r="P451" s="66">
        <v>46270</v>
      </c>
      <c r="Q451" s="31">
        <f t="shared" si="14"/>
        <v>1042</v>
      </c>
      <c r="R451" s="31">
        <f t="shared" si="15"/>
        <v>1210</v>
      </c>
      <c r="S451" s="29">
        <f>IF($Q451&lt;Parâmetros!$E$19,$G451-1,$G451)</f>
        <v>46270</v>
      </c>
    </row>
    <row r="452" spans="1:19" ht="15" customHeight="1" x14ac:dyDescent="0.25">
      <c r="A452" s="122">
        <v>51428</v>
      </c>
      <c r="B452" s="65" t="s">
        <v>193</v>
      </c>
      <c r="C452" s="65" t="s">
        <v>263</v>
      </c>
      <c r="D452" s="66">
        <v>46270</v>
      </c>
      <c r="E452" s="67">
        <v>0.92</v>
      </c>
      <c r="F452" s="65" t="s">
        <v>255</v>
      </c>
      <c r="G452" s="66">
        <v>46270</v>
      </c>
      <c r="H452">
        <v>40512235</v>
      </c>
      <c r="I452">
        <v>10</v>
      </c>
      <c r="J452" s="65" t="s">
        <v>1769</v>
      </c>
      <c r="K452" s="65" t="s">
        <v>1770</v>
      </c>
      <c r="L452" s="66">
        <v>46270</v>
      </c>
      <c r="M452" s="65" t="s">
        <v>261</v>
      </c>
      <c r="N452" s="65" t="s">
        <v>264</v>
      </c>
      <c r="O452" s="65" t="s">
        <v>259</v>
      </c>
      <c r="P452" s="66">
        <v>46270</v>
      </c>
      <c r="Q452" s="31">
        <f t="shared" si="14"/>
        <v>1274</v>
      </c>
      <c r="R452" s="31">
        <f t="shared" si="15"/>
        <v>1329</v>
      </c>
      <c r="S452" s="29">
        <f>IF($Q452&lt;Parâmetros!$E$19,$G452-1,$G452)</f>
        <v>46270</v>
      </c>
    </row>
    <row r="453" spans="1:19" ht="15" customHeight="1" x14ac:dyDescent="0.25">
      <c r="A453" s="122">
        <v>51428</v>
      </c>
      <c r="B453" s="65" t="s">
        <v>193</v>
      </c>
      <c r="C453" s="65" t="s">
        <v>263</v>
      </c>
      <c r="D453" s="66">
        <v>46270</v>
      </c>
      <c r="E453" s="67">
        <v>1.04</v>
      </c>
      <c r="F453" s="65" t="s">
        <v>255</v>
      </c>
      <c r="G453" s="66">
        <v>46270</v>
      </c>
      <c r="H453">
        <v>40512236</v>
      </c>
      <c r="I453">
        <v>10</v>
      </c>
      <c r="J453" s="65" t="s">
        <v>1771</v>
      </c>
      <c r="K453" s="65" t="s">
        <v>1772</v>
      </c>
      <c r="L453" s="66">
        <v>46270</v>
      </c>
      <c r="M453" s="65" t="s">
        <v>261</v>
      </c>
      <c r="N453" s="65" t="s">
        <v>264</v>
      </c>
      <c r="O453" s="65" t="s">
        <v>259</v>
      </c>
      <c r="P453" s="66">
        <v>46270</v>
      </c>
      <c r="Q453" s="31">
        <f t="shared" si="14"/>
        <v>1332</v>
      </c>
      <c r="R453" s="31">
        <f t="shared" si="15"/>
        <v>1394</v>
      </c>
      <c r="S453" s="29">
        <f>IF($Q453&lt;Parâmetros!$E$19,$G453-1,$G453)</f>
        <v>46270</v>
      </c>
    </row>
    <row r="454" spans="1:19" ht="15" customHeight="1" x14ac:dyDescent="0.25">
      <c r="A454" s="122">
        <v>51428</v>
      </c>
      <c r="B454" s="65" t="s">
        <v>193</v>
      </c>
      <c r="C454" s="65" t="s">
        <v>263</v>
      </c>
      <c r="D454" s="66">
        <v>46271</v>
      </c>
      <c r="E454" s="67">
        <v>1.84</v>
      </c>
      <c r="F454" s="65" t="s">
        <v>255</v>
      </c>
      <c r="G454" s="66">
        <v>46271</v>
      </c>
      <c r="H454">
        <v>40508988</v>
      </c>
      <c r="I454">
        <v>10</v>
      </c>
      <c r="J454" s="65" t="s">
        <v>1773</v>
      </c>
      <c r="K454" s="65" t="s">
        <v>1774</v>
      </c>
      <c r="L454" s="66">
        <v>46271</v>
      </c>
      <c r="M454" s="65" t="s">
        <v>258</v>
      </c>
      <c r="N454">
        <v>3008971</v>
      </c>
      <c r="O454" s="65" t="s">
        <v>259</v>
      </c>
      <c r="P454" s="66">
        <v>46271</v>
      </c>
      <c r="Q454" s="31">
        <f t="shared" si="14"/>
        <v>929</v>
      </c>
      <c r="R454" s="31">
        <f t="shared" si="15"/>
        <v>1039</v>
      </c>
      <c r="S454" s="29">
        <f>IF($Q454&lt;Parâmetros!$E$19,$G454-1,$G454)</f>
        <v>46271</v>
      </c>
    </row>
    <row r="455" spans="1:19" ht="15" customHeight="1" x14ac:dyDescent="0.25">
      <c r="A455" s="122">
        <v>51428</v>
      </c>
      <c r="B455" s="65" t="s">
        <v>193</v>
      </c>
      <c r="C455" s="65" t="s">
        <v>263</v>
      </c>
      <c r="D455" s="66">
        <v>46271</v>
      </c>
      <c r="E455" s="67">
        <v>2.64</v>
      </c>
      <c r="F455" s="65" t="s">
        <v>255</v>
      </c>
      <c r="G455" s="66">
        <v>46271</v>
      </c>
      <c r="H455">
        <v>40509042</v>
      </c>
      <c r="I455">
        <v>10</v>
      </c>
      <c r="J455" s="65" t="s">
        <v>1775</v>
      </c>
      <c r="K455" s="65" t="s">
        <v>1776</v>
      </c>
      <c r="L455" s="66">
        <v>46271</v>
      </c>
      <c r="M455" s="65" t="s">
        <v>258</v>
      </c>
      <c r="N455">
        <v>3010914</v>
      </c>
      <c r="O455" s="65" t="s">
        <v>259</v>
      </c>
      <c r="P455" s="66">
        <v>46271</v>
      </c>
      <c r="Q455" s="31">
        <f t="shared" si="14"/>
        <v>1041</v>
      </c>
      <c r="R455" s="31">
        <f t="shared" si="15"/>
        <v>1199</v>
      </c>
      <c r="S455" s="29">
        <f>IF($Q455&lt;Parâmetros!$E$19,$G455-1,$G455)</f>
        <v>46271</v>
      </c>
    </row>
    <row r="456" spans="1:19" ht="15" customHeight="1" x14ac:dyDescent="0.25">
      <c r="A456" s="122">
        <v>51428</v>
      </c>
      <c r="B456" s="65" t="s">
        <v>193</v>
      </c>
      <c r="C456" s="65" t="s">
        <v>263</v>
      </c>
      <c r="D456" s="66">
        <v>46271</v>
      </c>
      <c r="E456" s="67">
        <v>1.22</v>
      </c>
      <c r="F456" s="65" t="s">
        <v>255</v>
      </c>
      <c r="G456" s="66">
        <v>46271</v>
      </c>
      <c r="H456">
        <v>40512490</v>
      </c>
      <c r="I456">
        <v>10</v>
      </c>
      <c r="J456" s="65" t="s">
        <v>1777</v>
      </c>
      <c r="K456" s="65" t="s">
        <v>1778</v>
      </c>
      <c r="L456" s="66">
        <v>46271</v>
      </c>
      <c r="M456" s="65" t="s">
        <v>261</v>
      </c>
      <c r="N456" s="65" t="s">
        <v>264</v>
      </c>
      <c r="O456" s="65" t="s">
        <v>259</v>
      </c>
      <c r="P456" s="66">
        <v>46271</v>
      </c>
      <c r="Q456" s="31">
        <f t="shared" si="14"/>
        <v>1250</v>
      </c>
      <c r="R456" s="31">
        <f t="shared" si="15"/>
        <v>1323</v>
      </c>
      <c r="S456" s="29">
        <f>IF($Q456&lt;Parâmetros!$E$19,$G456-1,$G456)</f>
        <v>46271</v>
      </c>
    </row>
    <row r="457" spans="1:19" ht="15" customHeight="1" x14ac:dyDescent="0.25">
      <c r="A457" s="122">
        <v>51428</v>
      </c>
      <c r="B457" s="65" t="s">
        <v>193</v>
      </c>
      <c r="C457" s="65" t="s">
        <v>263</v>
      </c>
      <c r="D457" s="66">
        <v>46271</v>
      </c>
      <c r="E457" s="67">
        <v>1.07</v>
      </c>
      <c r="F457" s="65" t="s">
        <v>255</v>
      </c>
      <c r="G457" s="66">
        <v>46271</v>
      </c>
      <c r="H457">
        <v>40512491</v>
      </c>
      <c r="I457">
        <v>10</v>
      </c>
      <c r="J457" s="65" t="s">
        <v>1779</v>
      </c>
      <c r="K457" s="65" t="s">
        <v>1780</v>
      </c>
      <c r="L457" s="66">
        <v>46271</v>
      </c>
      <c r="M457" s="65" t="s">
        <v>261</v>
      </c>
      <c r="N457" s="65" t="s">
        <v>264</v>
      </c>
      <c r="O457" s="65" t="s">
        <v>259</v>
      </c>
      <c r="P457" s="66">
        <v>46271</v>
      </c>
      <c r="Q457" s="31">
        <f t="shared" si="14"/>
        <v>1326</v>
      </c>
      <c r="R457" s="31">
        <f t="shared" si="15"/>
        <v>1390</v>
      </c>
      <c r="S457" s="29">
        <f>IF($Q457&lt;Parâmetros!$E$19,$G457-1,$G457)</f>
        <v>46271</v>
      </c>
    </row>
    <row r="458" spans="1:19" ht="15" customHeight="1" x14ac:dyDescent="0.25">
      <c r="A458" s="122">
        <v>51428</v>
      </c>
      <c r="B458" s="65" t="s">
        <v>193</v>
      </c>
      <c r="C458" s="65" t="s">
        <v>263</v>
      </c>
      <c r="D458" s="66">
        <v>46272</v>
      </c>
      <c r="E458" s="67">
        <v>2.74</v>
      </c>
      <c r="F458" s="65" t="s">
        <v>255</v>
      </c>
      <c r="G458" s="66">
        <v>46272</v>
      </c>
      <c r="H458">
        <v>40512794</v>
      </c>
      <c r="I458">
        <v>10</v>
      </c>
      <c r="J458" s="65" t="s">
        <v>2475</v>
      </c>
      <c r="K458" s="65" t="s">
        <v>2476</v>
      </c>
      <c r="L458" s="66">
        <v>46272</v>
      </c>
      <c r="M458" s="65" t="s">
        <v>261</v>
      </c>
      <c r="N458" s="65" t="s">
        <v>264</v>
      </c>
      <c r="O458" s="65" t="s">
        <v>259</v>
      </c>
      <c r="P458" s="66">
        <v>46272</v>
      </c>
      <c r="Q458" s="31">
        <f t="shared" si="14"/>
        <v>925</v>
      </c>
      <c r="R458" s="31">
        <f t="shared" si="15"/>
        <v>1090</v>
      </c>
      <c r="S458" s="29">
        <f>IF($Q458&lt;Parâmetros!$E$19,$G458-1,$G458)</f>
        <v>46272</v>
      </c>
    </row>
    <row r="459" spans="1:19" ht="15" customHeight="1" x14ac:dyDescent="0.25">
      <c r="A459" s="122">
        <v>51428</v>
      </c>
      <c r="B459" s="65" t="s">
        <v>193</v>
      </c>
      <c r="C459" s="65" t="s">
        <v>263</v>
      </c>
      <c r="D459" s="66">
        <v>46272</v>
      </c>
      <c r="E459" s="67">
        <v>1.3</v>
      </c>
      <c r="F459" s="65" t="s">
        <v>255</v>
      </c>
      <c r="G459" s="66">
        <v>46272</v>
      </c>
      <c r="H459">
        <v>40493136</v>
      </c>
      <c r="I459">
        <v>20</v>
      </c>
      <c r="J459" s="65" t="s">
        <v>2477</v>
      </c>
      <c r="K459" s="65" t="s">
        <v>2478</v>
      </c>
      <c r="L459" s="66">
        <v>46272</v>
      </c>
      <c r="M459" s="65" t="s">
        <v>261</v>
      </c>
      <c r="N459" s="65" t="s">
        <v>264</v>
      </c>
      <c r="O459" s="65" t="s">
        <v>259</v>
      </c>
      <c r="P459" s="66">
        <v>46272</v>
      </c>
      <c r="Q459" s="31">
        <f t="shared" si="14"/>
        <v>1095</v>
      </c>
      <c r="R459" s="31">
        <f t="shared" si="15"/>
        <v>1173</v>
      </c>
      <c r="S459" s="29">
        <f>IF($Q459&lt;Parâmetros!$E$19,$G459-1,$G459)</f>
        <v>46272</v>
      </c>
    </row>
    <row r="460" spans="1:19" ht="15" customHeight="1" x14ac:dyDescent="0.25">
      <c r="A460" s="122">
        <v>51428</v>
      </c>
      <c r="B460" s="65" t="s">
        <v>193</v>
      </c>
      <c r="C460" s="65" t="s">
        <v>263</v>
      </c>
      <c r="D460" s="66">
        <v>46272</v>
      </c>
      <c r="E460" s="67">
        <v>1.39</v>
      </c>
      <c r="F460" s="65" t="s">
        <v>255</v>
      </c>
      <c r="G460" s="66">
        <v>46272</v>
      </c>
      <c r="H460">
        <v>40509053</v>
      </c>
      <c r="I460">
        <v>10</v>
      </c>
      <c r="J460" s="65" t="s">
        <v>2479</v>
      </c>
      <c r="K460" s="65" t="s">
        <v>2480</v>
      </c>
      <c r="L460" s="66">
        <v>46272</v>
      </c>
      <c r="M460" s="65" t="s">
        <v>258</v>
      </c>
      <c r="N460" s="65" t="s">
        <v>264</v>
      </c>
      <c r="O460" s="65" t="s">
        <v>259</v>
      </c>
      <c r="P460" s="66">
        <v>46272</v>
      </c>
      <c r="Q460" s="31">
        <f t="shared" si="14"/>
        <v>1230</v>
      </c>
      <c r="R460" s="31">
        <f t="shared" si="15"/>
        <v>1314</v>
      </c>
      <c r="S460" s="29">
        <f>IF($Q460&lt;Parâmetros!$E$19,$G460-1,$G460)</f>
        <v>46272</v>
      </c>
    </row>
    <row r="461" spans="1:19" ht="15" customHeight="1" x14ac:dyDescent="0.25">
      <c r="A461" s="122">
        <v>51428</v>
      </c>
      <c r="B461" s="65" t="s">
        <v>193</v>
      </c>
      <c r="C461" s="65" t="s">
        <v>263</v>
      </c>
      <c r="D461" s="66">
        <v>46272</v>
      </c>
      <c r="E461" s="67">
        <v>1.25</v>
      </c>
      <c r="F461" s="65" t="s">
        <v>255</v>
      </c>
      <c r="G461" s="66">
        <v>46272</v>
      </c>
      <c r="H461">
        <v>40512795</v>
      </c>
      <c r="I461">
        <v>10</v>
      </c>
      <c r="J461" s="65" t="s">
        <v>2481</v>
      </c>
      <c r="K461" s="65" t="s">
        <v>2482</v>
      </c>
      <c r="L461" s="66">
        <v>46272</v>
      </c>
      <c r="M461" s="65" t="s">
        <v>261</v>
      </c>
      <c r="N461" s="65" t="s">
        <v>264</v>
      </c>
      <c r="O461" s="65" t="s">
        <v>259</v>
      </c>
      <c r="P461" s="66">
        <v>46272</v>
      </c>
      <c r="Q461" s="31">
        <f t="shared" si="14"/>
        <v>1316</v>
      </c>
      <c r="R461" s="31">
        <f t="shared" si="15"/>
        <v>1391</v>
      </c>
      <c r="S461" s="29">
        <f>IF($Q461&lt;Parâmetros!$E$19,$G461-1,$G461)</f>
        <v>46272</v>
      </c>
    </row>
    <row r="462" spans="1:19" ht="15" customHeight="1" x14ac:dyDescent="0.25">
      <c r="A462" s="122">
        <v>51428</v>
      </c>
      <c r="B462" s="65" t="s">
        <v>193</v>
      </c>
      <c r="C462" s="65" t="s">
        <v>263</v>
      </c>
      <c r="D462" s="66">
        <v>46273</v>
      </c>
      <c r="E462" s="67">
        <v>3.65</v>
      </c>
      <c r="F462" s="65" t="s">
        <v>255</v>
      </c>
      <c r="G462" s="66">
        <v>46273</v>
      </c>
      <c r="H462">
        <v>40509054</v>
      </c>
      <c r="I462">
        <v>10</v>
      </c>
      <c r="J462" s="65" t="s">
        <v>2697</v>
      </c>
      <c r="K462" s="65" t="s">
        <v>2698</v>
      </c>
      <c r="L462" s="66">
        <v>46273</v>
      </c>
      <c r="M462" s="65" t="s">
        <v>258</v>
      </c>
      <c r="N462" s="65" t="s">
        <v>264</v>
      </c>
      <c r="O462" s="65" t="s">
        <v>259</v>
      </c>
      <c r="P462" s="66">
        <v>46273</v>
      </c>
      <c r="Q462" s="31">
        <f t="shared" si="14"/>
        <v>915</v>
      </c>
      <c r="R462" s="31">
        <f t="shared" si="15"/>
        <v>1134</v>
      </c>
      <c r="S462" s="29">
        <f>IF($Q462&lt;Parâmetros!$E$19,$G462-1,$G462)</f>
        <v>46273</v>
      </c>
    </row>
    <row r="463" spans="1:19" ht="15" customHeight="1" x14ac:dyDescent="0.25">
      <c r="A463" s="122">
        <v>51428</v>
      </c>
      <c r="B463" s="65" t="s">
        <v>193</v>
      </c>
      <c r="C463" s="65" t="s">
        <v>263</v>
      </c>
      <c r="D463" s="66">
        <v>46273</v>
      </c>
      <c r="E463" s="67">
        <v>1.82</v>
      </c>
      <c r="F463" s="65" t="s">
        <v>255</v>
      </c>
      <c r="G463" s="66">
        <v>46273</v>
      </c>
      <c r="H463">
        <v>40509055</v>
      </c>
      <c r="I463">
        <v>10</v>
      </c>
      <c r="J463" s="65" t="s">
        <v>2699</v>
      </c>
      <c r="K463" s="65" t="s">
        <v>2700</v>
      </c>
      <c r="L463" s="66">
        <v>46273</v>
      </c>
      <c r="M463" s="65" t="s">
        <v>258</v>
      </c>
      <c r="N463" s="65" t="s">
        <v>264</v>
      </c>
      <c r="O463" s="65" t="s">
        <v>259</v>
      </c>
      <c r="P463" s="66">
        <v>46273</v>
      </c>
      <c r="Q463" s="31">
        <f t="shared" si="14"/>
        <v>1134</v>
      </c>
      <c r="R463" s="31">
        <f t="shared" si="15"/>
        <v>1244</v>
      </c>
      <c r="S463" s="29">
        <f>IF($Q463&lt;Parâmetros!$E$19,$G463-1,$G463)</f>
        <v>46273</v>
      </c>
    </row>
    <row r="464" spans="1:19" ht="15" customHeight="1" x14ac:dyDescent="0.25">
      <c r="A464" s="122">
        <v>51428</v>
      </c>
      <c r="B464" s="65" t="s">
        <v>193</v>
      </c>
      <c r="C464" s="65" t="s">
        <v>263</v>
      </c>
      <c r="D464" s="66">
        <v>46273</v>
      </c>
      <c r="E464" s="67">
        <v>2.04</v>
      </c>
      <c r="F464" s="65" t="s">
        <v>255</v>
      </c>
      <c r="G464" s="66">
        <v>46273</v>
      </c>
      <c r="H464">
        <v>40513050</v>
      </c>
      <c r="I464">
        <v>10</v>
      </c>
      <c r="J464" s="65" t="s">
        <v>2701</v>
      </c>
      <c r="K464" s="65" t="s">
        <v>2702</v>
      </c>
      <c r="L464" s="66">
        <v>46273</v>
      </c>
      <c r="M464" s="65" t="s">
        <v>261</v>
      </c>
      <c r="N464" s="65" t="s">
        <v>264</v>
      </c>
      <c r="O464" s="65" t="s">
        <v>259</v>
      </c>
      <c r="P464" s="66">
        <v>46273</v>
      </c>
      <c r="Q464" s="31">
        <f t="shared" si="14"/>
        <v>1245</v>
      </c>
      <c r="R464" s="31">
        <f t="shared" si="15"/>
        <v>1367</v>
      </c>
      <c r="S464" s="29">
        <f>IF($Q464&lt;Parâmetros!$E$19,$G464-1,$G464)</f>
        <v>46273</v>
      </c>
    </row>
    <row r="465" spans="1:19" ht="15" customHeight="1" x14ac:dyDescent="0.25">
      <c r="A465" s="122">
        <v>52397</v>
      </c>
      <c r="B465" s="65" t="s">
        <v>886</v>
      </c>
      <c r="C465" s="65" t="s">
        <v>288</v>
      </c>
      <c r="D465" s="66">
        <v>46267</v>
      </c>
      <c r="E465" s="67">
        <v>4.12</v>
      </c>
      <c r="F465" s="65" t="s">
        <v>255</v>
      </c>
      <c r="G465" s="66">
        <v>46267</v>
      </c>
      <c r="H465">
        <v>40510977</v>
      </c>
      <c r="I465">
        <v>10</v>
      </c>
      <c r="J465" s="65" t="s">
        <v>884</v>
      </c>
      <c r="K465" s="65" t="s">
        <v>885</v>
      </c>
      <c r="L465" s="66">
        <v>46267</v>
      </c>
      <c r="M465" s="65" t="s">
        <v>258</v>
      </c>
      <c r="N465" s="65" t="s">
        <v>264</v>
      </c>
      <c r="O465" s="65" t="s">
        <v>259</v>
      </c>
      <c r="P465" s="66">
        <v>46267</v>
      </c>
      <c r="Q465" s="31">
        <f t="shared" si="14"/>
        <v>439</v>
      </c>
      <c r="R465" s="31">
        <f t="shared" si="15"/>
        <v>686</v>
      </c>
      <c r="S465" s="29">
        <f>IF($Q465&lt;Parâmetros!$E$19,$G465-1,$G465)</f>
        <v>46267</v>
      </c>
    </row>
    <row r="466" spans="1:19" ht="15" customHeight="1" x14ac:dyDescent="0.25">
      <c r="A466" s="122">
        <v>52397</v>
      </c>
      <c r="B466" s="65" t="s">
        <v>886</v>
      </c>
      <c r="C466" s="65" t="s">
        <v>288</v>
      </c>
      <c r="D466" s="66">
        <v>46267</v>
      </c>
      <c r="E466" s="67">
        <v>3.95</v>
      </c>
      <c r="F466" s="65" t="s">
        <v>255</v>
      </c>
      <c r="G466" s="66">
        <v>46267</v>
      </c>
      <c r="H466">
        <v>40510977</v>
      </c>
      <c r="I466">
        <v>10</v>
      </c>
      <c r="J466" s="65" t="s">
        <v>970</v>
      </c>
      <c r="K466" s="65" t="s">
        <v>971</v>
      </c>
      <c r="L466" s="66">
        <v>46267</v>
      </c>
      <c r="M466" s="65" t="s">
        <v>258</v>
      </c>
      <c r="N466" s="65" t="s">
        <v>264</v>
      </c>
      <c r="O466" s="65" t="s">
        <v>259</v>
      </c>
      <c r="P466" s="66">
        <v>46267</v>
      </c>
      <c r="Q466" s="31">
        <f t="shared" si="14"/>
        <v>764</v>
      </c>
      <c r="R466" s="31">
        <f t="shared" si="15"/>
        <v>1002</v>
      </c>
      <c r="S466" s="29">
        <f>IF($Q466&lt;Parâmetros!$E$19,$G466-1,$G466)</f>
        <v>46267</v>
      </c>
    </row>
    <row r="467" spans="1:19" ht="15" customHeight="1" x14ac:dyDescent="0.25">
      <c r="A467" s="122">
        <v>52397</v>
      </c>
      <c r="B467" s="65" t="s">
        <v>886</v>
      </c>
      <c r="C467" s="65" t="s">
        <v>288</v>
      </c>
      <c r="D467" s="66">
        <v>46268</v>
      </c>
      <c r="E467" s="67">
        <v>2.7</v>
      </c>
      <c r="F467" s="65" t="s">
        <v>255</v>
      </c>
      <c r="G467" s="66">
        <v>46268</v>
      </c>
      <c r="H467">
        <v>40503385</v>
      </c>
      <c r="I467">
        <v>10</v>
      </c>
      <c r="J467" s="65" t="s">
        <v>1176</v>
      </c>
      <c r="K467" s="65" t="s">
        <v>1177</v>
      </c>
      <c r="L467" s="66">
        <v>46268</v>
      </c>
      <c r="M467" s="65" t="s">
        <v>261</v>
      </c>
      <c r="N467" s="65" t="s">
        <v>264</v>
      </c>
      <c r="O467" s="65" t="s">
        <v>259</v>
      </c>
      <c r="P467" s="66">
        <v>46268</v>
      </c>
      <c r="Q467" s="31">
        <f t="shared" si="14"/>
        <v>441</v>
      </c>
      <c r="R467" s="31">
        <f t="shared" si="15"/>
        <v>603</v>
      </c>
      <c r="S467" s="29">
        <f>IF($Q467&lt;Parâmetros!$E$19,$G467-1,$G467)</f>
        <v>46268</v>
      </c>
    </row>
    <row r="468" spans="1:19" ht="15" customHeight="1" x14ac:dyDescent="0.25">
      <c r="A468" s="122">
        <v>52397</v>
      </c>
      <c r="B468" s="65" t="s">
        <v>886</v>
      </c>
      <c r="C468" s="65" t="s">
        <v>288</v>
      </c>
      <c r="D468" s="66">
        <v>46268</v>
      </c>
      <c r="E468" s="67">
        <v>1.29</v>
      </c>
      <c r="F468" s="65" t="s">
        <v>255</v>
      </c>
      <c r="G468" s="66">
        <v>46268</v>
      </c>
      <c r="H468">
        <v>40503110</v>
      </c>
      <c r="I468">
        <v>10</v>
      </c>
      <c r="J468" s="65" t="s">
        <v>1178</v>
      </c>
      <c r="K468" s="65" t="s">
        <v>1179</v>
      </c>
      <c r="L468" s="66">
        <v>46268</v>
      </c>
      <c r="M468" s="65" t="s">
        <v>261</v>
      </c>
      <c r="N468">
        <v>3004088</v>
      </c>
      <c r="O468" s="65" t="s">
        <v>259</v>
      </c>
      <c r="P468" s="66">
        <v>46268</v>
      </c>
      <c r="Q468" s="31">
        <f t="shared" si="14"/>
        <v>607</v>
      </c>
      <c r="R468" s="31">
        <f t="shared" si="15"/>
        <v>684</v>
      </c>
      <c r="S468" s="29">
        <f>IF($Q468&lt;Parâmetros!$E$19,$G468-1,$G468)</f>
        <v>46268</v>
      </c>
    </row>
    <row r="469" spans="1:19" ht="15" customHeight="1" x14ac:dyDescent="0.25">
      <c r="A469" s="122">
        <v>52397</v>
      </c>
      <c r="B469" s="65" t="s">
        <v>886</v>
      </c>
      <c r="C469" s="65" t="s">
        <v>288</v>
      </c>
      <c r="D469" s="66">
        <v>46268</v>
      </c>
      <c r="E469" s="67">
        <v>2.4700000000000002</v>
      </c>
      <c r="F469" s="65" t="s">
        <v>255</v>
      </c>
      <c r="G469" s="66">
        <v>46268</v>
      </c>
      <c r="H469">
        <v>40481239</v>
      </c>
      <c r="I469">
        <v>20</v>
      </c>
      <c r="J469" s="65" t="s">
        <v>821</v>
      </c>
      <c r="K469" s="65" t="s">
        <v>1180</v>
      </c>
      <c r="L469" s="66">
        <v>46268</v>
      </c>
      <c r="M469" s="65" t="s">
        <v>261</v>
      </c>
      <c r="N469">
        <v>3004267</v>
      </c>
      <c r="O469" s="65" t="s">
        <v>259</v>
      </c>
      <c r="P469" s="66">
        <v>46268</v>
      </c>
      <c r="Q469" s="31">
        <f t="shared" si="14"/>
        <v>755</v>
      </c>
      <c r="R469" s="31">
        <f t="shared" si="15"/>
        <v>903</v>
      </c>
      <c r="S469" s="29">
        <f>IF($Q469&lt;Parâmetros!$E$19,$G469-1,$G469)</f>
        <v>46268</v>
      </c>
    </row>
    <row r="470" spans="1:19" ht="15" customHeight="1" x14ac:dyDescent="0.25">
      <c r="A470" s="122">
        <v>52397</v>
      </c>
      <c r="B470" s="65" t="s">
        <v>886</v>
      </c>
      <c r="C470" s="65" t="s">
        <v>288</v>
      </c>
      <c r="D470" s="66">
        <v>46268</v>
      </c>
      <c r="E470" s="67">
        <v>1.34</v>
      </c>
      <c r="F470" s="65" t="s">
        <v>255</v>
      </c>
      <c r="G470" s="66">
        <v>46268</v>
      </c>
      <c r="H470">
        <v>40503380</v>
      </c>
      <c r="I470">
        <v>10</v>
      </c>
      <c r="J470" s="65" t="s">
        <v>1181</v>
      </c>
      <c r="K470" s="65" t="s">
        <v>1182</v>
      </c>
      <c r="L470" s="66">
        <v>46268</v>
      </c>
      <c r="M470" s="65" t="s">
        <v>261</v>
      </c>
      <c r="N470" s="65" t="s">
        <v>264</v>
      </c>
      <c r="O470" s="65" t="s">
        <v>259</v>
      </c>
      <c r="P470" s="66">
        <v>46268</v>
      </c>
      <c r="Q470" s="31">
        <f t="shared" si="14"/>
        <v>910</v>
      </c>
      <c r="R470" s="31">
        <f t="shared" si="15"/>
        <v>990</v>
      </c>
      <c r="S470" s="29">
        <f>IF($Q470&lt;Parâmetros!$E$19,$G470-1,$G470)</f>
        <v>46268</v>
      </c>
    </row>
    <row r="471" spans="1:19" ht="15" customHeight="1" x14ac:dyDescent="0.25">
      <c r="A471" s="122">
        <v>52397</v>
      </c>
      <c r="B471" s="65" t="s">
        <v>886</v>
      </c>
      <c r="C471" s="65" t="s">
        <v>288</v>
      </c>
      <c r="D471" s="66">
        <v>46268</v>
      </c>
      <c r="E471" s="67">
        <v>0.01</v>
      </c>
      <c r="F471" s="65" t="s">
        <v>255</v>
      </c>
      <c r="G471" s="66">
        <v>46268</v>
      </c>
      <c r="H471">
        <v>40503380</v>
      </c>
      <c r="I471">
        <v>10</v>
      </c>
      <c r="J471" s="65" t="s">
        <v>1199</v>
      </c>
      <c r="K471" s="65" t="s">
        <v>1200</v>
      </c>
      <c r="L471" s="66">
        <v>46268</v>
      </c>
      <c r="M471" s="65" t="s">
        <v>261</v>
      </c>
      <c r="N471" s="65" t="s">
        <v>264</v>
      </c>
      <c r="O471" s="65" t="s">
        <v>259</v>
      </c>
      <c r="P471" s="66">
        <v>46268</v>
      </c>
      <c r="Q471" s="31">
        <f t="shared" si="14"/>
        <v>992</v>
      </c>
      <c r="R471" s="31">
        <f t="shared" si="15"/>
        <v>993</v>
      </c>
      <c r="S471" s="29">
        <f>IF($Q471&lt;Parâmetros!$E$19,$G471-1,$G471)</f>
        <v>46268</v>
      </c>
    </row>
    <row r="472" spans="1:19" ht="15" customHeight="1" x14ac:dyDescent="0.25">
      <c r="A472" s="122">
        <v>52397</v>
      </c>
      <c r="B472" s="65" t="s">
        <v>886</v>
      </c>
      <c r="C472" s="65" t="s">
        <v>288</v>
      </c>
      <c r="D472" s="66">
        <v>46269</v>
      </c>
      <c r="E472" s="67">
        <v>1.1200000000000001</v>
      </c>
      <c r="F472" s="65" t="s">
        <v>255</v>
      </c>
      <c r="G472" s="66">
        <v>46269</v>
      </c>
      <c r="H472">
        <v>40503377</v>
      </c>
      <c r="I472">
        <v>10</v>
      </c>
      <c r="J472" s="65" t="s">
        <v>1633</v>
      </c>
      <c r="K472" s="65" t="s">
        <v>1574</v>
      </c>
      <c r="L472" s="66">
        <v>46269</v>
      </c>
      <c r="M472" s="65" t="s">
        <v>261</v>
      </c>
      <c r="N472">
        <v>3007190</v>
      </c>
      <c r="O472" s="65" t="s">
        <v>259</v>
      </c>
      <c r="P472" s="66">
        <v>46269</v>
      </c>
      <c r="Q472" s="31">
        <f t="shared" si="14"/>
        <v>443</v>
      </c>
      <c r="R472" s="31">
        <f t="shared" si="15"/>
        <v>510</v>
      </c>
      <c r="S472" s="29">
        <f>IF($Q472&lt;Parâmetros!$E$19,$G472-1,$G472)</f>
        <v>46269</v>
      </c>
    </row>
    <row r="473" spans="1:19" ht="15" customHeight="1" x14ac:dyDescent="0.25">
      <c r="A473" s="122">
        <v>52397</v>
      </c>
      <c r="B473" s="65" t="s">
        <v>886</v>
      </c>
      <c r="C473" s="65" t="s">
        <v>288</v>
      </c>
      <c r="D473" s="66">
        <v>46269</v>
      </c>
      <c r="E473" s="67">
        <v>2.82</v>
      </c>
      <c r="F473" s="65" t="s">
        <v>255</v>
      </c>
      <c r="G473" s="66">
        <v>46269</v>
      </c>
      <c r="H473">
        <v>40489305</v>
      </c>
      <c r="I473">
        <v>10</v>
      </c>
      <c r="J473" s="65" t="s">
        <v>1634</v>
      </c>
      <c r="K473" s="65" t="s">
        <v>1635</v>
      </c>
      <c r="L473" s="66">
        <v>46269</v>
      </c>
      <c r="M473" s="65" t="s">
        <v>261</v>
      </c>
      <c r="N473" s="65" t="s">
        <v>264</v>
      </c>
      <c r="O473" s="65" t="s">
        <v>259</v>
      </c>
      <c r="P473" s="66">
        <v>46269</v>
      </c>
      <c r="Q473" s="31">
        <f t="shared" si="14"/>
        <v>517</v>
      </c>
      <c r="R473" s="31">
        <f t="shared" si="15"/>
        <v>686</v>
      </c>
      <c r="S473" s="29">
        <f>IF($Q473&lt;Parâmetros!$E$19,$G473-1,$G473)</f>
        <v>46269</v>
      </c>
    </row>
    <row r="474" spans="1:19" ht="15" customHeight="1" x14ac:dyDescent="0.25">
      <c r="A474" s="122">
        <v>52397</v>
      </c>
      <c r="B474" s="65" t="s">
        <v>886</v>
      </c>
      <c r="C474" s="65" t="s">
        <v>288</v>
      </c>
      <c r="D474" s="66">
        <v>46269</v>
      </c>
      <c r="E474" s="67">
        <v>4</v>
      </c>
      <c r="F474" s="65" t="s">
        <v>255</v>
      </c>
      <c r="G474" s="66">
        <v>46269</v>
      </c>
      <c r="H474">
        <v>40489305</v>
      </c>
      <c r="I474">
        <v>10</v>
      </c>
      <c r="J474" s="65" t="s">
        <v>1636</v>
      </c>
      <c r="K474" s="65" t="s">
        <v>1637</v>
      </c>
      <c r="L474" s="66">
        <v>46269</v>
      </c>
      <c r="M474" s="65" t="s">
        <v>261</v>
      </c>
      <c r="N474" s="65" t="s">
        <v>264</v>
      </c>
      <c r="O474" s="65" t="s">
        <v>259</v>
      </c>
      <c r="P474" s="66">
        <v>46269</v>
      </c>
      <c r="Q474" s="31">
        <f t="shared" si="14"/>
        <v>758</v>
      </c>
      <c r="R474" s="31">
        <f t="shared" si="15"/>
        <v>998</v>
      </c>
      <c r="S474" s="29">
        <f>IF($Q474&lt;Parâmetros!$E$19,$G474-1,$G474)</f>
        <v>46269</v>
      </c>
    </row>
    <row r="475" spans="1:19" ht="15" customHeight="1" x14ac:dyDescent="0.25">
      <c r="A475" s="122">
        <v>52397</v>
      </c>
      <c r="B475" s="65" t="s">
        <v>886</v>
      </c>
      <c r="C475" s="65" t="s">
        <v>288</v>
      </c>
      <c r="D475" s="66">
        <v>46272</v>
      </c>
      <c r="E475" s="67">
        <v>4.2</v>
      </c>
      <c r="F475" s="65" t="s">
        <v>255</v>
      </c>
      <c r="G475" s="66">
        <v>46272</v>
      </c>
      <c r="H475">
        <v>40489305</v>
      </c>
      <c r="I475">
        <v>10</v>
      </c>
      <c r="J475" s="65" t="s">
        <v>1542</v>
      </c>
      <c r="K475" s="65" t="s">
        <v>2438</v>
      </c>
      <c r="L475" s="66">
        <v>46272</v>
      </c>
      <c r="M475" s="65" t="s">
        <v>261</v>
      </c>
      <c r="N475" s="65" t="s">
        <v>264</v>
      </c>
      <c r="O475" s="65" t="s">
        <v>259</v>
      </c>
      <c r="P475" s="66">
        <v>46272</v>
      </c>
      <c r="Q475" s="31">
        <f t="shared" si="14"/>
        <v>434</v>
      </c>
      <c r="R475" s="31">
        <f t="shared" si="15"/>
        <v>687</v>
      </c>
      <c r="S475" s="29">
        <f>IF($Q475&lt;Parâmetros!$E$19,$G475-1,$G475)</f>
        <v>46272</v>
      </c>
    </row>
    <row r="476" spans="1:19" ht="15" customHeight="1" x14ac:dyDescent="0.25">
      <c r="A476" s="122">
        <v>52397</v>
      </c>
      <c r="B476" s="65" t="s">
        <v>886</v>
      </c>
      <c r="C476" s="65" t="s">
        <v>288</v>
      </c>
      <c r="D476" s="66">
        <v>46272</v>
      </c>
      <c r="E476" s="67">
        <v>3</v>
      </c>
      <c r="F476" s="65" t="s">
        <v>255</v>
      </c>
      <c r="G476" s="66">
        <v>46272</v>
      </c>
      <c r="H476">
        <v>40489305</v>
      </c>
      <c r="I476">
        <v>10</v>
      </c>
      <c r="J476" s="65" t="s">
        <v>2439</v>
      </c>
      <c r="K476" s="65" t="s">
        <v>2440</v>
      </c>
      <c r="L476" s="66">
        <v>46272</v>
      </c>
      <c r="M476" s="65" t="s">
        <v>261</v>
      </c>
      <c r="N476" s="65" t="s">
        <v>264</v>
      </c>
      <c r="O476" s="65" t="s">
        <v>259</v>
      </c>
      <c r="P476" s="66">
        <v>46272</v>
      </c>
      <c r="Q476" s="31">
        <f t="shared" si="14"/>
        <v>742</v>
      </c>
      <c r="R476" s="31">
        <f t="shared" si="15"/>
        <v>922</v>
      </c>
      <c r="S476" s="29">
        <f>IF($Q476&lt;Parâmetros!$E$19,$G476-1,$G476)</f>
        <v>46272</v>
      </c>
    </row>
    <row r="477" spans="1:19" ht="15" customHeight="1" x14ac:dyDescent="0.25">
      <c r="A477" s="122">
        <v>52397</v>
      </c>
      <c r="B477" s="65" t="s">
        <v>886</v>
      </c>
      <c r="C477" s="65" t="s">
        <v>288</v>
      </c>
      <c r="D477" s="66">
        <v>46273</v>
      </c>
      <c r="E477" s="67">
        <v>4.05</v>
      </c>
      <c r="F477" s="65" t="s">
        <v>255</v>
      </c>
      <c r="G477" s="66">
        <v>46273</v>
      </c>
      <c r="H477">
        <v>40505583</v>
      </c>
      <c r="I477">
        <v>10</v>
      </c>
      <c r="J477" s="65" t="s">
        <v>2703</v>
      </c>
      <c r="K477" s="65" t="s">
        <v>2704</v>
      </c>
      <c r="L477" s="66">
        <v>46273</v>
      </c>
      <c r="M477" s="65" t="s">
        <v>261</v>
      </c>
      <c r="N477" s="65" t="s">
        <v>264</v>
      </c>
      <c r="O477" s="65" t="s">
        <v>259</v>
      </c>
      <c r="P477" s="66">
        <v>46273</v>
      </c>
      <c r="Q477" s="31">
        <f t="shared" si="14"/>
        <v>443</v>
      </c>
      <c r="R477" s="31">
        <f t="shared" si="15"/>
        <v>686</v>
      </c>
      <c r="S477" s="29">
        <f>IF($Q477&lt;Parâmetros!$E$19,$G477-1,$G477)</f>
        <v>46273</v>
      </c>
    </row>
    <row r="478" spans="1:19" ht="15" customHeight="1" x14ac:dyDescent="0.25">
      <c r="A478" s="122">
        <v>52397</v>
      </c>
      <c r="B478" s="65" t="s">
        <v>886</v>
      </c>
      <c r="C478" s="65" t="s">
        <v>288</v>
      </c>
      <c r="D478" s="66">
        <v>46273</v>
      </c>
      <c r="E478" s="67">
        <v>4</v>
      </c>
      <c r="F478" s="65" t="s">
        <v>255</v>
      </c>
      <c r="G478" s="66">
        <v>46273</v>
      </c>
      <c r="H478">
        <v>40489305</v>
      </c>
      <c r="I478">
        <v>10</v>
      </c>
      <c r="J478" s="65" t="s">
        <v>2705</v>
      </c>
      <c r="K478" s="65" t="s">
        <v>2706</v>
      </c>
      <c r="L478" s="66">
        <v>46273</v>
      </c>
      <c r="M478" s="65" t="s">
        <v>261</v>
      </c>
      <c r="N478" s="65" t="s">
        <v>264</v>
      </c>
      <c r="O478" s="65" t="s">
        <v>259</v>
      </c>
      <c r="P478" s="66">
        <v>46273</v>
      </c>
      <c r="Q478" s="31">
        <f t="shared" si="14"/>
        <v>755</v>
      </c>
      <c r="R478" s="31">
        <f t="shared" si="15"/>
        <v>995</v>
      </c>
      <c r="S478" s="29">
        <f>IF($Q478&lt;Parâmetros!$E$19,$G478-1,$G478)</f>
        <v>46273</v>
      </c>
    </row>
    <row r="479" spans="1:19" ht="15" customHeight="1" x14ac:dyDescent="0.25">
      <c r="A479" s="122">
        <v>52398</v>
      </c>
      <c r="B479" s="65" t="s">
        <v>265</v>
      </c>
      <c r="C479" s="65" t="s">
        <v>263</v>
      </c>
      <c r="D479" s="66">
        <v>46265</v>
      </c>
      <c r="E479" s="67">
        <v>4.29</v>
      </c>
      <c r="F479" s="65" t="s">
        <v>255</v>
      </c>
      <c r="G479" s="66">
        <v>46264</v>
      </c>
      <c r="H479">
        <v>40506378</v>
      </c>
      <c r="I479">
        <v>10</v>
      </c>
      <c r="J479" s="65" t="s">
        <v>455</v>
      </c>
      <c r="K479" s="65" t="s">
        <v>456</v>
      </c>
      <c r="L479" s="66">
        <v>46265</v>
      </c>
      <c r="M479" s="65" t="s">
        <v>258</v>
      </c>
      <c r="N479" s="65" t="s">
        <v>264</v>
      </c>
      <c r="O479" s="65" t="s">
        <v>259</v>
      </c>
      <c r="P479" s="66">
        <v>46265</v>
      </c>
      <c r="Q479" s="31">
        <f t="shared" si="14"/>
        <v>1431</v>
      </c>
      <c r="R479" s="31">
        <f t="shared" si="15"/>
        <v>248</v>
      </c>
      <c r="S479" s="29">
        <f>IF($Q479&lt;Parâmetros!$E$19,$G479-1,$G479)</f>
        <v>46264</v>
      </c>
    </row>
    <row r="480" spans="1:19" ht="15" customHeight="1" x14ac:dyDescent="0.25">
      <c r="A480" s="122">
        <v>52398</v>
      </c>
      <c r="B480" s="65" t="s">
        <v>265</v>
      </c>
      <c r="C480" s="65" t="s">
        <v>263</v>
      </c>
      <c r="D480" s="66">
        <v>46265</v>
      </c>
      <c r="E480" s="67">
        <v>0.5</v>
      </c>
      <c r="F480" s="65" t="s">
        <v>255</v>
      </c>
      <c r="G480" s="66">
        <v>46265</v>
      </c>
      <c r="H480">
        <v>40506379</v>
      </c>
      <c r="I480">
        <v>10</v>
      </c>
      <c r="J480" s="65" t="s">
        <v>457</v>
      </c>
      <c r="K480" s="65" t="s">
        <v>458</v>
      </c>
      <c r="L480" s="66">
        <v>46265</v>
      </c>
      <c r="M480" s="65" t="s">
        <v>258</v>
      </c>
      <c r="N480" s="65" t="s">
        <v>264</v>
      </c>
      <c r="O480" s="65" t="s">
        <v>259</v>
      </c>
      <c r="P480" s="66">
        <v>46265</v>
      </c>
      <c r="Q480" s="31">
        <f t="shared" si="14"/>
        <v>249</v>
      </c>
      <c r="R480" s="31">
        <f t="shared" si="15"/>
        <v>280</v>
      </c>
      <c r="S480" s="29">
        <f>IF($Q480&lt;Parâmetros!$E$19,$G480-1,$G480)</f>
        <v>46264</v>
      </c>
    </row>
    <row r="481" spans="1:19" ht="15" customHeight="1" x14ac:dyDescent="0.25">
      <c r="A481" s="122">
        <v>52398</v>
      </c>
      <c r="B481" s="65" t="s">
        <v>265</v>
      </c>
      <c r="C481" s="65" t="s">
        <v>263</v>
      </c>
      <c r="D481" s="66">
        <v>46265</v>
      </c>
      <c r="E481" s="67">
        <v>0.82</v>
      </c>
      <c r="F481" s="65" t="s">
        <v>255</v>
      </c>
      <c r="G481" s="66">
        <v>46265</v>
      </c>
      <c r="H481">
        <v>40506397</v>
      </c>
      <c r="I481">
        <v>10</v>
      </c>
      <c r="J481" s="65" t="s">
        <v>459</v>
      </c>
      <c r="K481" s="65" t="s">
        <v>364</v>
      </c>
      <c r="L481" s="66">
        <v>46265</v>
      </c>
      <c r="M481" s="65" t="s">
        <v>258</v>
      </c>
      <c r="N481" s="65" t="s">
        <v>264</v>
      </c>
      <c r="O481" s="65" t="s">
        <v>259</v>
      </c>
      <c r="P481" s="66">
        <v>46265</v>
      </c>
      <c r="Q481" s="31">
        <f t="shared" si="14"/>
        <v>281</v>
      </c>
      <c r="R481" s="31">
        <f t="shared" si="15"/>
        <v>330</v>
      </c>
      <c r="S481" s="29">
        <f>IF($Q481&lt;Parâmetros!$E$19,$G481-1,$G481)</f>
        <v>46264</v>
      </c>
    </row>
    <row r="482" spans="1:19" ht="15" customHeight="1" x14ac:dyDescent="0.25">
      <c r="A482" s="122">
        <v>52398</v>
      </c>
      <c r="B482" s="65" t="s">
        <v>265</v>
      </c>
      <c r="C482" s="65" t="s">
        <v>263</v>
      </c>
      <c r="D482" s="66">
        <v>46267</v>
      </c>
      <c r="E482" s="67">
        <v>3.59</v>
      </c>
      <c r="F482" s="65" t="s">
        <v>255</v>
      </c>
      <c r="G482" s="66">
        <v>46267</v>
      </c>
      <c r="H482">
        <v>40510988</v>
      </c>
      <c r="I482">
        <v>10</v>
      </c>
      <c r="J482" s="65" t="s">
        <v>986</v>
      </c>
      <c r="K482" s="65" t="s">
        <v>987</v>
      </c>
      <c r="L482" s="66">
        <v>46267</v>
      </c>
      <c r="M482" s="65" t="s">
        <v>261</v>
      </c>
      <c r="N482" s="65" t="s">
        <v>264</v>
      </c>
      <c r="O482" s="65" t="s">
        <v>259</v>
      </c>
      <c r="P482" s="66">
        <v>46267</v>
      </c>
      <c r="Q482" s="31">
        <f t="shared" si="14"/>
        <v>931</v>
      </c>
      <c r="R482" s="31">
        <f t="shared" si="15"/>
        <v>1146</v>
      </c>
      <c r="S482" s="29">
        <f>IF($Q482&lt;Parâmetros!$E$19,$G482-1,$G482)</f>
        <v>46267</v>
      </c>
    </row>
    <row r="483" spans="1:19" ht="15" customHeight="1" x14ac:dyDescent="0.25">
      <c r="A483" s="122">
        <v>52398</v>
      </c>
      <c r="B483" s="65" t="s">
        <v>265</v>
      </c>
      <c r="C483" s="65" t="s">
        <v>263</v>
      </c>
      <c r="D483" s="66">
        <v>46267</v>
      </c>
      <c r="E483" s="67">
        <v>2.09</v>
      </c>
      <c r="F483" s="65" t="s">
        <v>255</v>
      </c>
      <c r="G483" s="66">
        <v>46267</v>
      </c>
      <c r="H483">
        <v>40510990</v>
      </c>
      <c r="I483">
        <v>10</v>
      </c>
      <c r="J483" s="65" t="s">
        <v>982</v>
      </c>
      <c r="K483" s="65" t="s">
        <v>983</v>
      </c>
      <c r="L483" s="66">
        <v>46267</v>
      </c>
      <c r="M483" s="65" t="s">
        <v>261</v>
      </c>
      <c r="N483" s="65" t="s">
        <v>264</v>
      </c>
      <c r="O483" s="65" t="s">
        <v>259</v>
      </c>
      <c r="P483" s="66">
        <v>46267</v>
      </c>
      <c r="Q483" s="31">
        <f t="shared" si="14"/>
        <v>1152</v>
      </c>
      <c r="R483" s="31">
        <f t="shared" si="15"/>
        <v>1277</v>
      </c>
      <c r="S483" s="29">
        <f>IF($Q483&lt;Parâmetros!$E$19,$G483-1,$G483)</f>
        <v>46267</v>
      </c>
    </row>
    <row r="484" spans="1:19" ht="15" customHeight="1" x14ac:dyDescent="0.25">
      <c r="A484" s="122">
        <v>52398</v>
      </c>
      <c r="B484" s="65" t="s">
        <v>265</v>
      </c>
      <c r="C484" s="65" t="s">
        <v>263</v>
      </c>
      <c r="D484" s="66">
        <v>46267</v>
      </c>
      <c r="E484" s="67">
        <v>0.34</v>
      </c>
      <c r="F484" s="65" t="s">
        <v>255</v>
      </c>
      <c r="G484" s="66">
        <v>46267</v>
      </c>
      <c r="H484">
        <v>40509024</v>
      </c>
      <c r="I484">
        <v>10</v>
      </c>
      <c r="J484" s="65" t="s">
        <v>988</v>
      </c>
      <c r="K484" s="65" t="s">
        <v>989</v>
      </c>
      <c r="L484" s="66">
        <v>46267</v>
      </c>
      <c r="M484" s="65" t="s">
        <v>258</v>
      </c>
      <c r="N484" s="65" t="s">
        <v>264</v>
      </c>
      <c r="O484" s="65" t="s">
        <v>259</v>
      </c>
      <c r="P484" s="66">
        <v>46267</v>
      </c>
      <c r="Q484" s="31">
        <f t="shared" si="14"/>
        <v>1278</v>
      </c>
      <c r="R484" s="31">
        <f t="shared" si="15"/>
        <v>1299</v>
      </c>
      <c r="S484" s="29">
        <f>IF($Q484&lt;Parâmetros!$E$19,$G484-1,$G484)</f>
        <v>46267</v>
      </c>
    </row>
    <row r="485" spans="1:19" ht="15" customHeight="1" x14ac:dyDescent="0.25">
      <c r="A485" s="122">
        <v>52398</v>
      </c>
      <c r="B485" s="65" t="s">
        <v>265</v>
      </c>
      <c r="C485" s="65" t="s">
        <v>263</v>
      </c>
      <c r="D485" s="66">
        <v>46267</v>
      </c>
      <c r="E485" s="67">
        <v>1.39</v>
      </c>
      <c r="F485" s="65" t="s">
        <v>255</v>
      </c>
      <c r="G485" s="66">
        <v>46267</v>
      </c>
      <c r="H485">
        <v>40509025</v>
      </c>
      <c r="I485">
        <v>10</v>
      </c>
      <c r="J485" s="65" t="s">
        <v>990</v>
      </c>
      <c r="K485" s="65" t="s">
        <v>991</v>
      </c>
      <c r="L485" s="66">
        <v>46267</v>
      </c>
      <c r="M485" s="65" t="s">
        <v>258</v>
      </c>
      <c r="N485" s="65" t="s">
        <v>264</v>
      </c>
      <c r="O485" s="65" t="s">
        <v>259</v>
      </c>
      <c r="P485" s="66">
        <v>46267</v>
      </c>
      <c r="Q485" s="31">
        <f t="shared" si="14"/>
        <v>1304</v>
      </c>
      <c r="R485" s="31">
        <f t="shared" si="15"/>
        <v>1388</v>
      </c>
      <c r="S485" s="29">
        <f>IF($Q485&lt;Parâmetros!$E$19,$G485-1,$G485)</f>
        <v>46267</v>
      </c>
    </row>
    <row r="486" spans="1:19" ht="15" customHeight="1" x14ac:dyDescent="0.25">
      <c r="A486" s="122">
        <v>52398</v>
      </c>
      <c r="B486" s="65" t="s">
        <v>265</v>
      </c>
      <c r="C486" s="65" t="s">
        <v>263</v>
      </c>
      <c r="D486" s="66">
        <v>46268</v>
      </c>
      <c r="E486" s="67">
        <v>1.23</v>
      </c>
      <c r="F486" s="65" t="s">
        <v>255</v>
      </c>
      <c r="G486" s="66">
        <v>46268</v>
      </c>
      <c r="H486">
        <v>40509026</v>
      </c>
      <c r="I486">
        <v>10</v>
      </c>
      <c r="J486" s="65" t="s">
        <v>1201</v>
      </c>
      <c r="K486" s="65" t="s">
        <v>1202</v>
      </c>
      <c r="L486" s="66">
        <v>46268</v>
      </c>
      <c r="M486" s="65" t="s">
        <v>258</v>
      </c>
      <c r="N486" s="65" t="s">
        <v>264</v>
      </c>
      <c r="O486" s="65" t="s">
        <v>259</v>
      </c>
      <c r="P486" s="66">
        <v>46268</v>
      </c>
      <c r="Q486" s="31">
        <f t="shared" si="14"/>
        <v>936</v>
      </c>
      <c r="R486" s="31">
        <f t="shared" si="15"/>
        <v>1009</v>
      </c>
      <c r="S486" s="29">
        <f>IF($Q486&lt;Parâmetros!$E$19,$G486-1,$G486)</f>
        <v>46268</v>
      </c>
    </row>
    <row r="487" spans="1:19" ht="15" customHeight="1" x14ac:dyDescent="0.25">
      <c r="A487" s="122">
        <v>52398</v>
      </c>
      <c r="B487" s="65" t="s">
        <v>265</v>
      </c>
      <c r="C487" s="65" t="s">
        <v>263</v>
      </c>
      <c r="D487" s="66">
        <v>46268</v>
      </c>
      <c r="E487" s="67">
        <v>3.75</v>
      </c>
      <c r="F487" s="65" t="s">
        <v>255</v>
      </c>
      <c r="G487" s="66">
        <v>46268</v>
      </c>
      <c r="H487">
        <v>40509027</v>
      </c>
      <c r="I487">
        <v>10</v>
      </c>
      <c r="J487" s="65" t="s">
        <v>1203</v>
      </c>
      <c r="K487" s="65" t="s">
        <v>1204</v>
      </c>
      <c r="L487" s="66">
        <v>46268</v>
      </c>
      <c r="M487" s="65" t="s">
        <v>258</v>
      </c>
      <c r="N487" s="65" t="s">
        <v>264</v>
      </c>
      <c r="O487" s="65" t="s">
        <v>259</v>
      </c>
      <c r="P487" s="66">
        <v>46268</v>
      </c>
      <c r="Q487" s="31">
        <f t="shared" si="14"/>
        <v>1012</v>
      </c>
      <c r="R487" s="31">
        <f t="shared" si="15"/>
        <v>1237</v>
      </c>
      <c r="S487" s="29">
        <f>IF($Q487&lt;Parâmetros!$E$19,$G487-1,$G487)</f>
        <v>46268</v>
      </c>
    </row>
    <row r="488" spans="1:19" ht="15" customHeight="1" x14ac:dyDescent="0.25">
      <c r="A488" s="122">
        <v>52398</v>
      </c>
      <c r="B488" s="65" t="s">
        <v>265</v>
      </c>
      <c r="C488" s="65" t="s">
        <v>263</v>
      </c>
      <c r="D488" s="66">
        <v>46268</v>
      </c>
      <c r="E488" s="67">
        <v>1.7</v>
      </c>
      <c r="F488" s="65" t="s">
        <v>255</v>
      </c>
      <c r="G488" s="66">
        <v>46268</v>
      </c>
      <c r="H488">
        <v>40509028</v>
      </c>
      <c r="I488">
        <v>10</v>
      </c>
      <c r="J488" s="65" t="s">
        <v>1205</v>
      </c>
      <c r="K488" s="65" t="s">
        <v>1206</v>
      </c>
      <c r="L488" s="66">
        <v>46268</v>
      </c>
      <c r="M488" s="65" t="s">
        <v>258</v>
      </c>
      <c r="N488" s="65" t="s">
        <v>264</v>
      </c>
      <c r="O488" s="65" t="s">
        <v>259</v>
      </c>
      <c r="P488" s="66">
        <v>46268</v>
      </c>
      <c r="Q488" s="31">
        <f t="shared" si="14"/>
        <v>1241</v>
      </c>
      <c r="R488" s="31">
        <f t="shared" si="15"/>
        <v>1344</v>
      </c>
      <c r="S488" s="29">
        <f>IF($Q488&lt;Parâmetros!$E$19,$G488-1,$G488)</f>
        <v>46268</v>
      </c>
    </row>
    <row r="489" spans="1:19" ht="15" customHeight="1" x14ac:dyDescent="0.25">
      <c r="A489" s="122">
        <v>52398</v>
      </c>
      <c r="B489" s="65" t="s">
        <v>265</v>
      </c>
      <c r="C489" s="65" t="s">
        <v>263</v>
      </c>
      <c r="D489" s="66">
        <v>46268</v>
      </c>
      <c r="E489" s="67">
        <v>0.75</v>
      </c>
      <c r="F489" s="65" t="s">
        <v>255</v>
      </c>
      <c r="G489" s="66">
        <v>46268</v>
      </c>
      <c r="H489">
        <v>40509029</v>
      </c>
      <c r="I489">
        <v>10</v>
      </c>
      <c r="J489" s="65" t="s">
        <v>1207</v>
      </c>
      <c r="K489" s="65" t="s">
        <v>1208</v>
      </c>
      <c r="L489" s="66">
        <v>46268</v>
      </c>
      <c r="M489" s="65" t="s">
        <v>258</v>
      </c>
      <c r="N489">
        <v>3002699</v>
      </c>
      <c r="O489" s="65" t="s">
        <v>259</v>
      </c>
      <c r="P489" s="66">
        <v>46268</v>
      </c>
      <c r="Q489" s="31">
        <f t="shared" si="14"/>
        <v>1348</v>
      </c>
      <c r="R489" s="31">
        <f t="shared" si="15"/>
        <v>1393</v>
      </c>
      <c r="S489" s="29">
        <f>IF($Q489&lt;Parâmetros!$E$19,$G489-1,$G489)</f>
        <v>46268</v>
      </c>
    </row>
    <row r="490" spans="1:19" ht="15" customHeight="1" x14ac:dyDescent="0.25">
      <c r="A490" s="122">
        <v>52398</v>
      </c>
      <c r="B490" s="65" t="s">
        <v>265</v>
      </c>
      <c r="C490" s="65" t="s">
        <v>263</v>
      </c>
      <c r="D490" s="66">
        <v>46270</v>
      </c>
      <c r="E490" s="67">
        <v>1.34</v>
      </c>
      <c r="F490" s="65" t="s">
        <v>255</v>
      </c>
      <c r="G490" s="66">
        <v>46269</v>
      </c>
      <c r="H490">
        <v>40509030</v>
      </c>
      <c r="I490">
        <v>10</v>
      </c>
      <c r="J490" s="65" t="s">
        <v>1781</v>
      </c>
      <c r="K490" s="65" t="s">
        <v>1782</v>
      </c>
      <c r="L490" s="66">
        <v>46270</v>
      </c>
      <c r="M490" s="65" t="s">
        <v>258</v>
      </c>
      <c r="N490">
        <v>3010186</v>
      </c>
      <c r="O490" s="65" t="s">
        <v>259</v>
      </c>
      <c r="P490" s="66">
        <v>46270</v>
      </c>
      <c r="Q490" s="31">
        <f t="shared" si="14"/>
        <v>1402</v>
      </c>
      <c r="R490" s="31">
        <f t="shared" si="15"/>
        <v>42</v>
      </c>
      <c r="S490" s="29">
        <f>IF($Q490&lt;Parâmetros!$E$19,$G490-1,$G490)</f>
        <v>46269</v>
      </c>
    </row>
    <row r="491" spans="1:19" ht="15" customHeight="1" x14ac:dyDescent="0.25">
      <c r="A491" s="122">
        <v>52398</v>
      </c>
      <c r="B491" s="65" t="s">
        <v>265</v>
      </c>
      <c r="C491" s="65" t="s">
        <v>263</v>
      </c>
      <c r="D491" s="66">
        <v>46270</v>
      </c>
      <c r="E491" s="67">
        <v>1.97</v>
      </c>
      <c r="F491" s="65" t="s">
        <v>255</v>
      </c>
      <c r="G491" s="66">
        <v>46270</v>
      </c>
      <c r="H491">
        <v>40509031</v>
      </c>
      <c r="I491">
        <v>10</v>
      </c>
      <c r="J491" s="65" t="s">
        <v>1783</v>
      </c>
      <c r="K491" s="65" t="s">
        <v>1784</v>
      </c>
      <c r="L491" s="66">
        <v>46270</v>
      </c>
      <c r="M491" s="65" t="s">
        <v>258</v>
      </c>
      <c r="N491">
        <v>3010577</v>
      </c>
      <c r="O491" s="65" t="s">
        <v>259</v>
      </c>
      <c r="P491" s="66">
        <v>46270</v>
      </c>
      <c r="Q491" s="31">
        <f t="shared" si="14"/>
        <v>46</v>
      </c>
      <c r="R491" s="31">
        <f t="shared" si="15"/>
        <v>164</v>
      </c>
      <c r="S491" s="29">
        <f>IF($Q491&lt;Parâmetros!$E$19,$G491-1,$G491)</f>
        <v>46269</v>
      </c>
    </row>
    <row r="492" spans="1:19" ht="15" customHeight="1" x14ac:dyDescent="0.25">
      <c r="A492" s="122">
        <v>52398</v>
      </c>
      <c r="B492" s="65" t="s">
        <v>265</v>
      </c>
      <c r="C492" s="65" t="s">
        <v>263</v>
      </c>
      <c r="D492" s="66">
        <v>46270</v>
      </c>
      <c r="E492" s="67">
        <v>3.68</v>
      </c>
      <c r="F492" s="65" t="s">
        <v>255</v>
      </c>
      <c r="G492" s="66">
        <v>46270</v>
      </c>
      <c r="H492">
        <v>40512064</v>
      </c>
      <c r="I492">
        <v>10</v>
      </c>
      <c r="J492" s="65" t="s">
        <v>1785</v>
      </c>
      <c r="K492" s="65" t="s">
        <v>1786</v>
      </c>
      <c r="L492" s="66">
        <v>46270</v>
      </c>
      <c r="M492" s="65" t="s">
        <v>261</v>
      </c>
      <c r="N492" s="65" t="s">
        <v>264</v>
      </c>
      <c r="O492" s="65" t="s">
        <v>259</v>
      </c>
      <c r="P492" s="66">
        <v>46270</v>
      </c>
      <c r="Q492" s="31">
        <f t="shared" si="14"/>
        <v>173</v>
      </c>
      <c r="R492" s="31">
        <f t="shared" si="15"/>
        <v>394</v>
      </c>
      <c r="S492" s="29">
        <f>IF($Q492&lt;Parâmetros!$E$19,$G492-1,$G492)</f>
        <v>46269</v>
      </c>
    </row>
    <row r="493" spans="1:19" ht="15" customHeight="1" x14ac:dyDescent="0.25">
      <c r="A493" s="122">
        <v>52398</v>
      </c>
      <c r="B493" s="65" t="s">
        <v>265</v>
      </c>
      <c r="C493" s="65" t="s">
        <v>263</v>
      </c>
      <c r="D493" s="66">
        <v>46271</v>
      </c>
      <c r="E493" s="67">
        <v>3.32</v>
      </c>
      <c r="F493" s="65" t="s">
        <v>255</v>
      </c>
      <c r="G493" s="66">
        <v>46270</v>
      </c>
      <c r="H493">
        <v>40512472</v>
      </c>
      <c r="I493">
        <v>10</v>
      </c>
      <c r="J493" s="65" t="s">
        <v>1787</v>
      </c>
      <c r="K493" s="65" t="s">
        <v>1788</v>
      </c>
      <c r="L493" s="66">
        <v>46271</v>
      </c>
      <c r="M493" s="65" t="s">
        <v>261</v>
      </c>
      <c r="N493" s="65" t="s">
        <v>264</v>
      </c>
      <c r="O493" s="65" t="s">
        <v>259</v>
      </c>
      <c r="P493" s="66">
        <v>46271</v>
      </c>
      <c r="Q493" s="31">
        <f t="shared" si="14"/>
        <v>1421</v>
      </c>
      <c r="R493" s="31">
        <f t="shared" si="15"/>
        <v>180</v>
      </c>
      <c r="S493" s="29">
        <f>IF($Q493&lt;Parâmetros!$E$19,$G493-1,$G493)</f>
        <v>46270</v>
      </c>
    </row>
    <row r="494" spans="1:19" ht="15" customHeight="1" x14ac:dyDescent="0.25">
      <c r="A494" s="122">
        <v>52398</v>
      </c>
      <c r="B494" s="65" t="s">
        <v>265</v>
      </c>
      <c r="C494" s="65" t="s">
        <v>263</v>
      </c>
      <c r="D494" s="66">
        <v>46271</v>
      </c>
      <c r="E494" s="67">
        <v>3.65</v>
      </c>
      <c r="F494" s="65" t="s">
        <v>255</v>
      </c>
      <c r="G494" s="66">
        <v>46271</v>
      </c>
      <c r="H494">
        <v>40512245</v>
      </c>
      <c r="I494">
        <v>10</v>
      </c>
      <c r="J494" s="65" t="s">
        <v>1789</v>
      </c>
      <c r="K494" s="65" t="s">
        <v>1790</v>
      </c>
      <c r="L494" s="66">
        <v>46271</v>
      </c>
      <c r="M494" s="65" t="s">
        <v>261</v>
      </c>
      <c r="N494" s="65" t="s">
        <v>264</v>
      </c>
      <c r="O494" s="65" t="s">
        <v>259</v>
      </c>
      <c r="P494" s="66">
        <v>46271</v>
      </c>
      <c r="Q494" s="31">
        <f t="shared" si="14"/>
        <v>190</v>
      </c>
      <c r="R494" s="31">
        <f t="shared" si="15"/>
        <v>409</v>
      </c>
      <c r="S494" s="29">
        <f>IF($Q494&lt;Parâmetros!$E$19,$G494-1,$G494)</f>
        <v>46270</v>
      </c>
    </row>
    <row r="495" spans="1:19" ht="15" customHeight="1" x14ac:dyDescent="0.25">
      <c r="A495" s="122">
        <v>52398</v>
      </c>
      <c r="B495" s="65" t="s">
        <v>265</v>
      </c>
      <c r="C495" s="65" t="s">
        <v>263</v>
      </c>
      <c r="D495" s="66">
        <v>46273</v>
      </c>
      <c r="E495" s="67">
        <v>2.5</v>
      </c>
      <c r="F495" s="65" t="s">
        <v>255</v>
      </c>
      <c r="G495" s="66">
        <v>46273</v>
      </c>
      <c r="H495">
        <v>40513037</v>
      </c>
      <c r="I495">
        <v>10</v>
      </c>
      <c r="J495" s="65" t="s">
        <v>2707</v>
      </c>
      <c r="K495" s="65" t="s">
        <v>2708</v>
      </c>
      <c r="L495" s="66">
        <v>46273</v>
      </c>
      <c r="M495" s="65" t="s">
        <v>261</v>
      </c>
      <c r="N495" s="65" t="s">
        <v>264</v>
      </c>
      <c r="O495" s="65" t="s">
        <v>259</v>
      </c>
      <c r="P495" s="66">
        <v>46273</v>
      </c>
      <c r="Q495" s="31">
        <f t="shared" si="14"/>
        <v>932</v>
      </c>
      <c r="R495" s="31">
        <f t="shared" si="15"/>
        <v>1082</v>
      </c>
      <c r="S495" s="29">
        <f>IF($Q495&lt;Parâmetros!$E$19,$G495-1,$G495)</f>
        <v>46273</v>
      </c>
    </row>
    <row r="496" spans="1:19" ht="15" customHeight="1" x14ac:dyDescent="0.25">
      <c r="A496" s="122">
        <v>52398</v>
      </c>
      <c r="B496" s="65" t="s">
        <v>265</v>
      </c>
      <c r="C496" s="65" t="s">
        <v>263</v>
      </c>
      <c r="D496" s="66">
        <v>46273</v>
      </c>
      <c r="E496" s="67">
        <v>2.1800000000000002</v>
      </c>
      <c r="F496" s="65" t="s">
        <v>255</v>
      </c>
      <c r="G496" s="66">
        <v>46273</v>
      </c>
      <c r="H496">
        <v>40513049</v>
      </c>
      <c r="I496">
        <v>10</v>
      </c>
      <c r="J496" s="65" t="s">
        <v>2709</v>
      </c>
      <c r="K496" s="65" t="s">
        <v>2710</v>
      </c>
      <c r="L496" s="66">
        <v>46273</v>
      </c>
      <c r="M496" s="65" t="s">
        <v>261</v>
      </c>
      <c r="N496" s="65" t="s">
        <v>264</v>
      </c>
      <c r="O496" s="65" t="s">
        <v>259</v>
      </c>
      <c r="P496" s="66">
        <v>46273</v>
      </c>
      <c r="Q496" s="31">
        <f t="shared" si="14"/>
        <v>1087</v>
      </c>
      <c r="R496" s="31">
        <f t="shared" si="15"/>
        <v>1218</v>
      </c>
      <c r="S496" s="29">
        <f>IF($Q496&lt;Parâmetros!$E$19,$G496-1,$G496)</f>
        <v>46273</v>
      </c>
    </row>
    <row r="497" spans="1:19" ht="15" customHeight="1" x14ac:dyDescent="0.25">
      <c r="A497" s="122">
        <v>52398</v>
      </c>
      <c r="B497" s="65" t="s">
        <v>265</v>
      </c>
      <c r="C497" s="65" t="s">
        <v>263</v>
      </c>
      <c r="D497" s="66">
        <v>46273</v>
      </c>
      <c r="E497" s="67">
        <v>1.18</v>
      </c>
      <c r="F497" s="65" t="s">
        <v>255</v>
      </c>
      <c r="G497" s="66">
        <v>46273</v>
      </c>
      <c r="H497">
        <v>40509004</v>
      </c>
      <c r="I497">
        <v>10</v>
      </c>
      <c r="J497" s="65" t="s">
        <v>2711</v>
      </c>
      <c r="K497" s="65" t="s">
        <v>2712</v>
      </c>
      <c r="L497" s="66">
        <v>46273</v>
      </c>
      <c r="M497" s="65" t="s">
        <v>258</v>
      </c>
      <c r="N497">
        <v>3011638</v>
      </c>
      <c r="O497" s="65" t="s">
        <v>259</v>
      </c>
      <c r="P497" s="66">
        <v>46273</v>
      </c>
      <c r="Q497" s="31">
        <f t="shared" si="14"/>
        <v>1221</v>
      </c>
      <c r="R497" s="31">
        <f t="shared" si="15"/>
        <v>1292</v>
      </c>
      <c r="S497" s="29">
        <f>IF($Q497&lt;Parâmetros!$E$19,$G497-1,$G497)</f>
        <v>46273</v>
      </c>
    </row>
    <row r="498" spans="1:19" ht="15" customHeight="1" x14ac:dyDescent="0.25">
      <c r="A498" s="122">
        <v>52398</v>
      </c>
      <c r="B498" s="65" t="s">
        <v>265</v>
      </c>
      <c r="C498" s="65" t="s">
        <v>263</v>
      </c>
      <c r="D498" s="66">
        <v>46273</v>
      </c>
      <c r="E498" s="67">
        <v>1.4</v>
      </c>
      <c r="F498" s="65" t="s">
        <v>255</v>
      </c>
      <c r="G498" s="66">
        <v>46273</v>
      </c>
      <c r="H498">
        <v>40509005</v>
      </c>
      <c r="I498">
        <v>10</v>
      </c>
      <c r="J498" s="65" t="s">
        <v>2713</v>
      </c>
      <c r="K498" s="65" t="s">
        <v>2714</v>
      </c>
      <c r="L498" s="66">
        <v>46273</v>
      </c>
      <c r="M498" s="65" t="s">
        <v>258</v>
      </c>
      <c r="N498">
        <v>3011634</v>
      </c>
      <c r="O498" s="65" t="s">
        <v>259</v>
      </c>
      <c r="P498" s="66">
        <v>46273</v>
      </c>
      <c r="Q498" s="31">
        <f t="shared" si="14"/>
        <v>1294</v>
      </c>
      <c r="R498" s="31">
        <f t="shared" si="15"/>
        <v>1378</v>
      </c>
      <c r="S498" s="29">
        <f>IF($Q498&lt;Parâmetros!$E$19,$G498-1,$G498)</f>
        <v>46273</v>
      </c>
    </row>
    <row r="499" spans="1:19" ht="15" customHeight="1" x14ac:dyDescent="0.25">
      <c r="A499" s="122">
        <v>52403</v>
      </c>
      <c r="B499" s="65" t="s">
        <v>177</v>
      </c>
      <c r="C499" s="65" t="s">
        <v>254</v>
      </c>
      <c r="D499" s="66">
        <v>46265</v>
      </c>
      <c r="E499" s="67">
        <v>1</v>
      </c>
      <c r="F499" s="65" t="s">
        <v>255</v>
      </c>
      <c r="G499" s="66">
        <v>46264</v>
      </c>
      <c r="H499">
        <v>40506278</v>
      </c>
      <c r="I499">
        <v>10</v>
      </c>
      <c r="J499" s="65" t="s">
        <v>256</v>
      </c>
      <c r="K499" s="65" t="s">
        <v>257</v>
      </c>
      <c r="L499" s="66">
        <v>46264</v>
      </c>
      <c r="M499" s="65" t="s">
        <v>258</v>
      </c>
      <c r="N499" s="65" t="s">
        <v>264</v>
      </c>
      <c r="O499" s="65" t="s">
        <v>259</v>
      </c>
      <c r="P499" s="66">
        <v>46265</v>
      </c>
      <c r="Q499" s="31">
        <f t="shared" si="14"/>
        <v>0</v>
      </c>
      <c r="R499" s="31">
        <f t="shared" si="15"/>
        <v>60</v>
      </c>
      <c r="S499" s="29">
        <f>IF($Q499&lt;Parâmetros!$E$19,$G499-1,$G499)</f>
        <v>46263</v>
      </c>
    </row>
    <row r="500" spans="1:19" ht="15" customHeight="1" x14ac:dyDescent="0.25">
      <c r="A500" s="122">
        <v>52403</v>
      </c>
      <c r="B500" s="65" t="s">
        <v>177</v>
      </c>
      <c r="C500" s="65" t="s">
        <v>254</v>
      </c>
      <c r="D500" s="66">
        <v>46265</v>
      </c>
      <c r="E500" s="67">
        <v>1.98</v>
      </c>
      <c r="F500" s="65" t="s">
        <v>255</v>
      </c>
      <c r="G500" s="66">
        <v>46264</v>
      </c>
      <c r="H500">
        <v>40507144</v>
      </c>
      <c r="I500">
        <v>10</v>
      </c>
      <c r="J500" s="65" t="s">
        <v>266</v>
      </c>
      <c r="K500" s="65" t="s">
        <v>269</v>
      </c>
      <c r="L500" s="66">
        <v>46264</v>
      </c>
      <c r="M500" s="65" t="s">
        <v>261</v>
      </c>
      <c r="N500" s="65" t="s">
        <v>264</v>
      </c>
      <c r="O500" s="65" t="s">
        <v>259</v>
      </c>
      <c r="P500" s="66">
        <v>46265</v>
      </c>
      <c r="Q500" s="31">
        <f t="shared" si="14"/>
        <v>61</v>
      </c>
      <c r="R500" s="31">
        <f t="shared" si="15"/>
        <v>180</v>
      </c>
      <c r="S500" s="29">
        <f>IF($Q500&lt;Parâmetros!$E$19,$G500-1,$G500)</f>
        <v>46263</v>
      </c>
    </row>
    <row r="501" spans="1:19" ht="15" customHeight="1" x14ac:dyDescent="0.25">
      <c r="A501" s="122">
        <v>52403</v>
      </c>
      <c r="B501" s="65" t="s">
        <v>177</v>
      </c>
      <c r="C501" s="65" t="s">
        <v>254</v>
      </c>
      <c r="D501" s="66">
        <v>46265</v>
      </c>
      <c r="E501" s="67">
        <v>2</v>
      </c>
      <c r="F501" s="65" t="s">
        <v>255</v>
      </c>
      <c r="G501" s="66">
        <v>46264</v>
      </c>
      <c r="H501">
        <v>40507144</v>
      </c>
      <c r="I501">
        <v>10</v>
      </c>
      <c r="J501" s="65" t="s">
        <v>272</v>
      </c>
      <c r="K501" s="65" t="s">
        <v>273</v>
      </c>
      <c r="L501" s="66">
        <v>46264</v>
      </c>
      <c r="M501" s="65" t="s">
        <v>261</v>
      </c>
      <c r="N501" s="65" t="s">
        <v>264</v>
      </c>
      <c r="O501" s="65" t="s">
        <v>259</v>
      </c>
      <c r="P501" s="66">
        <v>46265</v>
      </c>
      <c r="Q501" s="31">
        <f t="shared" si="14"/>
        <v>240</v>
      </c>
      <c r="R501" s="31">
        <f t="shared" si="15"/>
        <v>360</v>
      </c>
      <c r="S501" s="29">
        <f>IF($Q501&lt;Parâmetros!$E$19,$G501-1,$G501)</f>
        <v>46263</v>
      </c>
    </row>
    <row r="502" spans="1:19" ht="15" customHeight="1" x14ac:dyDescent="0.25">
      <c r="A502" s="122">
        <v>52403</v>
      </c>
      <c r="B502" s="65" t="s">
        <v>177</v>
      </c>
      <c r="C502" s="65" t="s">
        <v>254</v>
      </c>
      <c r="D502" s="66">
        <v>46265</v>
      </c>
      <c r="E502" s="67">
        <v>0.48</v>
      </c>
      <c r="F502" s="65" t="s">
        <v>255</v>
      </c>
      <c r="G502" s="66">
        <v>46264</v>
      </c>
      <c r="H502">
        <v>40510164</v>
      </c>
      <c r="I502">
        <v>10</v>
      </c>
      <c r="J502" s="65" t="s">
        <v>274</v>
      </c>
      <c r="K502" s="65" t="s">
        <v>310</v>
      </c>
      <c r="L502" s="66">
        <v>46264</v>
      </c>
      <c r="M502" s="65" t="s">
        <v>261</v>
      </c>
      <c r="N502" s="65" t="s">
        <v>264</v>
      </c>
      <c r="O502" s="65" t="s">
        <v>259</v>
      </c>
      <c r="P502" s="66">
        <v>46265</v>
      </c>
      <c r="Q502" s="31">
        <f t="shared" si="14"/>
        <v>361</v>
      </c>
      <c r="R502" s="31">
        <f t="shared" si="15"/>
        <v>390</v>
      </c>
      <c r="S502" s="29">
        <f>IF($Q502&lt;Parâmetros!$E$19,$G502-1,$G502)</f>
        <v>46263</v>
      </c>
    </row>
    <row r="503" spans="1:19" ht="15" customHeight="1" x14ac:dyDescent="0.25">
      <c r="A503" s="122">
        <v>52403</v>
      </c>
      <c r="B503" s="65" t="s">
        <v>177</v>
      </c>
      <c r="C503" s="65" t="s">
        <v>254</v>
      </c>
      <c r="D503" s="66">
        <v>46265</v>
      </c>
      <c r="E503" s="67">
        <v>0.65</v>
      </c>
      <c r="F503" s="65" t="s">
        <v>255</v>
      </c>
      <c r="G503" s="66">
        <v>46264</v>
      </c>
      <c r="H503">
        <v>40510165</v>
      </c>
      <c r="I503">
        <v>10</v>
      </c>
      <c r="J503" s="65" t="s">
        <v>326</v>
      </c>
      <c r="K503" s="65" t="s">
        <v>327</v>
      </c>
      <c r="L503" s="66">
        <v>46264</v>
      </c>
      <c r="M503" s="65" t="s">
        <v>261</v>
      </c>
      <c r="N503" s="65" t="s">
        <v>264</v>
      </c>
      <c r="O503" s="65" t="s">
        <v>259</v>
      </c>
      <c r="P503" s="66">
        <v>46265</v>
      </c>
      <c r="Q503" s="31">
        <f t="shared" si="14"/>
        <v>391</v>
      </c>
      <c r="R503" s="31">
        <f t="shared" si="15"/>
        <v>430</v>
      </c>
      <c r="S503" s="29">
        <f>IF($Q503&lt;Parâmetros!$E$19,$G503-1,$G503)</f>
        <v>46263</v>
      </c>
    </row>
    <row r="504" spans="1:19" ht="15" customHeight="1" x14ac:dyDescent="0.25">
      <c r="A504" s="122">
        <v>52403</v>
      </c>
      <c r="B504" s="65" t="s">
        <v>177</v>
      </c>
      <c r="C504" s="65" t="s">
        <v>254</v>
      </c>
      <c r="D504" s="66">
        <v>46265</v>
      </c>
      <c r="E504" s="67">
        <v>1</v>
      </c>
      <c r="F504" s="65" t="s">
        <v>255</v>
      </c>
      <c r="G504" s="66">
        <v>46265</v>
      </c>
      <c r="H504">
        <v>40506287</v>
      </c>
      <c r="I504">
        <v>10</v>
      </c>
      <c r="J504" s="65" t="s">
        <v>256</v>
      </c>
      <c r="K504" s="65" t="s">
        <v>257</v>
      </c>
      <c r="L504" s="66">
        <v>46265</v>
      </c>
      <c r="M504" s="65" t="s">
        <v>258</v>
      </c>
      <c r="N504" s="65" t="s">
        <v>264</v>
      </c>
      <c r="O504" s="65" t="s">
        <v>259</v>
      </c>
      <c r="P504" s="66">
        <v>46265</v>
      </c>
      <c r="Q504" s="31">
        <f t="shared" si="14"/>
        <v>0</v>
      </c>
      <c r="R504" s="31">
        <f t="shared" si="15"/>
        <v>60</v>
      </c>
      <c r="S504" s="29">
        <f>IF($Q504&lt;Parâmetros!$E$19,$G504-1,$G504)</f>
        <v>46264</v>
      </c>
    </row>
    <row r="505" spans="1:19" ht="15" customHeight="1" x14ac:dyDescent="0.25">
      <c r="A505" s="122">
        <v>52403</v>
      </c>
      <c r="B505" s="65" t="s">
        <v>177</v>
      </c>
      <c r="C505" s="65" t="s">
        <v>254</v>
      </c>
      <c r="D505" s="66">
        <v>46265</v>
      </c>
      <c r="E505" s="67">
        <v>3.98</v>
      </c>
      <c r="F505" s="65" t="s">
        <v>255</v>
      </c>
      <c r="G505" s="66">
        <v>46265</v>
      </c>
      <c r="H505">
        <v>40510166</v>
      </c>
      <c r="I505">
        <v>10</v>
      </c>
      <c r="J505" s="65" t="s">
        <v>266</v>
      </c>
      <c r="K505" s="65" t="s">
        <v>270</v>
      </c>
      <c r="L505" s="66">
        <v>46265</v>
      </c>
      <c r="M505" s="65" t="s">
        <v>261</v>
      </c>
      <c r="N505" s="65" t="s">
        <v>264</v>
      </c>
      <c r="O505" s="65" t="s">
        <v>259</v>
      </c>
      <c r="P505" s="66">
        <v>46265</v>
      </c>
      <c r="Q505" s="31">
        <f t="shared" si="14"/>
        <v>61</v>
      </c>
      <c r="R505" s="31">
        <f t="shared" si="15"/>
        <v>300</v>
      </c>
      <c r="S505" s="29">
        <f>IF($Q505&lt;Parâmetros!$E$19,$G505-1,$G505)</f>
        <v>46264</v>
      </c>
    </row>
    <row r="506" spans="1:19" ht="15" customHeight="1" x14ac:dyDescent="0.25">
      <c r="A506" s="122">
        <v>52403</v>
      </c>
      <c r="B506" s="65" t="s">
        <v>177</v>
      </c>
      <c r="C506" s="65" t="s">
        <v>254</v>
      </c>
      <c r="D506" s="66">
        <v>46265</v>
      </c>
      <c r="E506" s="67">
        <v>0.65</v>
      </c>
      <c r="F506" s="65" t="s">
        <v>255</v>
      </c>
      <c r="G506" s="66">
        <v>46265</v>
      </c>
      <c r="H506">
        <v>40510393</v>
      </c>
      <c r="I506">
        <v>10</v>
      </c>
      <c r="J506" s="65" t="s">
        <v>325</v>
      </c>
      <c r="K506" s="65" t="s">
        <v>441</v>
      </c>
      <c r="L506" s="66">
        <v>46265</v>
      </c>
      <c r="M506" s="65" t="s">
        <v>261</v>
      </c>
      <c r="N506" s="65" t="s">
        <v>264</v>
      </c>
      <c r="O506" s="65" t="s">
        <v>259</v>
      </c>
      <c r="P506" s="66">
        <v>46265</v>
      </c>
      <c r="Q506" s="31">
        <f t="shared" si="14"/>
        <v>301</v>
      </c>
      <c r="R506" s="31">
        <f t="shared" si="15"/>
        <v>340</v>
      </c>
      <c r="S506" s="29">
        <f>IF($Q506&lt;Parâmetros!$E$19,$G506-1,$G506)</f>
        <v>46264</v>
      </c>
    </row>
    <row r="507" spans="1:19" ht="15" customHeight="1" x14ac:dyDescent="0.25">
      <c r="A507" s="122">
        <v>52403</v>
      </c>
      <c r="B507" s="65" t="s">
        <v>177</v>
      </c>
      <c r="C507" s="65" t="s">
        <v>254</v>
      </c>
      <c r="D507" s="66">
        <v>46266</v>
      </c>
      <c r="E507" s="67">
        <v>0.65</v>
      </c>
      <c r="F507" s="65" t="s">
        <v>255</v>
      </c>
      <c r="G507" s="66">
        <v>46265</v>
      </c>
      <c r="H507">
        <v>40510394</v>
      </c>
      <c r="I507">
        <v>10</v>
      </c>
      <c r="J507" s="65" t="s">
        <v>628</v>
      </c>
      <c r="K507" s="65" t="s">
        <v>422</v>
      </c>
      <c r="L507" s="66">
        <v>46265</v>
      </c>
      <c r="M507" s="65" t="s">
        <v>261</v>
      </c>
      <c r="N507" s="65" t="s">
        <v>264</v>
      </c>
      <c r="O507" s="65" t="s">
        <v>259</v>
      </c>
      <c r="P507" s="66">
        <v>46266</v>
      </c>
      <c r="Q507" s="31">
        <f t="shared" si="14"/>
        <v>341</v>
      </c>
      <c r="R507" s="31">
        <f t="shared" si="15"/>
        <v>380</v>
      </c>
      <c r="S507" s="29">
        <f>IF($Q507&lt;Parâmetros!$E$19,$G507-1,$G507)</f>
        <v>46264</v>
      </c>
    </row>
    <row r="508" spans="1:19" ht="15" customHeight="1" x14ac:dyDescent="0.25">
      <c r="A508" s="122">
        <v>52403</v>
      </c>
      <c r="B508" s="65" t="s">
        <v>177</v>
      </c>
      <c r="C508" s="65" t="s">
        <v>254</v>
      </c>
      <c r="D508" s="66">
        <v>46266</v>
      </c>
      <c r="E508" s="67">
        <v>0.5</v>
      </c>
      <c r="F508" s="65" t="s">
        <v>255</v>
      </c>
      <c r="G508" s="66">
        <v>46266</v>
      </c>
      <c r="H508">
        <v>40508837</v>
      </c>
      <c r="I508">
        <v>10</v>
      </c>
      <c r="J508" s="65" t="s">
        <v>256</v>
      </c>
      <c r="K508" s="65" t="s">
        <v>331</v>
      </c>
      <c r="L508" s="66">
        <v>46266</v>
      </c>
      <c r="M508" s="65" t="s">
        <v>258</v>
      </c>
      <c r="N508" s="65" t="s">
        <v>264</v>
      </c>
      <c r="O508" s="65" t="s">
        <v>259</v>
      </c>
      <c r="P508" s="66">
        <v>46266</v>
      </c>
      <c r="Q508" s="31">
        <f t="shared" si="14"/>
        <v>0</v>
      </c>
      <c r="R508" s="31">
        <f t="shared" si="15"/>
        <v>30</v>
      </c>
      <c r="S508" s="29">
        <f>IF($Q508&lt;Parâmetros!$E$19,$G508-1,$G508)</f>
        <v>46265</v>
      </c>
    </row>
    <row r="509" spans="1:19" ht="15" customHeight="1" x14ac:dyDescent="0.25">
      <c r="A509" s="122">
        <v>52403</v>
      </c>
      <c r="B509" s="65" t="s">
        <v>177</v>
      </c>
      <c r="C509" s="65" t="s">
        <v>254</v>
      </c>
      <c r="D509" s="66">
        <v>46266</v>
      </c>
      <c r="E509" s="67">
        <v>0.49</v>
      </c>
      <c r="F509" s="65" t="s">
        <v>255</v>
      </c>
      <c r="G509" s="66">
        <v>46266</v>
      </c>
      <c r="H509">
        <v>40508837</v>
      </c>
      <c r="I509">
        <v>20</v>
      </c>
      <c r="J509" s="65" t="s">
        <v>629</v>
      </c>
      <c r="K509" s="65" t="s">
        <v>257</v>
      </c>
      <c r="L509" s="66">
        <v>46266</v>
      </c>
      <c r="M509" s="65" t="s">
        <v>258</v>
      </c>
      <c r="N509" s="65" t="s">
        <v>264</v>
      </c>
      <c r="O509" s="65" t="s">
        <v>259</v>
      </c>
      <c r="P509" s="66">
        <v>46266</v>
      </c>
      <c r="Q509" s="31">
        <f t="shared" si="14"/>
        <v>30</v>
      </c>
      <c r="R509" s="31">
        <f t="shared" si="15"/>
        <v>60</v>
      </c>
      <c r="S509" s="29">
        <f>IF($Q509&lt;Parâmetros!$E$19,$G509-1,$G509)</f>
        <v>46265</v>
      </c>
    </row>
    <row r="510" spans="1:19" ht="15" customHeight="1" x14ac:dyDescent="0.25">
      <c r="A510" s="122">
        <v>52403</v>
      </c>
      <c r="B510" s="65" t="s">
        <v>177</v>
      </c>
      <c r="C510" s="65" t="s">
        <v>254</v>
      </c>
      <c r="D510" s="66">
        <v>46266</v>
      </c>
      <c r="E510" s="67">
        <v>0.48</v>
      </c>
      <c r="F510" s="65" t="s">
        <v>255</v>
      </c>
      <c r="G510" s="66">
        <v>46266</v>
      </c>
      <c r="H510">
        <v>40510693</v>
      </c>
      <c r="I510">
        <v>10</v>
      </c>
      <c r="J510" s="65" t="s">
        <v>266</v>
      </c>
      <c r="K510" s="65" t="s">
        <v>332</v>
      </c>
      <c r="L510" s="66">
        <v>46266</v>
      </c>
      <c r="M510" s="65" t="s">
        <v>261</v>
      </c>
      <c r="N510" s="65" t="s">
        <v>264</v>
      </c>
      <c r="O510" s="65" t="s">
        <v>259</v>
      </c>
      <c r="P510" s="66">
        <v>46266</v>
      </c>
      <c r="Q510" s="31">
        <f t="shared" si="14"/>
        <v>61</v>
      </c>
      <c r="R510" s="31">
        <f t="shared" si="15"/>
        <v>90</v>
      </c>
      <c r="S510" s="29">
        <f>IF($Q510&lt;Parâmetros!$E$19,$G510-1,$G510)</f>
        <v>46265</v>
      </c>
    </row>
    <row r="511" spans="1:19" ht="15" customHeight="1" x14ac:dyDescent="0.25">
      <c r="A511" s="122">
        <v>52403</v>
      </c>
      <c r="B511" s="65" t="s">
        <v>177</v>
      </c>
      <c r="C511" s="65" t="s">
        <v>254</v>
      </c>
      <c r="D511" s="66">
        <v>46266</v>
      </c>
      <c r="E511" s="67">
        <v>0.48</v>
      </c>
      <c r="F511" s="65" t="s">
        <v>255</v>
      </c>
      <c r="G511" s="66">
        <v>46266</v>
      </c>
      <c r="H511">
        <v>40510694</v>
      </c>
      <c r="I511">
        <v>10</v>
      </c>
      <c r="J511" s="65" t="s">
        <v>309</v>
      </c>
      <c r="K511" s="65" t="s">
        <v>267</v>
      </c>
      <c r="L511" s="66">
        <v>46266</v>
      </c>
      <c r="M511" s="65" t="s">
        <v>261</v>
      </c>
      <c r="N511">
        <v>3009639</v>
      </c>
      <c r="O511" s="65" t="s">
        <v>259</v>
      </c>
      <c r="P511" s="66">
        <v>46266</v>
      </c>
      <c r="Q511" s="31">
        <f t="shared" ref="Q511:Q574" si="16">IFERROR(VALUE(LEFT($J511,2))*60+VALUE(MID($J511,4,2)),9999)</f>
        <v>91</v>
      </c>
      <c r="R511" s="31">
        <f t="shared" ref="R511:R574" si="17">IFERROR(VALUE(LEFT($K511,2))*60+VALUE(MID($K511,4,2)),"")</f>
        <v>120</v>
      </c>
      <c r="S511" s="29">
        <f>IF($Q511&lt;Parâmetros!$E$19,$G511-1,$G511)</f>
        <v>46265</v>
      </c>
    </row>
    <row r="512" spans="1:19" ht="15" customHeight="1" x14ac:dyDescent="0.25">
      <c r="A512" s="122">
        <v>52403</v>
      </c>
      <c r="B512" s="65" t="s">
        <v>177</v>
      </c>
      <c r="C512" s="65" t="s">
        <v>254</v>
      </c>
      <c r="D512" s="66">
        <v>46266</v>
      </c>
      <c r="E512" s="67">
        <v>0.98</v>
      </c>
      <c r="F512" s="65" t="s">
        <v>255</v>
      </c>
      <c r="G512" s="66">
        <v>46266</v>
      </c>
      <c r="H512">
        <v>40508846</v>
      </c>
      <c r="I512">
        <v>10</v>
      </c>
      <c r="J512" s="65" t="s">
        <v>268</v>
      </c>
      <c r="K512" s="65" t="s">
        <v>269</v>
      </c>
      <c r="L512" s="66">
        <v>46266</v>
      </c>
      <c r="M512" s="65" t="s">
        <v>258</v>
      </c>
      <c r="N512" s="65" t="s">
        <v>264</v>
      </c>
      <c r="O512" s="65" t="s">
        <v>259</v>
      </c>
      <c r="P512" s="66">
        <v>46266</v>
      </c>
      <c r="Q512" s="31">
        <f t="shared" si="16"/>
        <v>121</v>
      </c>
      <c r="R512" s="31">
        <f t="shared" si="17"/>
        <v>180</v>
      </c>
      <c r="S512" s="29">
        <f>IF($Q512&lt;Parâmetros!$E$19,$G512-1,$G512)</f>
        <v>46265</v>
      </c>
    </row>
    <row r="513" spans="1:19" ht="15" customHeight="1" x14ac:dyDescent="0.25">
      <c r="A513" s="122">
        <v>52403</v>
      </c>
      <c r="B513" s="65" t="s">
        <v>177</v>
      </c>
      <c r="C513" s="65" t="s">
        <v>254</v>
      </c>
      <c r="D513" s="66">
        <v>46266</v>
      </c>
      <c r="E513" s="67">
        <v>0.98</v>
      </c>
      <c r="F513" s="65" t="s">
        <v>255</v>
      </c>
      <c r="G513" s="66">
        <v>46266</v>
      </c>
      <c r="H513">
        <v>40510695</v>
      </c>
      <c r="I513">
        <v>10</v>
      </c>
      <c r="J513" s="65" t="s">
        <v>271</v>
      </c>
      <c r="K513" s="65" t="s">
        <v>272</v>
      </c>
      <c r="L513" s="66">
        <v>46266</v>
      </c>
      <c r="M513" s="65" t="s">
        <v>261</v>
      </c>
      <c r="N513" s="65" t="s">
        <v>264</v>
      </c>
      <c r="O513" s="65" t="s">
        <v>259</v>
      </c>
      <c r="P513" s="66">
        <v>46266</v>
      </c>
      <c r="Q513" s="31">
        <f t="shared" si="16"/>
        <v>181</v>
      </c>
      <c r="R513" s="31">
        <f t="shared" si="17"/>
        <v>240</v>
      </c>
      <c r="S513" s="29">
        <f>IF($Q513&lt;Parâmetros!$E$19,$G513-1,$G513)</f>
        <v>46265</v>
      </c>
    </row>
    <row r="514" spans="1:19" ht="15" customHeight="1" x14ac:dyDescent="0.25">
      <c r="A514" s="122">
        <v>52403</v>
      </c>
      <c r="B514" s="65" t="s">
        <v>177</v>
      </c>
      <c r="C514" s="65" t="s">
        <v>254</v>
      </c>
      <c r="D514" s="66">
        <v>46266</v>
      </c>
      <c r="E514" s="67">
        <v>0.98</v>
      </c>
      <c r="F514" s="65" t="s">
        <v>255</v>
      </c>
      <c r="G514" s="66">
        <v>46266</v>
      </c>
      <c r="H514">
        <v>40510696</v>
      </c>
      <c r="I514">
        <v>10</v>
      </c>
      <c r="J514" s="65" t="s">
        <v>325</v>
      </c>
      <c r="K514" s="65" t="s">
        <v>273</v>
      </c>
      <c r="L514" s="66">
        <v>46266</v>
      </c>
      <c r="M514" s="65" t="s">
        <v>261</v>
      </c>
      <c r="N514" s="65" t="s">
        <v>264</v>
      </c>
      <c r="O514" s="65" t="s">
        <v>259</v>
      </c>
      <c r="P514" s="66">
        <v>46266</v>
      </c>
      <c r="Q514" s="31">
        <f t="shared" si="16"/>
        <v>301</v>
      </c>
      <c r="R514" s="31">
        <f t="shared" si="17"/>
        <v>360</v>
      </c>
      <c r="S514" s="29">
        <f>IF($Q514&lt;Parâmetros!$E$19,$G514-1,$G514)</f>
        <v>46265</v>
      </c>
    </row>
    <row r="515" spans="1:19" ht="15" customHeight="1" x14ac:dyDescent="0.25">
      <c r="A515" s="122">
        <v>52403</v>
      </c>
      <c r="B515" s="65" t="s">
        <v>177</v>
      </c>
      <c r="C515" s="65" t="s">
        <v>254</v>
      </c>
      <c r="D515" s="66">
        <v>46266</v>
      </c>
      <c r="E515" s="67">
        <v>0.52</v>
      </c>
      <c r="F515" s="65" t="s">
        <v>255</v>
      </c>
      <c r="G515" s="66">
        <v>46266</v>
      </c>
      <c r="H515">
        <v>40510697</v>
      </c>
      <c r="I515">
        <v>10</v>
      </c>
      <c r="J515" s="65" t="s">
        <v>274</v>
      </c>
      <c r="K515" s="65" t="s">
        <v>630</v>
      </c>
      <c r="L515" s="66">
        <v>46266</v>
      </c>
      <c r="M515" s="65" t="s">
        <v>261</v>
      </c>
      <c r="N515" s="65" t="s">
        <v>264</v>
      </c>
      <c r="O515" s="65" t="s">
        <v>259</v>
      </c>
      <c r="P515" s="66">
        <v>46266</v>
      </c>
      <c r="Q515" s="31">
        <f t="shared" si="16"/>
        <v>361</v>
      </c>
      <c r="R515" s="31">
        <f t="shared" si="17"/>
        <v>392</v>
      </c>
      <c r="S515" s="29">
        <f>IF($Q515&lt;Parâmetros!$E$19,$G515-1,$G515)</f>
        <v>46265</v>
      </c>
    </row>
    <row r="516" spans="1:19" ht="15" customHeight="1" x14ac:dyDescent="0.25">
      <c r="A516" s="122">
        <v>52403</v>
      </c>
      <c r="B516" s="65" t="s">
        <v>177</v>
      </c>
      <c r="C516" s="65" t="s">
        <v>254</v>
      </c>
      <c r="D516" s="66">
        <v>46268</v>
      </c>
      <c r="E516" s="67">
        <v>2</v>
      </c>
      <c r="F516" s="65" t="s">
        <v>255</v>
      </c>
      <c r="G516" s="66">
        <v>46267</v>
      </c>
      <c r="H516">
        <v>40507144</v>
      </c>
      <c r="I516">
        <v>10</v>
      </c>
      <c r="J516" s="65" t="s">
        <v>256</v>
      </c>
      <c r="K516" s="65" t="s">
        <v>267</v>
      </c>
      <c r="L516" s="66">
        <v>46267</v>
      </c>
      <c r="M516" s="65" t="s">
        <v>261</v>
      </c>
      <c r="N516" s="65" t="s">
        <v>264</v>
      </c>
      <c r="O516" s="65" t="s">
        <v>259</v>
      </c>
      <c r="P516" s="66">
        <v>46268</v>
      </c>
      <c r="Q516" s="31">
        <f t="shared" si="16"/>
        <v>0</v>
      </c>
      <c r="R516" s="31">
        <f t="shared" si="17"/>
        <v>120</v>
      </c>
      <c r="S516" s="29">
        <f>IF($Q516&lt;Parâmetros!$E$19,$G516-1,$G516)</f>
        <v>46266</v>
      </c>
    </row>
    <row r="517" spans="1:19" ht="15" customHeight="1" x14ac:dyDescent="0.25">
      <c r="A517" s="122">
        <v>52403</v>
      </c>
      <c r="B517" s="65" t="s">
        <v>177</v>
      </c>
      <c r="C517" s="65" t="s">
        <v>254</v>
      </c>
      <c r="D517" s="66">
        <v>46268</v>
      </c>
      <c r="E517" s="67">
        <v>1.98</v>
      </c>
      <c r="F517" s="65" t="s">
        <v>255</v>
      </c>
      <c r="G517" s="66">
        <v>46267</v>
      </c>
      <c r="H517">
        <v>40507144</v>
      </c>
      <c r="I517">
        <v>10</v>
      </c>
      <c r="J517" s="65" t="s">
        <v>268</v>
      </c>
      <c r="K517" s="65" t="s">
        <v>272</v>
      </c>
      <c r="L517" s="66">
        <v>46267</v>
      </c>
      <c r="M517" s="65" t="s">
        <v>261</v>
      </c>
      <c r="N517" s="65" t="s">
        <v>264</v>
      </c>
      <c r="O517" s="65" t="s">
        <v>259</v>
      </c>
      <c r="P517" s="66">
        <v>46268</v>
      </c>
      <c r="Q517" s="31">
        <f t="shared" si="16"/>
        <v>121</v>
      </c>
      <c r="R517" s="31">
        <f t="shared" si="17"/>
        <v>240</v>
      </c>
      <c r="S517" s="29">
        <f>IF($Q517&lt;Parâmetros!$E$19,$G517-1,$G517)</f>
        <v>46266</v>
      </c>
    </row>
    <row r="518" spans="1:19" ht="15" customHeight="1" x14ac:dyDescent="0.25">
      <c r="A518" s="122">
        <v>52403</v>
      </c>
      <c r="B518" s="65" t="s">
        <v>177</v>
      </c>
      <c r="C518" s="65" t="s">
        <v>254</v>
      </c>
      <c r="D518" s="66">
        <v>46268</v>
      </c>
      <c r="E518" s="67">
        <v>0.5</v>
      </c>
      <c r="F518" s="65" t="s">
        <v>255</v>
      </c>
      <c r="G518" s="66">
        <v>46267</v>
      </c>
      <c r="H518">
        <v>40510698</v>
      </c>
      <c r="I518">
        <v>10</v>
      </c>
      <c r="J518" s="65" t="s">
        <v>270</v>
      </c>
      <c r="K518" s="65" t="s">
        <v>992</v>
      </c>
      <c r="L518" s="66">
        <v>46267</v>
      </c>
      <c r="M518" s="65" t="s">
        <v>261</v>
      </c>
      <c r="N518" s="65" t="s">
        <v>264</v>
      </c>
      <c r="O518" s="65" t="s">
        <v>259</v>
      </c>
      <c r="P518" s="66">
        <v>46268</v>
      </c>
      <c r="Q518" s="31">
        <f t="shared" si="16"/>
        <v>300</v>
      </c>
      <c r="R518" s="31">
        <f t="shared" si="17"/>
        <v>330</v>
      </c>
      <c r="S518" s="29">
        <f>IF($Q518&lt;Parâmetros!$E$19,$G518-1,$G518)</f>
        <v>46266</v>
      </c>
    </row>
    <row r="519" spans="1:19" ht="15" customHeight="1" x14ac:dyDescent="0.25">
      <c r="A519" s="122">
        <v>52403</v>
      </c>
      <c r="B519" s="65" t="s">
        <v>177</v>
      </c>
      <c r="C519" s="65" t="s">
        <v>254</v>
      </c>
      <c r="D519" s="66">
        <v>46268</v>
      </c>
      <c r="E519" s="67">
        <v>0.48</v>
      </c>
      <c r="F519" s="65" t="s">
        <v>255</v>
      </c>
      <c r="G519" s="66">
        <v>46267</v>
      </c>
      <c r="H519">
        <v>40511007</v>
      </c>
      <c r="I519">
        <v>10</v>
      </c>
      <c r="J519" s="65" t="s">
        <v>993</v>
      </c>
      <c r="K519" s="65" t="s">
        <v>994</v>
      </c>
      <c r="L519" s="66">
        <v>46267</v>
      </c>
      <c r="M519" s="65" t="s">
        <v>261</v>
      </c>
      <c r="N519" s="65" t="s">
        <v>264</v>
      </c>
      <c r="O519" s="65" t="s">
        <v>259</v>
      </c>
      <c r="P519" s="66">
        <v>46268</v>
      </c>
      <c r="Q519" s="31">
        <f t="shared" si="16"/>
        <v>331</v>
      </c>
      <c r="R519" s="31">
        <f t="shared" si="17"/>
        <v>360</v>
      </c>
      <c r="S519" s="29">
        <f>IF($Q519&lt;Parâmetros!$E$19,$G519-1,$G519)</f>
        <v>46266</v>
      </c>
    </row>
    <row r="520" spans="1:19" ht="15" customHeight="1" x14ac:dyDescent="0.25">
      <c r="A520" s="122">
        <v>52403</v>
      </c>
      <c r="B520" s="65" t="s">
        <v>177</v>
      </c>
      <c r="C520" s="65" t="s">
        <v>254</v>
      </c>
      <c r="D520" s="66">
        <v>46268</v>
      </c>
      <c r="E520" s="67">
        <v>0.48</v>
      </c>
      <c r="F520" s="65" t="s">
        <v>255</v>
      </c>
      <c r="G520" s="66">
        <v>46267</v>
      </c>
      <c r="H520">
        <v>40511008</v>
      </c>
      <c r="I520">
        <v>10</v>
      </c>
      <c r="J520" s="65" t="s">
        <v>274</v>
      </c>
      <c r="K520" s="65" t="s">
        <v>310</v>
      </c>
      <c r="L520" s="66">
        <v>46267</v>
      </c>
      <c r="M520" s="65" t="s">
        <v>261</v>
      </c>
      <c r="N520" s="65" t="s">
        <v>264</v>
      </c>
      <c r="O520" s="65" t="s">
        <v>259</v>
      </c>
      <c r="P520" s="66">
        <v>46268</v>
      </c>
      <c r="Q520" s="31">
        <f t="shared" si="16"/>
        <v>361</v>
      </c>
      <c r="R520" s="31">
        <f t="shared" si="17"/>
        <v>390</v>
      </c>
      <c r="S520" s="29">
        <f>IF($Q520&lt;Parâmetros!$E$19,$G520-1,$G520)</f>
        <v>46266</v>
      </c>
    </row>
    <row r="521" spans="1:19" ht="15" customHeight="1" x14ac:dyDescent="0.25">
      <c r="A521" s="122">
        <v>52403</v>
      </c>
      <c r="B521" s="65" t="s">
        <v>177</v>
      </c>
      <c r="C521" s="65" t="s">
        <v>254</v>
      </c>
      <c r="D521" s="66">
        <v>46268</v>
      </c>
      <c r="E521" s="67">
        <v>0.73</v>
      </c>
      <c r="F521" s="65" t="s">
        <v>255</v>
      </c>
      <c r="G521" s="66">
        <v>46267</v>
      </c>
      <c r="H521">
        <v>40511009</v>
      </c>
      <c r="I521">
        <v>10</v>
      </c>
      <c r="J521" s="65" t="s">
        <v>326</v>
      </c>
      <c r="K521" s="65" t="s">
        <v>995</v>
      </c>
      <c r="L521" s="66">
        <v>46267</v>
      </c>
      <c r="M521" s="65" t="s">
        <v>261</v>
      </c>
      <c r="N521" s="65" t="s">
        <v>264</v>
      </c>
      <c r="O521" s="65" t="s">
        <v>259</v>
      </c>
      <c r="P521" s="66">
        <v>46268</v>
      </c>
      <c r="Q521" s="31">
        <f t="shared" si="16"/>
        <v>391</v>
      </c>
      <c r="R521" s="31">
        <f t="shared" si="17"/>
        <v>435</v>
      </c>
      <c r="S521" s="29">
        <f>IF($Q521&lt;Parâmetros!$E$19,$G521-1,$G521)</f>
        <v>46266</v>
      </c>
    </row>
    <row r="522" spans="1:19" ht="15" customHeight="1" x14ac:dyDescent="0.25">
      <c r="A522" s="122">
        <v>52403</v>
      </c>
      <c r="B522" s="65" t="s">
        <v>177</v>
      </c>
      <c r="C522" s="65" t="s">
        <v>254</v>
      </c>
      <c r="D522" s="66">
        <v>46270</v>
      </c>
      <c r="E522" s="67">
        <v>1</v>
      </c>
      <c r="F522" s="65" t="s">
        <v>255</v>
      </c>
      <c r="G522" s="66">
        <v>46268</v>
      </c>
      <c r="H522">
        <v>40508898</v>
      </c>
      <c r="I522">
        <v>10</v>
      </c>
      <c r="J522" s="65" t="s">
        <v>256</v>
      </c>
      <c r="K522" s="65" t="s">
        <v>257</v>
      </c>
      <c r="L522" s="66">
        <v>46268</v>
      </c>
      <c r="M522" s="65" t="s">
        <v>258</v>
      </c>
      <c r="N522" s="65" t="s">
        <v>264</v>
      </c>
      <c r="O522" s="65" t="s">
        <v>259</v>
      </c>
      <c r="P522" s="66">
        <v>46270</v>
      </c>
      <c r="Q522" s="31">
        <f t="shared" si="16"/>
        <v>0</v>
      </c>
      <c r="R522" s="31">
        <f t="shared" si="17"/>
        <v>60</v>
      </c>
      <c r="S522" s="29">
        <f>IF($Q522&lt;Parâmetros!$E$19,$G522-1,$G522)</f>
        <v>46267</v>
      </c>
    </row>
    <row r="523" spans="1:19" ht="15" customHeight="1" x14ac:dyDescent="0.25">
      <c r="A523" s="122">
        <v>52403</v>
      </c>
      <c r="B523" s="65" t="s">
        <v>177</v>
      </c>
      <c r="C523" s="65" t="s">
        <v>254</v>
      </c>
      <c r="D523" s="66">
        <v>46270</v>
      </c>
      <c r="E523" s="67">
        <v>0.48</v>
      </c>
      <c r="F523" s="65" t="s">
        <v>255</v>
      </c>
      <c r="G523" s="66">
        <v>46268</v>
      </c>
      <c r="H523">
        <v>40511010</v>
      </c>
      <c r="I523">
        <v>10</v>
      </c>
      <c r="J523" s="65" t="s">
        <v>266</v>
      </c>
      <c r="K523" s="65" t="s">
        <v>332</v>
      </c>
      <c r="L523" s="66">
        <v>46268</v>
      </c>
      <c r="M523" s="65" t="s">
        <v>261</v>
      </c>
      <c r="N523" s="65" t="s">
        <v>264</v>
      </c>
      <c r="O523" s="65" t="s">
        <v>259</v>
      </c>
      <c r="P523" s="66">
        <v>46270</v>
      </c>
      <c r="Q523" s="31">
        <f t="shared" si="16"/>
        <v>61</v>
      </c>
      <c r="R523" s="31">
        <f t="shared" si="17"/>
        <v>90</v>
      </c>
      <c r="S523" s="29">
        <f>IF($Q523&lt;Parâmetros!$E$19,$G523-1,$G523)</f>
        <v>46267</v>
      </c>
    </row>
    <row r="524" spans="1:19" ht="15" customHeight="1" x14ac:dyDescent="0.25">
      <c r="A524" s="122">
        <v>52403</v>
      </c>
      <c r="B524" s="65" t="s">
        <v>177</v>
      </c>
      <c r="C524" s="65" t="s">
        <v>254</v>
      </c>
      <c r="D524" s="66">
        <v>46270</v>
      </c>
      <c r="E524" s="67">
        <v>1.48</v>
      </c>
      <c r="F524" s="65" t="s">
        <v>255</v>
      </c>
      <c r="G524" s="66">
        <v>46268</v>
      </c>
      <c r="H524">
        <v>40511833</v>
      </c>
      <c r="I524">
        <v>10</v>
      </c>
      <c r="J524" s="65" t="s">
        <v>309</v>
      </c>
      <c r="K524" s="65" t="s">
        <v>269</v>
      </c>
      <c r="L524" s="66">
        <v>46268</v>
      </c>
      <c r="M524" s="65" t="s">
        <v>261</v>
      </c>
      <c r="N524" s="65" t="s">
        <v>264</v>
      </c>
      <c r="O524" s="65" t="s">
        <v>259</v>
      </c>
      <c r="P524" s="66">
        <v>46270</v>
      </c>
      <c r="Q524" s="31">
        <f t="shared" si="16"/>
        <v>91</v>
      </c>
      <c r="R524" s="31">
        <f t="shared" si="17"/>
        <v>180</v>
      </c>
      <c r="S524" s="29">
        <f>IF($Q524&lt;Parâmetros!$E$19,$G524-1,$G524)</f>
        <v>46267</v>
      </c>
    </row>
    <row r="525" spans="1:19" ht="15" customHeight="1" x14ac:dyDescent="0.25">
      <c r="A525" s="122">
        <v>52403</v>
      </c>
      <c r="B525" s="65" t="s">
        <v>177</v>
      </c>
      <c r="C525" s="65" t="s">
        <v>254</v>
      </c>
      <c r="D525" s="66">
        <v>46270</v>
      </c>
      <c r="E525" s="67">
        <v>0.98</v>
      </c>
      <c r="F525" s="65" t="s">
        <v>255</v>
      </c>
      <c r="G525" s="66">
        <v>46268</v>
      </c>
      <c r="H525">
        <v>40508895</v>
      </c>
      <c r="I525">
        <v>10</v>
      </c>
      <c r="J525" s="65" t="s">
        <v>271</v>
      </c>
      <c r="K525" s="65" t="s">
        <v>272</v>
      </c>
      <c r="L525" s="66">
        <v>46268</v>
      </c>
      <c r="M525" s="65" t="s">
        <v>258</v>
      </c>
      <c r="N525" s="65" t="s">
        <v>264</v>
      </c>
      <c r="O525" s="65" t="s">
        <v>259</v>
      </c>
      <c r="P525" s="66">
        <v>46270</v>
      </c>
      <c r="Q525" s="31">
        <f t="shared" si="16"/>
        <v>181</v>
      </c>
      <c r="R525" s="31">
        <f t="shared" si="17"/>
        <v>240</v>
      </c>
      <c r="S525" s="29">
        <f>IF($Q525&lt;Parâmetros!$E$19,$G525-1,$G525)</f>
        <v>46267</v>
      </c>
    </row>
    <row r="526" spans="1:19" ht="15" customHeight="1" x14ac:dyDescent="0.25">
      <c r="A526" s="122">
        <v>52403</v>
      </c>
      <c r="B526" s="65" t="s">
        <v>177</v>
      </c>
      <c r="C526" s="65" t="s">
        <v>254</v>
      </c>
      <c r="D526" s="66">
        <v>46270</v>
      </c>
      <c r="E526" s="67">
        <v>0.5</v>
      </c>
      <c r="F526" s="65" t="s">
        <v>255</v>
      </c>
      <c r="G526" s="66">
        <v>46268</v>
      </c>
      <c r="H526">
        <v>40511834</v>
      </c>
      <c r="I526">
        <v>10</v>
      </c>
      <c r="J526" s="65" t="s">
        <v>270</v>
      </c>
      <c r="K526" s="65" t="s">
        <v>992</v>
      </c>
      <c r="L526" s="66">
        <v>46268</v>
      </c>
      <c r="M526" s="65" t="s">
        <v>261</v>
      </c>
      <c r="N526" s="65" t="s">
        <v>264</v>
      </c>
      <c r="O526" s="65" t="s">
        <v>259</v>
      </c>
      <c r="P526" s="66">
        <v>46270</v>
      </c>
      <c r="Q526" s="31">
        <f t="shared" si="16"/>
        <v>300</v>
      </c>
      <c r="R526" s="31">
        <f t="shared" si="17"/>
        <v>330</v>
      </c>
      <c r="S526" s="29">
        <f>IF($Q526&lt;Parâmetros!$E$19,$G526-1,$G526)</f>
        <v>46267</v>
      </c>
    </row>
    <row r="527" spans="1:19" ht="15" customHeight="1" x14ac:dyDescent="0.25">
      <c r="A527" s="122">
        <v>52403</v>
      </c>
      <c r="B527" s="65" t="s">
        <v>177</v>
      </c>
      <c r="C527" s="65" t="s">
        <v>254</v>
      </c>
      <c r="D527" s="66">
        <v>46270</v>
      </c>
      <c r="E527" s="67">
        <v>0.65</v>
      </c>
      <c r="F527" s="65" t="s">
        <v>255</v>
      </c>
      <c r="G527" s="66">
        <v>46268</v>
      </c>
      <c r="H527">
        <v>40511836</v>
      </c>
      <c r="I527">
        <v>10</v>
      </c>
      <c r="J527" s="65" t="s">
        <v>993</v>
      </c>
      <c r="K527" s="65" t="s">
        <v>1791</v>
      </c>
      <c r="L527" s="66">
        <v>46268</v>
      </c>
      <c r="M527" s="65" t="s">
        <v>261</v>
      </c>
      <c r="N527" s="65" t="s">
        <v>264</v>
      </c>
      <c r="O527" s="65" t="s">
        <v>259</v>
      </c>
      <c r="P527" s="66">
        <v>46270</v>
      </c>
      <c r="Q527" s="31">
        <f t="shared" si="16"/>
        <v>331</v>
      </c>
      <c r="R527" s="31">
        <f t="shared" si="17"/>
        <v>370</v>
      </c>
      <c r="S527" s="29">
        <f>IF($Q527&lt;Parâmetros!$E$19,$G527-1,$G527)</f>
        <v>46267</v>
      </c>
    </row>
    <row r="528" spans="1:19" ht="15" customHeight="1" x14ac:dyDescent="0.25">
      <c r="A528" s="122">
        <v>52403</v>
      </c>
      <c r="B528" s="65" t="s">
        <v>177</v>
      </c>
      <c r="C528" s="65" t="s">
        <v>254</v>
      </c>
      <c r="D528" s="66">
        <v>46270</v>
      </c>
      <c r="E528" s="67">
        <v>0.93</v>
      </c>
      <c r="F528" s="65" t="s">
        <v>255</v>
      </c>
      <c r="G528" s="66">
        <v>46268</v>
      </c>
      <c r="H528">
        <v>40507144</v>
      </c>
      <c r="I528">
        <v>10</v>
      </c>
      <c r="J528" s="65" t="s">
        <v>1792</v>
      </c>
      <c r="K528" s="65" t="s">
        <v>1793</v>
      </c>
      <c r="L528" s="66">
        <v>46268</v>
      </c>
      <c r="M528" s="65" t="s">
        <v>261</v>
      </c>
      <c r="N528" s="65" t="s">
        <v>264</v>
      </c>
      <c r="O528" s="65" t="s">
        <v>259</v>
      </c>
      <c r="P528" s="66">
        <v>46270</v>
      </c>
      <c r="Q528" s="31">
        <f t="shared" si="16"/>
        <v>375</v>
      </c>
      <c r="R528" s="31">
        <f t="shared" si="17"/>
        <v>431</v>
      </c>
      <c r="S528" s="29">
        <f>IF($Q528&lt;Parâmetros!$E$19,$G528-1,$G528)</f>
        <v>46267</v>
      </c>
    </row>
    <row r="529" spans="1:19" ht="15" customHeight="1" x14ac:dyDescent="0.25">
      <c r="A529" s="122">
        <v>52403</v>
      </c>
      <c r="B529" s="65" t="s">
        <v>177</v>
      </c>
      <c r="C529" s="65" t="s">
        <v>254</v>
      </c>
      <c r="D529" s="66">
        <v>46270</v>
      </c>
      <c r="E529" s="67">
        <v>1</v>
      </c>
      <c r="F529" s="65" t="s">
        <v>255</v>
      </c>
      <c r="G529" s="66">
        <v>46270</v>
      </c>
      <c r="H529">
        <v>40508946</v>
      </c>
      <c r="I529">
        <v>10</v>
      </c>
      <c r="J529" s="65" t="s">
        <v>256</v>
      </c>
      <c r="K529" s="65" t="s">
        <v>257</v>
      </c>
      <c r="L529" s="66">
        <v>46270</v>
      </c>
      <c r="M529" s="65" t="s">
        <v>258</v>
      </c>
      <c r="N529" s="65" t="s">
        <v>264</v>
      </c>
      <c r="O529" s="65" t="s">
        <v>259</v>
      </c>
      <c r="P529" s="66">
        <v>46270</v>
      </c>
      <c r="Q529" s="31">
        <f t="shared" si="16"/>
        <v>0</v>
      </c>
      <c r="R529" s="31">
        <f t="shared" si="17"/>
        <v>60</v>
      </c>
      <c r="S529" s="29">
        <f>IF($Q529&lt;Parâmetros!$E$19,$G529-1,$G529)</f>
        <v>46269</v>
      </c>
    </row>
    <row r="530" spans="1:19" ht="15" customHeight="1" x14ac:dyDescent="0.25">
      <c r="A530" s="122">
        <v>52403</v>
      </c>
      <c r="B530" s="65" t="s">
        <v>177</v>
      </c>
      <c r="C530" s="65" t="s">
        <v>254</v>
      </c>
      <c r="D530" s="66">
        <v>46270</v>
      </c>
      <c r="E530" s="67">
        <v>1.48</v>
      </c>
      <c r="F530" s="65" t="s">
        <v>255</v>
      </c>
      <c r="G530" s="66">
        <v>46270</v>
      </c>
      <c r="H530">
        <v>40508786</v>
      </c>
      <c r="I530">
        <v>10</v>
      </c>
      <c r="J530" s="65" t="s">
        <v>266</v>
      </c>
      <c r="K530" s="65" t="s">
        <v>1794</v>
      </c>
      <c r="L530" s="66">
        <v>46270</v>
      </c>
      <c r="M530" s="65" t="s">
        <v>258</v>
      </c>
      <c r="N530">
        <v>3004492</v>
      </c>
      <c r="O530" s="65" t="s">
        <v>259</v>
      </c>
      <c r="P530" s="66">
        <v>46270</v>
      </c>
      <c r="Q530" s="31">
        <f t="shared" si="16"/>
        <v>61</v>
      </c>
      <c r="R530" s="31">
        <f t="shared" si="17"/>
        <v>150</v>
      </c>
      <c r="S530" s="29">
        <f>IF($Q530&lt;Parâmetros!$E$19,$G530-1,$G530)</f>
        <v>46269</v>
      </c>
    </row>
    <row r="531" spans="1:19" ht="15" customHeight="1" x14ac:dyDescent="0.25">
      <c r="A531" s="122">
        <v>52403</v>
      </c>
      <c r="B531" s="65" t="s">
        <v>177</v>
      </c>
      <c r="C531" s="65" t="s">
        <v>254</v>
      </c>
      <c r="D531" s="66">
        <v>46270</v>
      </c>
      <c r="E531" s="67">
        <v>0.98</v>
      </c>
      <c r="F531" s="65" t="s">
        <v>255</v>
      </c>
      <c r="G531" s="66">
        <v>46270</v>
      </c>
      <c r="H531">
        <v>40508787</v>
      </c>
      <c r="I531">
        <v>10</v>
      </c>
      <c r="J531" s="65" t="s">
        <v>1795</v>
      </c>
      <c r="K531" s="65" t="s">
        <v>1011</v>
      </c>
      <c r="L531" s="66">
        <v>46270</v>
      </c>
      <c r="M531" s="65" t="s">
        <v>258</v>
      </c>
      <c r="N531">
        <v>3002518</v>
      </c>
      <c r="O531" s="65" t="s">
        <v>259</v>
      </c>
      <c r="P531" s="66">
        <v>46270</v>
      </c>
      <c r="Q531" s="31">
        <f t="shared" si="16"/>
        <v>151</v>
      </c>
      <c r="R531" s="31">
        <f t="shared" si="17"/>
        <v>210</v>
      </c>
      <c r="S531" s="29">
        <f>IF($Q531&lt;Parâmetros!$E$19,$G531-1,$G531)</f>
        <v>46269</v>
      </c>
    </row>
    <row r="532" spans="1:19" ht="15" customHeight="1" x14ac:dyDescent="0.25">
      <c r="A532" s="122">
        <v>52403</v>
      </c>
      <c r="B532" s="65" t="s">
        <v>177</v>
      </c>
      <c r="C532" s="65" t="s">
        <v>254</v>
      </c>
      <c r="D532" s="66">
        <v>46270</v>
      </c>
      <c r="E532" s="67">
        <v>0.98</v>
      </c>
      <c r="F532" s="65" t="s">
        <v>255</v>
      </c>
      <c r="G532" s="66">
        <v>46270</v>
      </c>
      <c r="H532">
        <v>40508788</v>
      </c>
      <c r="I532">
        <v>10</v>
      </c>
      <c r="J532" s="65" t="s">
        <v>1796</v>
      </c>
      <c r="K532" s="65" t="s">
        <v>1797</v>
      </c>
      <c r="L532" s="66">
        <v>46270</v>
      </c>
      <c r="M532" s="65" t="s">
        <v>258</v>
      </c>
      <c r="N532">
        <v>3002484</v>
      </c>
      <c r="O532" s="65" t="s">
        <v>259</v>
      </c>
      <c r="P532" s="66">
        <v>46270</v>
      </c>
      <c r="Q532" s="31">
        <f t="shared" si="16"/>
        <v>211</v>
      </c>
      <c r="R532" s="31">
        <f t="shared" si="17"/>
        <v>270</v>
      </c>
      <c r="S532" s="29">
        <f>IF($Q532&lt;Parâmetros!$E$19,$G532-1,$G532)</f>
        <v>46269</v>
      </c>
    </row>
    <row r="533" spans="1:19" ht="15" customHeight="1" x14ac:dyDescent="0.25">
      <c r="A533" s="122">
        <v>52403</v>
      </c>
      <c r="B533" s="65" t="s">
        <v>177</v>
      </c>
      <c r="C533" s="65" t="s">
        <v>254</v>
      </c>
      <c r="D533" s="66">
        <v>46270</v>
      </c>
      <c r="E533" s="67">
        <v>0.5</v>
      </c>
      <c r="F533" s="65" t="s">
        <v>255</v>
      </c>
      <c r="G533" s="66">
        <v>46270</v>
      </c>
      <c r="H533">
        <v>40512241</v>
      </c>
      <c r="I533">
        <v>10</v>
      </c>
      <c r="J533" s="65" t="s">
        <v>992</v>
      </c>
      <c r="K533" s="65" t="s">
        <v>273</v>
      </c>
      <c r="L533" s="66">
        <v>46270</v>
      </c>
      <c r="M533" s="65" t="s">
        <v>261</v>
      </c>
      <c r="N533" s="65" t="s">
        <v>264</v>
      </c>
      <c r="O533" s="65" t="s">
        <v>259</v>
      </c>
      <c r="P533" s="66">
        <v>46270</v>
      </c>
      <c r="Q533" s="31">
        <f t="shared" si="16"/>
        <v>330</v>
      </c>
      <c r="R533" s="31">
        <f t="shared" si="17"/>
        <v>360</v>
      </c>
      <c r="S533" s="29">
        <f>IF($Q533&lt;Parâmetros!$E$19,$G533-1,$G533)</f>
        <v>46269</v>
      </c>
    </row>
    <row r="534" spans="1:19" ht="15" customHeight="1" x14ac:dyDescent="0.25">
      <c r="A534" s="122">
        <v>52403</v>
      </c>
      <c r="B534" s="65" t="s">
        <v>177</v>
      </c>
      <c r="C534" s="65" t="s">
        <v>254</v>
      </c>
      <c r="D534" s="66">
        <v>46270</v>
      </c>
      <c r="E534" s="67">
        <v>0.48</v>
      </c>
      <c r="F534" s="65" t="s">
        <v>255</v>
      </c>
      <c r="G534" s="66">
        <v>46270</v>
      </c>
      <c r="H534">
        <v>40512242</v>
      </c>
      <c r="I534">
        <v>10</v>
      </c>
      <c r="J534" s="65" t="s">
        <v>274</v>
      </c>
      <c r="K534" s="65" t="s">
        <v>310</v>
      </c>
      <c r="L534" s="66">
        <v>46270</v>
      </c>
      <c r="M534" s="65" t="s">
        <v>261</v>
      </c>
      <c r="N534" s="65" t="s">
        <v>264</v>
      </c>
      <c r="O534" s="65" t="s">
        <v>259</v>
      </c>
      <c r="P534" s="66">
        <v>46270</v>
      </c>
      <c r="Q534" s="31">
        <f t="shared" si="16"/>
        <v>361</v>
      </c>
      <c r="R534" s="31">
        <f t="shared" si="17"/>
        <v>390</v>
      </c>
      <c r="S534" s="29">
        <f>IF($Q534&lt;Parâmetros!$E$19,$G534-1,$G534)</f>
        <v>46269</v>
      </c>
    </row>
    <row r="535" spans="1:19" ht="15" customHeight="1" x14ac:dyDescent="0.25">
      <c r="A535" s="122">
        <v>52403</v>
      </c>
      <c r="B535" s="65" t="s">
        <v>177</v>
      </c>
      <c r="C535" s="65" t="s">
        <v>254</v>
      </c>
      <c r="D535" s="66">
        <v>46270</v>
      </c>
      <c r="E535" s="67">
        <v>0.65</v>
      </c>
      <c r="F535" s="65" t="s">
        <v>255</v>
      </c>
      <c r="G535" s="66">
        <v>46270</v>
      </c>
      <c r="H535">
        <v>40512243</v>
      </c>
      <c r="I535">
        <v>10</v>
      </c>
      <c r="J535" s="65" t="s">
        <v>326</v>
      </c>
      <c r="K535" s="65" t="s">
        <v>327</v>
      </c>
      <c r="L535" s="66">
        <v>46270</v>
      </c>
      <c r="M535" s="65" t="s">
        <v>261</v>
      </c>
      <c r="N535" s="65" t="s">
        <v>264</v>
      </c>
      <c r="O535" s="65" t="s">
        <v>259</v>
      </c>
      <c r="P535" s="66">
        <v>46270</v>
      </c>
      <c r="Q535" s="31">
        <f t="shared" si="16"/>
        <v>391</v>
      </c>
      <c r="R535" s="31">
        <f t="shared" si="17"/>
        <v>430</v>
      </c>
      <c r="S535" s="29">
        <f>IF($Q535&lt;Parâmetros!$E$19,$G535-1,$G535)</f>
        <v>46269</v>
      </c>
    </row>
    <row r="536" spans="1:19" ht="15" customHeight="1" x14ac:dyDescent="0.25">
      <c r="A536" s="122">
        <v>52403</v>
      </c>
      <c r="B536" s="65" t="s">
        <v>177</v>
      </c>
      <c r="C536" s="65" t="s">
        <v>254</v>
      </c>
      <c r="D536" s="66">
        <v>46271</v>
      </c>
      <c r="E536" s="67">
        <v>1</v>
      </c>
      <c r="F536" s="65" t="s">
        <v>255</v>
      </c>
      <c r="G536" s="66">
        <v>46271</v>
      </c>
      <c r="H536">
        <v>40508946</v>
      </c>
      <c r="I536">
        <v>10</v>
      </c>
      <c r="J536" s="65" t="s">
        <v>256</v>
      </c>
      <c r="K536" s="65" t="s">
        <v>257</v>
      </c>
      <c r="L536" s="66">
        <v>46271</v>
      </c>
      <c r="M536" s="65" t="s">
        <v>258</v>
      </c>
      <c r="N536" s="65" t="s">
        <v>264</v>
      </c>
      <c r="O536" s="65" t="s">
        <v>259</v>
      </c>
      <c r="P536" s="66">
        <v>46271</v>
      </c>
      <c r="Q536" s="31">
        <f t="shared" si="16"/>
        <v>0</v>
      </c>
      <c r="R536" s="31">
        <f t="shared" si="17"/>
        <v>60</v>
      </c>
      <c r="S536" s="29">
        <f>IF($Q536&lt;Parâmetros!$E$19,$G536-1,$G536)</f>
        <v>46270</v>
      </c>
    </row>
    <row r="537" spans="1:19" ht="15" customHeight="1" x14ac:dyDescent="0.25">
      <c r="A537" s="122">
        <v>52403</v>
      </c>
      <c r="B537" s="65" t="s">
        <v>177</v>
      </c>
      <c r="C537" s="65" t="s">
        <v>254</v>
      </c>
      <c r="D537" s="66">
        <v>46271</v>
      </c>
      <c r="E537" s="67">
        <v>1.98</v>
      </c>
      <c r="F537" s="65" t="s">
        <v>255</v>
      </c>
      <c r="G537" s="66">
        <v>46271</v>
      </c>
      <c r="H537">
        <v>40508368</v>
      </c>
      <c r="I537">
        <v>10</v>
      </c>
      <c r="J537" s="65" t="s">
        <v>266</v>
      </c>
      <c r="K537" s="65" t="s">
        <v>269</v>
      </c>
      <c r="L537" s="66">
        <v>46271</v>
      </c>
      <c r="M537" s="65" t="s">
        <v>258</v>
      </c>
      <c r="N537" s="65" t="s">
        <v>264</v>
      </c>
      <c r="O537" s="65" t="s">
        <v>259</v>
      </c>
      <c r="P537" s="66">
        <v>46271</v>
      </c>
      <c r="Q537" s="31">
        <f t="shared" si="16"/>
        <v>61</v>
      </c>
      <c r="R537" s="31">
        <f t="shared" si="17"/>
        <v>180</v>
      </c>
      <c r="S537" s="29">
        <f>IF($Q537&lt;Parâmetros!$E$19,$G537-1,$G537)</f>
        <v>46270</v>
      </c>
    </row>
    <row r="538" spans="1:19" ht="15" customHeight="1" x14ac:dyDescent="0.25">
      <c r="A538" s="122">
        <v>52403</v>
      </c>
      <c r="B538" s="65" t="s">
        <v>177</v>
      </c>
      <c r="C538" s="65" t="s">
        <v>254</v>
      </c>
      <c r="D538" s="66">
        <v>46271</v>
      </c>
      <c r="E538" s="67">
        <v>0.98</v>
      </c>
      <c r="F538" s="65" t="s">
        <v>255</v>
      </c>
      <c r="G538" s="66">
        <v>46271</v>
      </c>
      <c r="H538">
        <v>40508943</v>
      </c>
      <c r="I538">
        <v>10</v>
      </c>
      <c r="J538" s="65" t="s">
        <v>271</v>
      </c>
      <c r="K538" s="65" t="s">
        <v>272</v>
      </c>
      <c r="L538" s="66">
        <v>46271</v>
      </c>
      <c r="M538" s="65" t="s">
        <v>258</v>
      </c>
      <c r="N538" s="65" t="s">
        <v>264</v>
      </c>
      <c r="O538" s="65" t="s">
        <v>259</v>
      </c>
      <c r="P538" s="66">
        <v>46271</v>
      </c>
      <c r="Q538" s="31">
        <f t="shared" si="16"/>
        <v>181</v>
      </c>
      <c r="R538" s="31">
        <f t="shared" si="17"/>
        <v>240</v>
      </c>
      <c r="S538" s="29">
        <f>IF($Q538&lt;Parâmetros!$E$19,$G538-1,$G538)</f>
        <v>46270</v>
      </c>
    </row>
    <row r="539" spans="1:19" ht="15" customHeight="1" x14ac:dyDescent="0.25">
      <c r="A539" s="122">
        <v>52403</v>
      </c>
      <c r="B539" s="65" t="s">
        <v>177</v>
      </c>
      <c r="C539" s="65" t="s">
        <v>254</v>
      </c>
      <c r="D539" s="66">
        <v>46271</v>
      </c>
      <c r="E539" s="67">
        <v>2</v>
      </c>
      <c r="F539" s="65" t="s">
        <v>255</v>
      </c>
      <c r="G539" s="66">
        <v>46271</v>
      </c>
      <c r="H539">
        <v>40508368</v>
      </c>
      <c r="I539">
        <v>10</v>
      </c>
      <c r="J539" s="65" t="s">
        <v>270</v>
      </c>
      <c r="K539" s="65" t="s">
        <v>276</v>
      </c>
      <c r="L539" s="66">
        <v>46271</v>
      </c>
      <c r="M539" s="65" t="s">
        <v>258</v>
      </c>
      <c r="N539" s="65" t="s">
        <v>264</v>
      </c>
      <c r="O539" s="65" t="s">
        <v>259</v>
      </c>
      <c r="P539" s="66">
        <v>46271</v>
      </c>
      <c r="Q539" s="31">
        <f t="shared" si="16"/>
        <v>300</v>
      </c>
      <c r="R539" s="31">
        <f t="shared" si="17"/>
        <v>420</v>
      </c>
      <c r="S539" s="29">
        <f>IF($Q539&lt;Parâmetros!$E$19,$G539-1,$G539)</f>
        <v>46270</v>
      </c>
    </row>
    <row r="540" spans="1:19" ht="15" customHeight="1" x14ac:dyDescent="0.25">
      <c r="A540" s="122">
        <v>52403</v>
      </c>
      <c r="B540" s="65" t="s">
        <v>177</v>
      </c>
      <c r="C540" s="65" t="s">
        <v>254</v>
      </c>
      <c r="D540" s="66">
        <v>46272</v>
      </c>
      <c r="E540" s="67">
        <v>1</v>
      </c>
      <c r="F540" s="65" t="s">
        <v>255</v>
      </c>
      <c r="G540" s="66">
        <v>46272</v>
      </c>
      <c r="H540">
        <v>40508946</v>
      </c>
      <c r="I540">
        <v>10</v>
      </c>
      <c r="J540" s="65" t="s">
        <v>256</v>
      </c>
      <c r="K540" s="65" t="s">
        <v>257</v>
      </c>
      <c r="L540" s="66">
        <v>46272</v>
      </c>
      <c r="M540" s="65" t="s">
        <v>258</v>
      </c>
      <c r="N540" s="65" t="s">
        <v>264</v>
      </c>
      <c r="O540" s="65" t="s">
        <v>259</v>
      </c>
      <c r="P540" s="66">
        <v>46272</v>
      </c>
      <c r="Q540" s="31">
        <f t="shared" si="16"/>
        <v>0</v>
      </c>
      <c r="R540" s="31">
        <f t="shared" si="17"/>
        <v>60</v>
      </c>
      <c r="S540" s="29">
        <f>IF($Q540&lt;Parâmetros!$E$19,$G540-1,$G540)</f>
        <v>46271</v>
      </c>
    </row>
    <row r="541" spans="1:19" ht="15" customHeight="1" x14ac:dyDescent="0.25">
      <c r="A541" s="122">
        <v>52403</v>
      </c>
      <c r="B541" s="65" t="s">
        <v>177</v>
      </c>
      <c r="C541" s="65" t="s">
        <v>254</v>
      </c>
      <c r="D541" s="66">
        <v>46272</v>
      </c>
      <c r="E541" s="67">
        <v>2.98</v>
      </c>
      <c r="F541" s="65" t="s">
        <v>255</v>
      </c>
      <c r="G541" s="66">
        <v>46272</v>
      </c>
      <c r="H541">
        <v>40509346</v>
      </c>
      <c r="I541">
        <v>10</v>
      </c>
      <c r="J541" s="65" t="s">
        <v>266</v>
      </c>
      <c r="K541" s="65" t="s">
        <v>272</v>
      </c>
      <c r="L541" s="66">
        <v>46272</v>
      </c>
      <c r="M541" s="65" t="s">
        <v>261</v>
      </c>
      <c r="N541" s="65" t="s">
        <v>264</v>
      </c>
      <c r="O541" s="65" t="s">
        <v>259</v>
      </c>
      <c r="P541" s="66">
        <v>46272</v>
      </c>
      <c r="Q541" s="31">
        <f t="shared" si="16"/>
        <v>61</v>
      </c>
      <c r="R541" s="31">
        <f t="shared" si="17"/>
        <v>240</v>
      </c>
      <c r="S541" s="29">
        <f>IF($Q541&lt;Parâmetros!$E$19,$G541-1,$G541)</f>
        <v>46271</v>
      </c>
    </row>
    <row r="542" spans="1:19" ht="15" customHeight="1" x14ac:dyDescent="0.25">
      <c r="A542" s="122">
        <v>52403</v>
      </c>
      <c r="B542" s="65" t="s">
        <v>177</v>
      </c>
      <c r="C542" s="65" t="s">
        <v>254</v>
      </c>
      <c r="D542" s="66">
        <v>46272</v>
      </c>
      <c r="E542" s="67">
        <v>0.98</v>
      </c>
      <c r="F542" s="65" t="s">
        <v>255</v>
      </c>
      <c r="G542" s="66">
        <v>46272</v>
      </c>
      <c r="H542">
        <v>40508949</v>
      </c>
      <c r="I542">
        <v>10</v>
      </c>
      <c r="J542" s="65" t="s">
        <v>1798</v>
      </c>
      <c r="K542" s="65" t="s">
        <v>270</v>
      </c>
      <c r="L542" s="66">
        <v>46272</v>
      </c>
      <c r="M542" s="65" t="s">
        <v>258</v>
      </c>
      <c r="N542" s="65" t="s">
        <v>264</v>
      </c>
      <c r="O542" s="65" t="s">
        <v>259</v>
      </c>
      <c r="P542" s="66">
        <v>46272</v>
      </c>
      <c r="Q542" s="31">
        <f t="shared" si="16"/>
        <v>241</v>
      </c>
      <c r="R542" s="31">
        <f t="shared" si="17"/>
        <v>300</v>
      </c>
      <c r="S542" s="29">
        <f>IF($Q542&lt;Parâmetros!$E$19,$G542-1,$G542)</f>
        <v>46271</v>
      </c>
    </row>
    <row r="543" spans="1:19" ht="15" customHeight="1" x14ac:dyDescent="0.25">
      <c r="A543" s="122">
        <v>52403</v>
      </c>
      <c r="B543" s="65" t="s">
        <v>177</v>
      </c>
      <c r="C543" s="65" t="s">
        <v>254</v>
      </c>
      <c r="D543" s="66">
        <v>46272</v>
      </c>
      <c r="E543" s="67">
        <v>0.48</v>
      </c>
      <c r="F543" s="65" t="s">
        <v>255</v>
      </c>
      <c r="G543" s="66">
        <v>46272</v>
      </c>
      <c r="H543">
        <v>40512744</v>
      </c>
      <c r="I543">
        <v>10</v>
      </c>
      <c r="J543" s="65" t="s">
        <v>325</v>
      </c>
      <c r="K543" s="65" t="s">
        <v>992</v>
      </c>
      <c r="L543" s="66">
        <v>46272</v>
      </c>
      <c r="M543" s="65" t="s">
        <v>261</v>
      </c>
      <c r="N543" s="65" t="s">
        <v>264</v>
      </c>
      <c r="O543" s="65" t="s">
        <v>259</v>
      </c>
      <c r="P543" s="66">
        <v>46272</v>
      </c>
      <c r="Q543" s="31">
        <f t="shared" si="16"/>
        <v>301</v>
      </c>
      <c r="R543" s="31">
        <f t="shared" si="17"/>
        <v>330</v>
      </c>
      <c r="S543" s="29">
        <f>IF($Q543&lt;Parâmetros!$E$19,$G543-1,$G543)</f>
        <v>46271</v>
      </c>
    </row>
    <row r="544" spans="1:19" ht="15" customHeight="1" x14ac:dyDescent="0.25">
      <c r="A544" s="122">
        <v>52403</v>
      </c>
      <c r="B544" s="65" t="s">
        <v>177</v>
      </c>
      <c r="C544" s="65" t="s">
        <v>254</v>
      </c>
      <c r="D544" s="66">
        <v>46272</v>
      </c>
      <c r="E544" s="67">
        <v>0.82</v>
      </c>
      <c r="F544" s="65" t="s">
        <v>255</v>
      </c>
      <c r="G544" s="66">
        <v>46272</v>
      </c>
      <c r="H544">
        <v>40512745</v>
      </c>
      <c r="I544">
        <v>10</v>
      </c>
      <c r="J544" s="65" t="s">
        <v>1799</v>
      </c>
      <c r="K544" s="65" t="s">
        <v>422</v>
      </c>
      <c r="L544" s="66">
        <v>46272</v>
      </c>
      <c r="M544" s="65" t="s">
        <v>261</v>
      </c>
      <c r="N544">
        <v>3013330</v>
      </c>
      <c r="O544" s="65" t="s">
        <v>259</v>
      </c>
      <c r="P544" s="66">
        <v>46272</v>
      </c>
      <c r="Q544" s="31">
        <f t="shared" si="16"/>
        <v>331</v>
      </c>
      <c r="R544" s="31">
        <f t="shared" si="17"/>
        <v>380</v>
      </c>
      <c r="S544" s="29">
        <f>IF($Q544&lt;Parâmetros!$E$19,$G544-1,$G544)</f>
        <v>46271</v>
      </c>
    </row>
    <row r="545" spans="1:19" ht="15" customHeight="1" x14ac:dyDescent="0.25">
      <c r="A545" s="122">
        <v>52403</v>
      </c>
      <c r="B545" s="65" t="s">
        <v>177</v>
      </c>
      <c r="C545" s="65" t="s">
        <v>254</v>
      </c>
      <c r="D545" s="66">
        <v>46274</v>
      </c>
      <c r="E545" s="67">
        <v>1</v>
      </c>
      <c r="F545" s="65" t="s">
        <v>255</v>
      </c>
      <c r="G545" s="66">
        <v>46273</v>
      </c>
      <c r="H545">
        <v>40508413</v>
      </c>
      <c r="I545">
        <v>10</v>
      </c>
      <c r="J545" s="65" t="s">
        <v>256</v>
      </c>
      <c r="K545" s="65" t="s">
        <v>257</v>
      </c>
      <c r="L545" s="66">
        <v>46273</v>
      </c>
      <c r="M545" s="65" t="s">
        <v>261</v>
      </c>
      <c r="N545">
        <v>3012517</v>
      </c>
      <c r="O545" s="65" t="s">
        <v>259</v>
      </c>
      <c r="P545" s="66">
        <v>46274</v>
      </c>
      <c r="Q545" s="31">
        <f t="shared" si="16"/>
        <v>0</v>
      </c>
      <c r="R545" s="31">
        <f t="shared" si="17"/>
        <v>60</v>
      </c>
      <c r="S545" s="29">
        <f>IF($Q545&lt;Parâmetros!$E$19,$G545-1,$G545)</f>
        <v>46272</v>
      </c>
    </row>
    <row r="546" spans="1:19" ht="15" customHeight="1" x14ac:dyDescent="0.25">
      <c r="A546" s="122">
        <v>52403</v>
      </c>
      <c r="B546" s="65" t="s">
        <v>177</v>
      </c>
      <c r="C546" s="65" t="s">
        <v>254</v>
      </c>
      <c r="D546" s="66">
        <v>46274</v>
      </c>
      <c r="E546" s="67">
        <v>0.48</v>
      </c>
      <c r="F546" s="65" t="s">
        <v>255</v>
      </c>
      <c r="G546" s="66">
        <v>46273</v>
      </c>
      <c r="H546">
        <v>40512244</v>
      </c>
      <c r="I546">
        <v>10</v>
      </c>
      <c r="J546" s="65" t="s">
        <v>266</v>
      </c>
      <c r="K546" s="65" t="s">
        <v>332</v>
      </c>
      <c r="L546" s="66">
        <v>46273</v>
      </c>
      <c r="M546" s="65" t="s">
        <v>261</v>
      </c>
      <c r="N546" s="65" t="s">
        <v>264</v>
      </c>
      <c r="O546" s="65" t="s">
        <v>259</v>
      </c>
      <c r="P546" s="66">
        <v>46274</v>
      </c>
      <c r="Q546" s="31">
        <f t="shared" si="16"/>
        <v>61</v>
      </c>
      <c r="R546" s="31">
        <f t="shared" si="17"/>
        <v>90</v>
      </c>
      <c r="S546" s="29">
        <f>IF($Q546&lt;Parâmetros!$E$19,$G546-1,$G546)</f>
        <v>46272</v>
      </c>
    </row>
    <row r="547" spans="1:19" ht="15" customHeight="1" x14ac:dyDescent="0.25">
      <c r="A547" s="122">
        <v>52403</v>
      </c>
      <c r="B547" s="65" t="s">
        <v>177</v>
      </c>
      <c r="C547" s="65" t="s">
        <v>254</v>
      </c>
      <c r="D547" s="66">
        <v>46274</v>
      </c>
      <c r="E547" s="67">
        <v>0.48</v>
      </c>
      <c r="F547" s="65" t="s">
        <v>255</v>
      </c>
      <c r="G547" s="66">
        <v>46273</v>
      </c>
      <c r="H547">
        <v>40513052</v>
      </c>
      <c r="I547">
        <v>10</v>
      </c>
      <c r="J547" s="65" t="s">
        <v>309</v>
      </c>
      <c r="K547" s="65" t="s">
        <v>267</v>
      </c>
      <c r="L547" s="66">
        <v>46273</v>
      </c>
      <c r="M547" s="65" t="s">
        <v>261</v>
      </c>
      <c r="N547" s="65" t="s">
        <v>264</v>
      </c>
      <c r="O547" s="65" t="s">
        <v>259</v>
      </c>
      <c r="P547" s="66">
        <v>46274</v>
      </c>
      <c r="Q547" s="31">
        <f t="shared" si="16"/>
        <v>91</v>
      </c>
      <c r="R547" s="31">
        <f t="shared" si="17"/>
        <v>120</v>
      </c>
      <c r="S547" s="29">
        <f>IF($Q547&lt;Parâmetros!$E$19,$G547-1,$G547)</f>
        <v>46272</v>
      </c>
    </row>
    <row r="548" spans="1:19" ht="15" customHeight="1" x14ac:dyDescent="0.25">
      <c r="A548" s="122">
        <v>52403</v>
      </c>
      <c r="B548" s="65" t="s">
        <v>177</v>
      </c>
      <c r="C548" s="65" t="s">
        <v>254</v>
      </c>
      <c r="D548" s="66">
        <v>46274</v>
      </c>
      <c r="E548" s="67">
        <v>0.98</v>
      </c>
      <c r="F548" s="65" t="s">
        <v>255</v>
      </c>
      <c r="G548" s="66">
        <v>46273</v>
      </c>
      <c r="H548">
        <v>40513053</v>
      </c>
      <c r="I548">
        <v>10</v>
      </c>
      <c r="J548" s="65" t="s">
        <v>268</v>
      </c>
      <c r="K548" s="65" t="s">
        <v>269</v>
      </c>
      <c r="L548" s="66">
        <v>46273</v>
      </c>
      <c r="M548" s="65" t="s">
        <v>261</v>
      </c>
      <c r="N548" s="65" t="s">
        <v>264</v>
      </c>
      <c r="O548" s="65" t="s">
        <v>259</v>
      </c>
      <c r="P548" s="66">
        <v>46274</v>
      </c>
      <c r="Q548" s="31">
        <f t="shared" si="16"/>
        <v>121</v>
      </c>
      <c r="R548" s="31">
        <f t="shared" si="17"/>
        <v>180</v>
      </c>
      <c r="S548" s="29">
        <f>IF($Q548&lt;Parâmetros!$E$19,$G548-1,$G548)</f>
        <v>46272</v>
      </c>
    </row>
    <row r="549" spans="1:19" ht="15" customHeight="1" x14ac:dyDescent="0.25">
      <c r="A549" s="122">
        <v>52403</v>
      </c>
      <c r="B549" s="65" t="s">
        <v>177</v>
      </c>
      <c r="C549" s="65" t="s">
        <v>254</v>
      </c>
      <c r="D549" s="66">
        <v>46274</v>
      </c>
      <c r="E549" s="67">
        <v>0.48</v>
      </c>
      <c r="F549" s="65" t="s">
        <v>255</v>
      </c>
      <c r="G549" s="66">
        <v>46273</v>
      </c>
      <c r="H549">
        <v>40513054</v>
      </c>
      <c r="I549">
        <v>10</v>
      </c>
      <c r="J549" s="65" t="s">
        <v>271</v>
      </c>
      <c r="K549" s="65" t="s">
        <v>1011</v>
      </c>
      <c r="L549" s="66">
        <v>46273</v>
      </c>
      <c r="M549" s="65" t="s">
        <v>261</v>
      </c>
      <c r="N549">
        <v>3010395</v>
      </c>
      <c r="O549" s="65" t="s">
        <v>259</v>
      </c>
      <c r="P549" s="66">
        <v>46274</v>
      </c>
      <c r="Q549" s="31">
        <f t="shared" si="16"/>
        <v>181</v>
      </c>
      <c r="R549" s="31">
        <f t="shared" si="17"/>
        <v>210</v>
      </c>
      <c r="S549" s="29">
        <f>IF($Q549&lt;Parâmetros!$E$19,$G549-1,$G549)</f>
        <v>46272</v>
      </c>
    </row>
    <row r="550" spans="1:19" ht="15" customHeight="1" x14ac:dyDescent="0.25">
      <c r="A550" s="122">
        <v>52403</v>
      </c>
      <c r="B550" s="65" t="s">
        <v>177</v>
      </c>
      <c r="C550" s="65" t="s">
        <v>254</v>
      </c>
      <c r="D550" s="66">
        <v>46274</v>
      </c>
      <c r="E550" s="67">
        <v>0.48</v>
      </c>
      <c r="F550" s="65" t="s">
        <v>255</v>
      </c>
      <c r="G550" s="66">
        <v>46273</v>
      </c>
      <c r="H550">
        <v>40513055</v>
      </c>
      <c r="I550">
        <v>10</v>
      </c>
      <c r="J550" s="65" t="s">
        <v>1796</v>
      </c>
      <c r="K550" s="65" t="s">
        <v>272</v>
      </c>
      <c r="L550" s="66">
        <v>46273</v>
      </c>
      <c r="M550" s="65" t="s">
        <v>261</v>
      </c>
      <c r="N550" s="65" t="s">
        <v>264</v>
      </c>
      <c r="O550" s="65" t="s">
        <v>259</v>
      </c>
      <c r="P550" s="66">
        <v>46274</v>
      </c>
      <c r="Q550" s="31">
        <f t="shared" si="16"/>
        <v>211</v>
      </c>
      <c r="R550" s="31">
        <f t="shared" si="17"/>
        <v>240</v>
      </c>
      <c r="S550" s="29">
        <f>IF($Q550&lt;Parâmetros!$E$19,$G550-1,$G550)</f>
        <v>46272</v>
      </c>
    </row>
    <row r="551" spans="1:19" ht="15" customHeight="1" x14ac:dyDescent="0.25">
      <c r="A551" s="122">
        <v>52403</v>
      </c>
      <c r="B551" s="65" t="s">
        <v>177</v>
      </c>
      <c r="C551" s="65" t="s">
        <v>254</v>
      </c>
      <c r="D551" s="66">
        <v>46274</v>
      </c>
      <c r="E551" s="67">
        <v>0.5</v>
      </c>
      <c r="F551" s="65" t="s">
        <v>255</v>
      </c>
      <c r="G551" s="66">
        <v>46273</v>
      </c>
      <c r="H551">
        <v>40513056</v>
      </c>
      <c r="I551">
        <v>10</v>
      </c>
      <c r="J551" s="65" t="s">
        <v>270</v>
      </c>
      <c r="K551" s="65" t="s">
        <v>992</v>
      </c>
      <c r="L551" s="66">
        <v>46273</v>
      </c>
      <c r="M551" s="65" t="s">
        <v>261</v>
      </c>
      <c r="N551" s="65" t="s">
        <v>264</v>
      </c>
      <c r="O551" s="65" t="s">
        <v>259</v>
      </c>
      <c r="P551" s="66">
        <v>46274</v>
      </c>
      <c r="Q551" s="31">
        <f t="shared" si="16"/>
        <v>300</v>
      </c>
      <c r="R551" s="31">
        <f t="shared" si="17"/>
        <v>330</v>
      </c>
      <c r="S551" s="29">
        <f>IF($Q551&lt;Parâmetros!$E$19,$G551-1,$G551)</f>
        <v>46272</v>
      </c>
    </row>
    <row r="552" spans="1:19" ht="15" customHeight="1" x14ac:dyDescent="0.25">
      <c r="A552" s="122">
        <v>52403</v>
      </c>
      <c r="B552" s="65" t="s">
        <v>177</v>
      </c>
      <c r="C552" s="65" t="s">
        <v>254</v>
      </c>
      <c r="D552" s="66">
        <v>46274</v>
      </c>
      <c r="E552" s="67">
        <v>0.48</v>
      </c>
      <c r="F552" s="65" t="s">
        <v>255</v>
      </c>
      <c r="G552" s="66">
        <v>46273</v>
      </c>
      <c r="H552">
        <v>40513057</v>
      </c>
      <c r="I552">
        <v>10</v>
      </c>
      <c r="J552" s="65" t="s">
        <v>1799</v>
      </c>
      <c r="K552" s="65" t="s">
        <v>273</v>
      </c>
      <c r="L552" s="66">
        <v>46273</v>
      </c>
      <c r="M552" s="65" t="s">
        <v>261</v>
      </c>
      <c r="N552" s="65" t="s">
        <v>264</v>
      </c>
      <c r="O552" s="65" t="s">
        <v>259</v>
      </c>
      <c r="P552" s="66">
        <v>46274</v>
      </c>
      <c r="Q552" s="31">
        <f t="shared" si="16"/>
        <v>331</v>
      </c>
      <c r="R552" s="31">
        <f t="shared" si="17"/>
        <v>360</v>
      </c>
      <c r="S552" s="29">
        <f>IF($Q552&lt;Parâmetros!$E$19,$G552-1,$G552)</f>
        <v>46272</v>
      </c>
    </row>
    <row r="553" spans="1:19" ht="15" customHeight="1" x14ac:dyDescent="0.25">
      <c r="A553" s="122">
        <v>52403</v>
      </c>
      <c r="B553" s="65" t="s">
        <v>177</v>
      </c>
      <c r="C553" s="65" t="s">
        <v>254</v>
      </c>
      <c r="D553" s="66">
        <v>46274</v>
      </c>
      <c r="E553" s="67">
        <v>0.48</v>
      </c>
      <c r="F553" s="65" t="s">
        <v>255</v>
      </c>
      <c r="G553" s="66">
        <v>46273</v>
      </c>
      <c r="H553">
        <v>40513058</v>
      </c>
      <c r="I553">
        <v>10</v>
      </c>
      <c r="J553" s="65" t="s">
        <v>274</v>
      </c>
      <c r="K553" s="65" t="s">
        <v>310</v>
      </c>
      <c r="L553" s="66">
        <v>46273</v>
      </c>
      <c r="M553" s="65" t="s">
        <v>261</v>
      </c>
      <c r="N553" s="65" t="s">
        <v>264</v>
      </c>
      <c r="O553" s="65" t="s">
        <v>259</v>
      </c>
      <c r="P553" s="66">
        <v>46274</v>
      </c>
      <c r="Q553" s="31">
        <f t="shared" si="16"/>
        <v>361</v>
      </c>
      <c r="R553" s="31">
        <f t="shared" si="17"/>
        <v>390</v>
      </c>
      <c r="S553" s="29">
        <f>IF($Q553&lt;Parâmetros!$E$19,$G553-1,$G553)</f>
        <v>46272</v>
      </c>
    </row>
    <row r="554" spans="1:19" ht="15" customHeight="1" x14ac:dyDescent="0.25">
      <c r="A554" s="122">
        <v>52403</v>
      </c>
      <c r="B554" s="65" t="s">
        <v>177</v>
      </c>
      <c r="C554" s="65" t="s">
        <v>254</v>
      </c>
      <c r="D554" s="66">
        <v>46274</v>
      </c>
      <c r="E554" s="67">
        <v>0.65</v>
      </c>
      <c r="F554" s="65" t="s">
        <v>255</v>
      </c>
      <c r="G554" s="66">
        <v>46273</v>
      </c>
      <c r="H554">
        <v>40513059</v>
      </c>
      <c r="I554">
        <v>10</v>
      </c>
      <c r="J554" s="65" t="s">
        <v>326</v>
      </c>
      <c r="K554" s="65" t="s">
        <v>327</v>
      </c>
      <c r="L554" s="66">
        <v>46273</v>
      </c>
      <c r="M554" s="65" t="s">
        <v>261</v>
      </c>
      <c r="N554" s="65" t="s">
        <v>264</v>
      </c>
      <c r="O554" s="65" t="s">
        <v>259</v>
      </c>
      <c r="P554" s="66">
        <v>46274</v>
      </c>
      <c r="Q554" s="31">
        <f t="shared" si="16"/>
        <v>391</v>
      </c>
      <c r="R554" s="31">
        <f t="shared" si="17"/>
        <v>430</v>
      </c>
      <c r="S554" s="29">
        <f>IF($Q554&lt;Parâmetros!$E$19,$G554-1,$G554)</f>
        <v>46272</v>
      </c>
    </row>
    <row r="555" spans="1:19" ht="15" customHeight="1" x14ac:dyDescent="0.25">
      <c r="A555" s="122">
        <v>52484</v>
      </c>
      <c r="B555" s="65" t="s">
        <v>791</v>
      </c>
      <c r="C555" s="65" t="s">
        <v>285</v>
      </c>
      <c r="D555" s="66">
        <v>46267</v>
      </c>
      <c r="E555" s="67">
        <v>0.49</v>
      </c>
      <c r="F555" s="65" t="s">
        <v>255</v>
      </c>
      <c r="G555" s="66">
        <v>46265</v>
      </c>
      <c r="H555">
        <v>40499106</v>
      </c>
      <c r="I555">
        <v>10</v>
      </c>
      <c r="J555" s="65" t="s">
        <v>792</v>
      </c>
      <c r="K555" s="65" t="s">
        <v>793</v>
      </c>
      <c r="L555" s="66">
        <v>46265</v>
      </c>
      <c r="M555" s="65" t="s">
        <v>258</v>
      </c>
      <c r="N555">
        <v>3010989</v>
      </c>
      <c r="O555" s="65" t="s">
        <v>259</v>
      </c>
      <c r="P555" s="66">
        <v>46267</v>
      </c>
      <c r="Q555" s="31">
        <f t="shared" si="16"/>
        <v>451</v>
      </c>
      <c r="R555" s="31">
        <f t="shared" si="17"/>
        <v>480</v>
      </c>
      <c r="S555" s="29">
        <f>IF($Q555&lt;Parâmetros!$E$19,$G555-1,$G555)</f>
        <v>46265</v>
      </c>
    </row>
    <row r="556" spans="1:19" ht="15" customHeight="1" x14ac:dyDescent="0.25">
      <c r="A556" s="122">
        <v>52484</v>
      </c>
      <c r="B556" s="65" t="s">
        <v>791</v>
      </c>
      <c r="C556" s="65" t="s">
        <v>285</v>
      </c>
      <c r="D556" s="66">
        <v>46267</v>
      </c>
      <c r="E556" s="67">
        <v>0.27</v>
      </c>
      <c r="F556" s="65" t="s">
        <v>255</v>
      </c>
      <c r="G556" s="66">
        <v>46265</v>
      </c>
      <c r="H556">
        <v>40499105</v>
      </c>
      <c r="I556">
        <v>10</v>
      </c>
      <c r="J556" s="65" t="s">
        <v>794</v>
      </c>
      <c r="K556" s="65" t="s">
        <v>795</v>
      </c>
      <c r="L556" s="66">
        <v>46265</v>
      </c>
      <c r="M556" s="65" t="s">
        <v>258</v>
      </c>
      <c r="N556">
        <v>3010998</v>
      </c>
      <c r="O556" s="65" t="s">
        <v>259</v>
      </c>
      <c r="P556" s="66">
        <v>46267</v>
      </c>
      <c r="Q556" s="31">
        <f t="shared" si="16"/>
        <v>488</v>
      </c>
      <c r="R556" s="31">
        <f t="shared" si="17"/>
        <v>505</v>
      </c>
      <c r="S556" s="29">
        <f>IF($Q556&lt;Parâmetros!$E$19,$G556-1,$G556)</f>
        <v>46265</v>
      </c>
    </row>
    <row r="557" spans="1:19" ht="15" customHeight="1" x14ac:dyDescent="0.25">
      <c r="A557" s="122">
        <v>52484</v>
      </c>
      <c r="B557" s="65" t="s">
        <v>791</v>
      </c>
      <c r="C557" s="65" t="s">
        <v>285</v>
      </c>
      <c r="D557" s="66">
        <v>46267</v>
      </c>
      <c r="E557" s="67">
        <v>0.15</v>
      </c>
      <c r="F557" s="65" t="s">
        <v>255</v>
      </c>
      <c r="G557" s="66">
        <v>46265</v>
      </c>
      <c r="H557">
        <v>40499104</v>
      </c>
      <c r="I557">
        <v>10</v>
      </c>
      <c r="J557" s="65" t="s">
        <v>796</v>
      </c>
      <c r="K557" s="65" t="s">
        <v>797</v>
      </c>
      <c r="L557" s="66">
        <v>46265</v>
      </c>
      <c r="M557" s="65" t="s">
        <v>258</v>
      </c>
      <c r="N557">
        <v>3010999</v>
      </c>
      <c r="O557" s="65" t="s">
        <v>259</v>
      </c>
      <c r="P557" s="66">
        <v>46267</v>
      </c>
      <c r="Q557" s="31">
        <f t="shared" si="16"/>
        <v>510</v>
      </c>
      <c r="R557" s="31">
        <f t="shared" si="17"/>
        <v>520</v>
      </c>
      <c r="S557" s="29">
        <f>IF($Q557&lt;Parâmetros!$E$19,$G557-1,$G557)</f>
        <v>46265</v>
      </c>
    </row>
    <row r="558" spans="1:19" ht="15" customHeight="1" x14ac:dyDescent="0.25">
      <c r="A558" s="122">
        <v>52484</v>
      </c>
      <c r="B558" s="65" t="s">
        <v>791</v>
      </c>
      <c r="C558" s="65" t="s">
        <v>285</v>
      </c>
      <c r="D558" s="66">
        <v>46267</v>
      </c>
      <c r="E558" s="67">
        <v>0.5</v>
      </c>
      <c r="F558" s="65" t="s">
        <v>255</v>
      </c>
      <c r="G558" s="66">
        <v>46265</v>
      </c>
      <c r="H558">
        <v>40499131</v>
      </c>
      <c r="I558">
        <v>10</v>
      </c>
      <c r="J558" s="65" t="s">
        <v>798</v>
      </c>
      <c r="K558" s="65" t="s">
        <v>799</v>
      </c>
      <c r="L558" s="66">
        <v>46265</v>
      </c>
      <c r="M558" s="65" t="s">
        <v>258</v>
      </c>
      <c r="N558">
        <v>3010001</v>
      </c>
      <c r="O558" s="65" t="s">
        <v>259</v>
      </c>
      <c r="P558" s="66">
        <v>46267</v>
      </c>
      <c r="Q558" s="31">
        <f t="shared" si="16"/>
        <v>530</v>
      </c>
      <c r="R558" s="31">
        <f t="shared" si="17"/>
        <v>560</v>
      </c>
      <c r="S558" s="29">
        <f>IF($Q558&lt;Parâmetros!$E$19,$G558-1,$G558)</f>
        <v>46265</v>
      </c>
    </row>
    <row r="559" spans="1:19" ht="15" customHeight="1" x14ac:dyDescent="0.25">
      <c r="A559" s="122">
        <v>52484</v>
      </c>
      <c r="B559" s="65" t="s">
        <v>791</v>
      </c>
      <c r="C559" s="65" t="s">
        <v>285</v>
      </c>
      <c r="D559" s="66">
        <v>46267</v>
      </c>
      <c r="E559" s="67">
        <v>0.34</v>
      </c>
      <c r="F559" s="65" t="s">
        <v>255</v>
      </c>
      <c r="G559" s="66">
        <v>46265</v>
      </c>
      <c r="H559">
        <v>40499130</v>
      </c>
      <c r="I559">
        <v>10</v>
      </c>
      <c r="J559" s="65" t="s">
        <v>800</v>
      </c>
      <c r="K559" s="65" t="s">
        <v>801</v>
      </c>
      <c r="L559" s="66">
        <v>46265</v>
      </c>
      <c r="M559" s="65" t="s">
        <v>258</v>
      </c>
      <c r="N559">
        <v>3012681</v>
      </c>
      <c r="O559" s="65" t="s">
        <v>259</v>
      </c>
      <c r="P559" s="66">
        <v>46267</v>
      </c>
      <c r="Q559" s="31">
        <f t="shared" si="16"/>
        <v>570</v>
      </c>
      <c r="R559" s="31">
        <f t="shared" si="17"/>
        <v>591</v>
      </c>
      <c r="S559" s="29">
        <f>IF($Q559&lt;Parâmetros!$E$19,$G559-1,$G559)</f>
        <v>46265</v>
      </c>
    </row>
    <row r="560" spans="1:19" ht="15" customHeight="1" x14ac:dyDescent="0.25">
      <c r="A560" s="122">
        <v>52484</v>
      </c>
      <c r="B560" s="65" t="s">
        <v>791</v>
      </c>
      <c r="C560" s="65" t="s">
        <v>285</v>
      </c>
      <c r="D560" s="66">
        <v>46267</v>
      </c>
      <c r="E560" s="67">
        <v>0.4</v>
      </c>
      <c r="F560" s="65" t="s">
        <v>255</v>
      </c>
      <c r="G560" s="66">
        <v>46265</v>
      </c>
      <c r="H560">
        <v>40499110</v>
      </c>
      <c r="I560">
        <v>10</v>
      </c>
      <c r="J560" s="65" t="s">
        <v>802</v>
      </c>
      <c r="K560" s="65" t="s">
        <v>803</v>
      </c>
      <c r="L560" s="66">
        <v>46265</v>
      </c>
      <c r="M560" s="65" t="s">
        <v>258</v>
      </c>
      <c r="N560">
        <v>3011734</v>
      </c>
      <c r="O560" s="65" t="s">
        <v>259</v>
      </c>
      <c r="P560" s="66">
        <v>46267</v>
      </c>
      <c r="Q560" s="31">
        <f t="shared" si="16"/>
        <v>600</v>
      </c>
      <c r="R560" s="31">
        <f t="shared" si="17"/>
        <v>625</v>
      </c>
      <c r="S560" s="29">
        <f>IF($Q560&lt;Parâmetros!$E$19,$G560-1,$G560)</f>
        <v>46265</v>
      </c>
    </row>
    <row r="561" spans="1:19" ht="15" customHeight="1" x14ac:dyDescent="0.25">
      <c r="A561" s="122">
        <v>52484</v>
      </c>
      <c r="B561" s="65" t="s">
        <v>791</v>
      </c>
      <c r="C561" s="65" t="s">
        <v>285</v>
      </c>
      <c r="D561" s="66">
        <v>46267</v>
      </c>
      <c r="E561" s="67">
        <v>0.34</v>
      </c>
      <c r="F561" s="65" t="s">
        <v>255</v>
      </c>
      <c r="G561" s="66">
        <v>46265</v>
      </c>
      <c r="H561">
        <v>40499122</v>
      </c>
      <c r="I561">
        <v>10</v>
      </c>
      <c r="J561" s="65" t="s">
        <v>804</v>
      </c>
      <c r="K561" s="65" t="s">
        <v>805</v>
      </c>
      <c r="L561" s="66">
        <v>46265</v>
      </c>
      <c r="M561" s="65" t="s">
        <v>258</v>
      </c>
      <c r="N561">
        <v>3012284</v>
      </c>
      <c r="O561" s="65" t="s">
        <v>259</v>
      </c>
      <c r="P561" s="66">
        <v>46267</v>
      </c>
      <c r="Q561" s="31">
        <f t="shared" si="16"/>
        <v>630</v>
      </c>
      <c r="R561" s="31">
        <f t="shared" si="17"/>
        <v>651</v>
      </c>
      <c r="S561" s="29">
        <f>IF($Q561&lt;Parâmetros!$E$19,$G561-1,$G561)</f>
        <v>46265</v>
      </c>
    </row>
    <row r="562" spans="1:19" ht="15" customHeight="1" x14ac:dyDescent="0.25">
      <c r="A562" s="122">
        <v>52484</v>
      </c>
      <c r="B562" s="65" t="s">
        <v>791</v>
      </c>
      <c r="C562" s="65" t="s">
        <v>285</v>
      </c>
      <c r="D562" s="66">
        <v>46267</v>
      </c>
      <c r="E562" s="67">
        <v>0.51</v>
      </c>
      <c r="F562" s="65" t="s">
        <v>255</v>
      </c>
      <c r="G562" s="66">
        <v>46265</v>
      </c>
      <c r="H562">
        <v>40499118</v>
      </c>
      <c r="I562">
        <v>10</v>
      </c>
      <c r="J562" s="65" t="s">
        <v>806</v>
      </c>
      <c r="K562" s="65" t="s">
        <v>807</v>
      </c>
      <c r="L562" s="66">
        <v>46265</v>
      </c>
      <c r="M562" s="65" t="s">
        <v>258</v>
      </c>
      <c r="N562" s="65" t="s">
        <v>264</v>
      </c>
      <c r="O562" s="65" t="s">
        <v>259</v>
      </c>
      <c r="P562" s="66">
        <v>46267</v>
      </c>
      <c r="Q562" s="31">
        <f t="shared" si="16"/>
        <v>660</v>
      </c>
      <c r="R562" s="31">
        <f t="shared" si="17"/>
        <v>690</v>
      </c>
      <c r="S562" s="29">
        <f>IF($Q562&lt;Parâmetros!$E$19,$G562-1,$G562)</f>
        <v>46265</v>
      </c>
    </row>
    <row r="563" spans="1:19" ht="15" customHeight="1" x14ac:dyDescent="0.25">
      <c r="A563" s="122">
        <v>52484</v>
      </c>
      <c r="B563" s="65" t="s">
        <v>791</v>
      </c>
      <c r="C563" s="65" t="s">
        <v>285</v>
      </c>
      <c r="D563" s="66">
        <v>46267</v>
      </c>
      <c r="E563" s="67">
        <v>0.42</v>
      </c>
      <c r="F563" s="65" t="s">
        <v>255</v>
      </c>
      <c r="G563" s="66">
        <v>46265</v>
      </c>
      <c r="H563">
        <v>40499119</v>
      </c>
      <c r="I563">
        <v>10</v>
      </c>
      <c r="J563" s="65" t="s">
        <v>887</v>
      </c>
      <c r="K563" s="65" t="s">
        <v>888</v>
      </c>
      <c r="L563" s="66">
        <v>46265</v>
      </c>
      <c r="M563" s="65" t="s">
        <v>258</v>
      </c>
      <c r="N563" s="65" t="s">
        <v>264</v>
      </c>
      <c r="O563" s="65" t="s">
        <v>259</v>
      </c>
      <c r="P563" s="66">
        <v>46267</v>
      </c>
      <c r="Q563" s="31">
        <f t="shared" si="16"/>
        <v>755</v>
      </c>
      <c r="R563" s="31">
        <f t="shared" si="17"/>
        <v>780</v>
      </c>
      <c r="S563" s="29">
        <f>IF($Q563&lt;Parâmetros!$E$19,$G563-1,$G563)</f>
        <v>46265</v>
      </c>
    </row>
    <row r="564" spans="1:19" ht="15" customHeight="1" x14ac:dyDescent="0.25">
      <c r="A564" s="122">
        <v>52484</v>
      </c>
      <c r="B564" s="65" t="s">
        <v>791</v>
      </c>
      <c r="C564" s="65" t="s">
        <v>285</v>
      </c>
      <c r="D564" s="66">
        <v>46267</v>
      </c>
      <c r="E564" s="67">
        <v>0.35</v>
      </c>
      <c r="F564" s="65" t="s">
        <v>255</v>
      </c>
      <c r="G564" s="66">
        <v>46265</v>
      </c>
      <c r="H564">
        <v>40499120</v>
      </c>
      <c r="I564">
        <v>10</v>
      </c>
      <c r="J564" s="65" t="s">
        <v>889</v>
      </c>
      <c r="K564" s="65" t="s">
        <v>890</v>
      </c>
      <c r="L564" s="66">
        <v>46265</v>
      </c>
      <c r="M564" s="65" t="s">
        <v>258</v>
      </c>
      <c r="N564" s="65" t="s">
        <v>264</v>
      </c>
      <c r="O564" s="65" t="s">
        <v>259</v>
      </c>
      <c r="P564" s="66">
        <v>46267</v>
      </c>
      <c r="Q564" s="31">
        <f t="shared" si="16"/>
        <v>790</v>
      </c>
      <c r="R564" s="31">
        <f t="shared" si="17"/>
        <v>811</v>
      </c>
      <c r="S564" s="29">
        <f>IF($Q564&lt;Parâmetros!$E$19,$G564-1,$G564)</f>
        <v>46265</v>
      </c>
    </row>
    <row r="565" spans="1:19" ht="15" customHeight="1" x14ac:dyDescent="0.25">
      <c r="A565" s="122">
        <v>52484</v>
      </c>
      <c r="B565" s="65" t="s">
        <v>791</v>
      </c>
      <c r="C565" s="65" t="s">
        <v>285</v>
      </c>
      <c r="D565" s="66">
        <v>46267</v>
      </c>
      <c r="E565" s="67">
        <v>0.35</v>
      </c>
      <c r="F565" s="65" t="s">
        <v>255</v>
      </c>
      <c r="G565" s="66">
        <v>46265</v>
      </c>
      <c r="H565">
        <v>40499126</v>
      </c>
      <c r="I565">
        <v>10</v>
      </c>
      <c r="J565" s="65" t="s">
        <v>891</v>
      </c>
      <c r="K565" s="65" t="s">
        <v>892</v>
      </c>
      <c r="L565" s="66">
        <v>46265</v>
      </c>
      <c r="M565" s="65" t="s">
        <v>258</v>
      </c>
      <c r="N565" s="65" t="s">
        <v>264</v>
      </c>
      <c r="O565" s="65" t="s">
        <v>259</v>
      </c>
      <c r="P565" s="66">
        <v>46267</v>
      </c>
      <c r="Q565" s="31">
        <f t="shared" si="16"/>
        <v>820</v>
      </c>
      <c r="R565" s="31">
        <f t="shared" si="17"/>
        <v>840</v>
      </c>
      <c r="S565" s="29">
        <f>IF($Q565&lt;Parâmetros!$E$19,$G565-1,$G565)</f>
        <v>46265</v>
      </c>
    </row>
    <row r="566" spans="1:19" ht="15" customHeight="1" x14ac:dyDescent="0.25">
      <c r="A566" s="122">
        <v>52484</v>
      </c>
      <c r="B566" s="65" t="s">
        <v>791</v>
      </c>
      <c r="C566" s="65" t="s">
        <v>285</v>
      </c>
      <c r="D566" s="66">
        <v>46267</v>
      </c>
      <c r="E566" s="67">
        <v>4</v>
      </c>
      <c r="F566" s="65" t="s">
        <v>255</v>
      </c>
      <c r="G566" s="66">
        <v>46266</v>
      </c>
      <c r="H566">
        <v>40499934</v>
      </c>
      <c r="I566">
        <v>10</v>
      </c>
      <c r="J566" s="65" t="s">
        <v>996</v>
      </c>
      <c r="K566" s="65" t="s">
        <v>997</v>
      </c>
      <c r="L566" s="66">
        <v>46266</v>
      </c>
      <c r="M566" s="65" t="s">
        <v>261</v>
      </c>
      <c r="N566" s="65" t="s">
        <v>264</v>
      </c>
      <c r="O566" s="65" t="s">
        <v>259</v>
      </c>
      <c r="P566" s="66">
        <v>46267</v>
      </c>
      <c r="Q566" s="31">
        <f t="shared" si="16"/>
        <v>447</v>
      </c>
      <c r="R566" s="31">
        <f t="shared" si="17"/>
        <v>688</v>
      </c>
      <c r="S566" s="29">
        <f>IF($Q566&lt;Parâmetros!$E$19,$G566-1,$G566)</f>
        <v>46266</v>
      </c>
    </row>
    <row r="567" spans="1:19" ht="15" customHeight="1" x14ac:dyDescent="0.25">
      <c r="A567" s="122">
        <v>52484</v>
      </c>
      <c r="B567" s="65" t="s">
        <v>791</v>
      </c>
      <c r="C567" s="65" t="s">
        <v>285</v>
      </c>
      <c r="D567" s="66">
        <v>46267</v>
      </c>
      <c r="E567" s="67">
        <v>0.34</v>
      </c>
      <c r="F567" s="65" t="s">
        <v>255</v>
      </c>
      <c r="G567" s="66">
        <v>46266</v>
      </c>
      <c r="H567">
        <v>40499125</v>
      </c>
      <c r="I567">
        <v>10</v>
      </c>
      <c r="J567" s="65" t="s">
        <v>893</v>
      </c>
      <c r="K567" s="65" t="s">
        <v>894</v>
      </c>
      <c r="L567" s="66">
        <v>46266</v>
      </c>
      <c r="M567" s="65" t="s">
        <v>258</v>
      </c>
      <c r="N567">
        <v>3012749</v>
      </c>
      <c r="O567" s="65" t="s">
        <v>259</v>
      </c>
      <c r="P567" s="66">
        <v>46267</v>
      </c>
      <c r="Q567" s="31">
        <f t="shared" si="16"/>
        <v>760</v>
      </c>
      <c r="R567" s="31">
        <f t="shared" si="17"/>
        <v>780</v>
      </c>
      <c r="S567" s="29">
        <f>IF($Q567&lt;Parâmetros!$E$19,$G567-1,$G567)</f>
        <v>46266</v>
      </c>
    </row>
    <row r="568" spans="1:19" ht="15" customHeight="1" x14ac:dyDescent="0.25">
      <c r="A568" s="122">
        <v>52484</v>
      </c>
      <c r="B568" s="65" t="s">
        <v>791</v>
      </c>
      <c r="C568" s="65" t="s">
        <v>285</v>
      </c>
      <c r="D568" s="66">
        <v>46267</v>
      </c>
      <c r="E568" s="67">
        <v>0.25</v>
      </c>
      <c r="F568" s="65" t="s">
        <v>255</v>
      </c>
      <c r="G568" s="66">
        <v>46266</v>
      </c>
      <c r="H568">
        <v>40499113</v>
      </c>
      <c r="I568">
        <v>10</v>
      </c>
      <c r="J568" s="65" t="s">
        <v>895</v>
      </c>
      <c r="K568" s="65" t="s">
        <v>896</v>
      </c>
      <c r="L568" s="66">
        <v>46266</v>
      </c>
      <c r="M568" s="65" t="s">
        <v>258</v>
      </c>
      <c r="N568">
        <v>3011750</v>
      </c>
      <c r="O568" s="65" t="s">
        <v>259</v>
      </c>
      <c r="P568" s="66">
        <v>46267</v>
      </c>
      <c r="Q568" s="31">
        <f t="shared" si="16"/>
        <v>785</v>
      </c>
      <c r="R568" s="31">
        <f t="shared" si="17"/>
        <v>800</v>
      </c>
      <c r="S568" s="29">
        <f>IF($Q568&lt;Parâmetros!$E$19,$G568-1,$G568)</f>
        <v>46266</v>
      </c>
    </row>
    <row r="569" spans="1:19" ht="15" customHeight="1" x14ac:dyDescent="0.25">
      <c r="A569" s="122">
        <v>52484</v>
      </c>
      <c r="B569" s="65" t="s">
        <v>791</v>
      </c>
      <c r="C569" s="65" t="s">
        <v>285</v>
      </c>
      <c r="D569" s="66">
        <v>46267</v>
      </c>
      <c r="E569" s="67">
        <v>0.26</v>
      </c>
      <c r="F569" s="65" t="s">
        <v>255</v>
      </c>
      <c r="G569" s="66">
        <v>46266</v>
      </c>
      <c r="H569">
        <v>40499114</v>
      </c>
      <c r="I569">
        <v>10</v>
      </c>
      <c r="J569" s="65" t="s">
        <v>897</v>
      </c>
      <c r="K569" s="65" t="s">
        <v>898</v>
      </c>
      <c r="L569" s="66">
        <v>46266</v>
      </c>
      <c r="M569" s="65" t="s">
        <v>258</v>
      </c>
      <c r="N569">
        <v>3007089</v>
      </c>
      <c r="O569" s="65" t="s">
        <v>259</v>
      </c>
      <c r="P569" s="66">
        <v>46267</v>
      </c>
      <c r="Q569" s="31">
        <f t="shared" si="16"/>
        <v>805</v>
      </c>
      <c r="R569" s="31">
        <f t="shared" si="17"/>
        <v>820</v>
      </c>
      <c r="S569" s="29">
        <f>IF($Q569&lt;Parâmetros!$E$19,$G569-1,$G569)</f>
        <v>46266</v>
      </c>
    </row>
    <row r="570" spans="1:19" ht="15" customHeight="1" x14ac:dyDescent="0.25">
      <c r="A570" s="122">
        <v>52484</v>
      </c>
      <c r="B570" s="65" t="s">
        <v>791</v>
      </c>
      <c r="C570" s="65" t="s">
        <v>285</v>
      </c>
      <c r="D570" s="66">
        <v>46267</v>
      </c>
      <c r="E570" s="67">
        <v>0.3</v>
      </c>
      <c r="F570" s="65" t="s">
        <v>255</v>
      </c>
      <c r="G570" s="66">
        <v>46266</v>
      </c>
      <c r="H570">
        <v>40499115</v>
      </c>
      <c r="I570">
        <v>10</v>
      </c>
      <c r="J570" s="65" t="s">
        <v>899</v>
      </c>
      <c r="K570" s="65" t="s">
        <v>670</v>
      </c>
      <c r="L570" s="66">
        <v>46266</v>
      </c>
      <c r="M570" s="65" t="s">
        <v>258</v>
      </c>
      <c r="N570">
        <v>3011296</v>
      </c>
      <c r="O570" s="65" t="s">
        <v>259</v>
      </c>
      <c r="P570" s="66">
        <v>46267</v>
      </c>
      <c r="Q570" s="31">
        <f t="shared" si="16"/>
        <v>831</v>
      </c>
      <c r="R570" s="31">
        <f t="shared" si="17"/>
        <v>850</v>
      </c>
      <c r="S570" s="29">
        <f>IF($Q570&lt;Parâmetros!$E$19,$G570-1,$G570)</f>
        <v>46266</v>
      </c>
    </row>
    <row r="571" spans="1:19" ht="15" customHeight="1" x14ac:dyDescent="0.25">
      <c r="A571" s="122">
        <v>52484</v>
      </c>
      <c r="B571" s="65" t="s">
        <v>791</v>
      </c>
      <c r="C571" s="65" t="s">
        <v>285</v>
      </c>
      <c r="D571" s="66">
        <v>46267</v>
      </c>
      <c r="E571" s="67">
        <v>0.34</v>
      </c>
      <c r="F571" s="65" t="s">
        <v>255</v>
      </c>
      <c r="G571" s="66">
        <v>46266</v>
      </c>
      <c r="H571">
        <v>40499116</v>
      </c>
      <c r="I571">
        <v>10</v>
      </c>
      <c r="J571" s="65" t="s">
        <v>900</v>
      </c>
      <c r="K571" s="65" t="s">
        <v>901</v>
      </c>
      <c r="L571" s="66">
        <v>46266</v>
      </c>
      <c r="M571" s="65" t="s">
        <v>258</v>
      </c>
      <c r="N571">
        <v>3011826</v>
      </c>
      <c r="O571" s="65" t="s">
        <v>259</v>
      </c>
      <c r="P571" s="66">
        <v>46267</v>
      </c>
      <c r="Q571" s="31">
        <f t="shared" si="16"/>
        <v>860</v>
      </c>
      <c r="R571" s="31">
        <f t="shared" si="17"/>
        <v>880</v>
      </c>
      <c r="S571" s="29">
        <f>IF($Q571&lt;Parâmetros!$E$19,$G571-1,$G571)</f>
        <v>46266</v>
      </c>
    </row>
    <row r="572" spans="1:19" ht="15" customHeight="1" x14ac:dyDescent="0.25">
      <c r="A572" s="122">
        <v>52484</v>
      </c>
      <c r="B572" s="65" t="s">
        <v>791</v>
      </c>
      <c r="C572" s="65" t="s">
        <v>285</v>
      </c>
      <c r="D572" s="66">
        <v>46267</v>
      </c>
      <c r="E572" s="67">
        <v>0.33</v>
      </c>
      <c r="F572" s="65" t="s">
        <v>255</v>
      </c>
      <c r="G572" s="66">
        <v>46266</v>
      </c>
      <c r="H572">
        <v>40499111</v>
      </c>
      <c r="I572">
        <v>10</v>
      </c>
      <c r="J572" s="65" t="s">
        <v>902</v>
      </c>
      <c r="K572" s="65" t="s">
        <v>903</v>
      </c>
      <c r="L572" s="66">
        <v>46266</v>
      </c>
      <c r="M572" s="65" t="s">
        <v>258</v>
      </c>
      <c r="N572">
        <v>3011735</v>
      </c>
      <c r="O572" s="65" t="s">
        <v>259</v>
      </c>
      <c r="P572" s="66">
        <v>46267</v>
      </c>
      <c r="Q572" s="31">
        <f t="shared" si="16"/>
        <v>890</v>
      </c>
      <c r="R572" s="31">
        <f t="shared" si="17"/>
        <v>910</v>
      </c>
      <c r="S572" s="29">
        <f>IF($Q572&lt;Parâmetros!$E$19,$G572-1,$G572)</f>
        <v>46266</v>
      </c>
    </row>
    <row r="573" spans="1:19" ht="15" customHeight="1" x14ac:dyDescent="0.25">
      <c r="A573" s="122">
        <v>52484</v>
      </c>
      <c r="B573" s="65" t="s">
        <v>791</v>
      </c>
      <c r="C573" s="65" t="s">
        <v>285</v>
      </c>
      <c r="D573" s="66">
        <v>46267</v>
      </c>
      <c r="E573" s="67">
        <v>0.25</v>
      </c>
      <c r="F573" s="65" t="s">
        <v>255</v>
      </c>
      <c r="G573" s="66">
        <v>46266</v>
      </c>
      <c r="H573">
        <v>40499128</v>
      </c>
      <c r="I573">
        <v>10</v>
      </c>
      <c r="J573" s="65" t="s">
        <v>904</v>
      </c>
      <c r="K573" s="65" t="s">
        <v>905</v>
      </c>
      <c r="L573" s="66">
        <v>46266</v>
      </c>
      <c r="M573" s="65" t="s">
        <v>258</v>
      </c>
      <c r="N573">
        <v>3012104</v>
      </c>
      <c r="O573" s="65" t="s">
        <v>259</v>
      </c>
      <c r="P573" s="66">
        <v>46267</v>
      </c>
      <c r="Q573" s="31">
        <f t="shared" si="16"/>
        <v>915</v>
      </c>
      <c r="R573" s="31">
        <f t="shared" si="17"/>
        <v>930</v>
      </c>
      <c r="S573" s="29">
        <f>IF($Q573&lt;Parâmetros!$E$19,$G573-1,$G573)</f>
        <v>46266</v>
      </c>
    </row>
    <row r="574" spans="1:19" ht="15" customHeight="1" x14ac:dyDescent="0.25">
      <c r="A574" s="122">
        <v>52484</v>
      </c>
      <c r="B574" s="65" t="s">
        <v>791</v>
      </c>
      <c r="C574" s="65" t="s">
        <v>285</v>
      </c>
      <c r="D574" s="66">
        <v>46267</v>
      </c>
      <c r="E574" s="67">
        <v>0.17</v>
      </c>
      <c r="F574" s="65" t="s">
        <v>255</v>
      </c>
      <c r="G574" s="66">
        <v>46266</v>
      </c>
      <c r="H574">
        <v>40499124</v>
      </c>
      <c r="I574">
        <v>10</v>
      </c>
      <c r="J574" s="65" t="s">
        <v>906</v>
      </c>
      <c r="K574" s="65" t="s">
        <v>907</v>
      </c>
      <c r="L574" s="66">
        <v>46266</v>
      </c>
      <c r="M574" s="65" t="s">
        <v>258</v>
      </c>
      <c r="N574">
        <v>3012347</v>
      </c>
      <c r="O574" s="65" t="s">
        <v>259</v>
      </c>
      <c r="P574" s="66">
        <v>46267</v>
      </c>
      <c r="Q574" s="31">
        <f t="shared" si="16"/>
        <v>945</v>
      </c>
      <c r="R574" s="31">
        <f t="shared" si="17"/>
        <v>955</v>
      </c>
      <c r="S574" s="29">
        <f>IF($Q574&lt;Parâmetros!$E$19,$G574-1,$G574)</f>
        <v>46266</v>
      </c>
    </row>
    <row r="575" spans="1:19" ht="15" customHeight="1" x14ac:dyDescent="0.25">
      <c r="A575" s="122">
        <v>52484</v>
      </c>
      <c r="B575" s="65" t="s">
        <v>791</v>
      </c>
      <c r="C575" s="65" t="s">
        <v>285</v>
      </c>
      <c r="D575" s="66">
        <v>46267</v>
      </c>
      <c r="E575" s="67">
        <v>0.17</v>
      </c>
      <c r="F575" s="65" t="s">
        <v>255</v>
      </c>
      <c r="G575" s="66">
        <v>46266</v>
      </c>
      <c r="H575">
        <v>40499112</v>
      </c>
      <c r="I575">
        <v>10</v>
      </c>
      <c r="J575" s="65" t="s">
        <v>908</v>
      </c>
      <c r="K575" s="65" t="s">
        <v>909</v>
      </c>
      <c r="L575" s="66">
        <v>46266</v>
      </c>
      <c r="M575" s="65" t="s">
        <v>258</v>
      </c>
      <c r="N575">
        <v>3011733</v>
      </c>
      <c r="O575" s="65" t="s">
        <v>259</v>
      </c>
      <c r="P575" s="66">
        <v>46267</v>
      </c>
      <c r="Q575" s="31">
        <f t="shared" ref="Q575:Q638" si="18">IFERROR(VALUE(LEFT($J575,2))*60+VALUE(MID($J575,4,2)),9999)</f>
        <v>945</v>
      </c>
      <c r="R575" s="31">
        <f t="shared" ref="R575:R638" si="19">IFERROR(VALUE(LEFT($K575,2))*60+VALUE(MID($K575,4,2)),"")</f>
        <v>955</v>
      </c>
      <c r="S575" s="29">
        <f>IF($Q575&lt;Parâmetros!$E$19,$G575-1,$G575)</f>
        <v>46266</v>
      </c>
    </row>
    <row r="576" spans="1:19" ht="15" customHeight="1" x14ac:dyDescent="0.25">
      <c r="A576" s="122">
        <v>52484</v>
      </c>
      <c r="B576" s="65" t="s">
        <v>791</v>
      </c>
      <c r="C576" s="65" t="s">
        <v>285</v>
      </c>
      <c r="D576" s="66">
        <v>46267</v>
      </c>
      <c r="E576" s="67">
        <v>0.25</v>
      </c>
      <c r="F576" s="65" t="s">
        <v>255</v>
      </c>
      <c r="G576" s="66">
        <v>46266</v>
      </c>
      <c r="H576">
        <v>40499109</v>
      </c>
      <c r="I576">
        <v>10</v>
      </c>
      <c r="J576" s="65" t="s">
        <v>910</v>
      </c>
      <c r="K576" s="65" t="s">
        <v>911</v>
      </c>
      <c r="L576" s="66">
        <v>46266</v>
      </c>
      <c r="M576" s="65" t="s">
        <v>258</v>
      </c>
      <c r="N576">
        <v>3011656</v>
      </c>
      <c r="O576" s="65" t="s">
        <v>259</v>
      </c>
      <c r="P576" s="66">
        <v>46267</v>
      </c>
      <c r="Q576" s="31">
        <f t="shared" si="18"/>
        <v>960</v>
      </c>
      <c r="R576" s="31">
        <f t="shared" si="19"/>
        <v>975</v>
      </c>
      <c r="S576" s="29">
        <f>IF($Q576&lt;Parâmetros!$E$19,$G576-1,$G576)</f>
        <v>46266</v>
      </c>
    </row>
    <row r="577" spans="1:19" ht="15" customHeight="1" x14ac:dyDescent="0.25">
      <c r="A577" s="122">
        <v>52484</v>
      </c>
      <c r="B577" s="65" t="s">
        <v>791</v>
      </c>
      <c r="C577" s="65" t="s">
        <v>285</v>
      </c>
      <c r="D577" s="66">
        <v>46267</v>
      </c>
      <c r="E577" s="67">
        <v>0.18</v>
      </c>
      <c r="F577" s="65" t="s">
        <v>255</v>
      </c>
      <c r="G577" s="66">
        <v>46266</v>
      </c>
      <c r="H577">
        <v>40499108</v>
      </c>
      <c r="I577">
        <v>10</v>
      </c>
      <c r="J577" s="65" t="s">
        <v>912</v>
      </c>
      <c r="K577" s="65" t="s">
        <v>913</v>
      </c>
      <c r="L577" s="66">
        <v>46266</v>
      </c>
      <c r="M577" s="65" t="s">
        <v>258</v>
      </c>
      <c r="N577">
        <v>3011517</v>
      </c>
      <c r="O577" s="65" t="s">
        <v>259</v>
      </c>
      <c r="P577" s="66">
        <v>46267</v>
      </c>
      <c r="Q577" s="31">
        <f t="shared" si="18"/>
        <v>985</v>
      </c>
      <c r="R577" s="31">
        <f t="shared" si="19"/>
        <v>995</v>
      </c>
      <c r="S577" s="29">
        <f>IF($Q577&lt;Parâmetros!$E$19,$G577-1,$G577)</f>
        <v>46266</v>
      </c>
    </row>
    <row r="578" spans="1:19" ht="15" customHeight="1" x14ac:dyDescent="0.25">
      <c r="A578" s="122">
        <v>52484</v>
      </c>
      <c r="B578" s="65" t="s">
        <v>791</v>
      </c>
      <c r="C578" s="65" t="s">
        <v>285</v>
      </c>
      <c r="D578" s="66">
        <v>46267</v>
      </c>
      <c r="E578" s="67">
        <v>0.48</v>
      </c>
      <c r="F578" s="65" t="s">
        <v>255</v>
      </c>
      <c r="G578" s="66">
        <v>46267</v>
      </c>
      <c r="H578">
        <v>40499107</v>
      </c>
      <c r="I578">
        <v>10</v>
      </c>
      <c r="J578" s="65" t="s">
        <v>914</v>
      </c>
      <c r="K578" s="65" t="s">
        <v>915</v>
      </c>
      <c r="L578" s="66">
        <v>46267</v>
      </c>
      <c r="M578" s="65" t="s">
        <v>258</v>
      </c>
      <c r="N578">
        <v>3011498</v>
      </c>
      <c r="O578" s="65" t="s">
        <v>259</v>
      </c>
      <c r="P578" s="66">
        <v>46267</v>
      </c>
      <c r="Q578" s="31">
        <f t="shared" si="18"/>
        <v>451</v>
      </c>
      <c r="R578" s="31">
        <f t="shared" si="19"/>
        <v>480</v>
      </c>
      <c r="S578" s="29">
        <f>IF($Q578&lt;Parâmetros!$E$19,$G578-1,$G578)</f>
        <v>46267</v>
      </c>
    </row>
    <row r="579" spans="1:19" ht="15" customHeight="1" x14ac:dyDescent="0.25">
      <c r="A579" s="122">
        <v>52484</v>
      </c>
      <c r="B579" s="65" t="s">
        <v>791</v>
      </c>
      <c r="C579" s="65" t="s">
        <v>285</v>
      </c>
      <c r="D579" s="66">
        <v>46267</v>
      </c>
      <c r="E579" s="67">
        <v>0.67</v>
      </c>
      <c r="F579" s="65" t="s">
        <v>255</v>
      </c>
      <c r="G579" s="66">
        <v>46267</v>
      </c>
      <c r="H579">
        <v>40499123</v>
      </c>
      <c r="I579">
        <v>10</v>
      </c>
      <c r="J579" s="65" t="s">
        <v>998</v>
      </c>
      <c r="K579" s="65" t="s">
        <v>999</v>
      </c>
      <c r="L579" s="66">
        <v>46267</v>
      </c>
      <c r="M579" s="65" t="s">
        <v>258</v>
      </c>
      <c r="N579">
        <v>3012346</v>
      </c>
      <c r="O579" s="65" t="s">
        <v>259</v>
      </c>
      <c r="P579" s="66">
        <v>46267</v>
      </c>
      <c r="Q579" s="31">
        <f t="shared" si="18"/>
        <v>500</v>
      </c>
      <c r="R579" s="31">
        <f t="shared" si="19"/>
        <v>540</v>
      </c>
      <c r="S579" s="29">
        <f>IF($Q579&lt;Parâmetros!$E$19,$G579-1,$G579)</f>
        <v>46267</v>
      </c>
    </row>
    <row r="580" spans="1:19" ht="15" customHeight="1" x14ac:dyDescent="0.25">
      <c r="A580" s="122">
        <v>52484</v>
      </c>
      <c r="B580" s="65" t="s">
        <v>791</v>
      </c>
      <c r="C580" s="65" t="s">
        <v>285</v>
      </c>
      <c r="D580" s="66">
        <v>46267</v>
      </c>
      <c r="E580" s="67">
        <v>0.49</v>
      </c>
      <c r="F580" s="65" t="s">
        <v>255</v>
      </c>
      <c r="G580" s="66">
        <v>46267</v>
      </c>
      <c r="H580">
        <v>40499117</v>
      </c>
      <c r="I580">
        <v>10</v>
      </c>
      <c r="J580" s="65" t="s">
        <v>1000</v>
      </c>
      <c r="K580" s="65" t="s">
        <v>1001</v>
      </c>
      <c r="L580" s="66">
        <v>46267</v>
      </c>
      <c r="M580" s="65" t="s">
        <v>258</v>
      </c>
      <c r="N580">
        <v>3011973</v>
      </c>
      <c r="O580" s="65" t="s">
        <v>259</v>
      </c>
      <c r="P580" s="66">
        <v>46267</v>
      </c>
      <c r="Q580" s="31">
        <f t="shared" si="18"/>
        <v>550</v>
      </c>
      <c r="R580" s="31">
        <f t="shared" si="19"/>
        <v>580</v>
      </c>
      <c r="S580" s="29">
        <f>IF($Q580&lt;Parâmetros!$E$19,$G580-1,$G580)</f>
        <v>46267</v>
      </c>
    </row>
    <row r="581" spans="1:19" ht="15" customHeight="1" x14ac:dyDescent="0.25">
      <c r="A581" s="122">
        <v>52484</v>
      </c>
      <c r="B581" s="65" t="s">
        <v>791</v>
      </c>
      <c r="C581" s="65" t="s">
        <v>285</v>
      </c>
      <c r="D581" s="66">
        <v>46267</v>
      </c>
      <c r="E581" s="67">
        <v>0.42</v>
      </c>
      <c r="F581" s="65" t="s">
        <v>255</v>
      </c>
      <c r="G581" s="66">
        <v>46267</v>
      </c>
      <c r="H581">
        <v>40499129</v>
      </c>
      <c r="I581">
        <v>10</v>
      </c>
      <c r="J581" s="65" t="s">
        <v>1002</v>
      </c>
      <c r="K581" s="65" t="s">
        <v>1003</v>
      </c>
      <c r="L581" s="66">
        <v>46267</v>
      </c>
      <c r="M581" s="65" t="s">
        <v>258</v>
      </c>
      <c r="N581">
        <v>3012679</v>
      </c>
      <c r="O581" s="65" t="s">
        <v>259</v>
      </c>
      <c r="P581" s="66">
        <v>46267</v>
      </c>
      <c r="Q581" s="31">
        <f t="shared" si="18"/>
        <v>595</v>
      </c>
      <c r="R581" s="31">
        <f t="shared" si="19"/>
        <v>620</v>
      </c>
      <c r="S581" s="29">
        <f>IF($Q581&lt;Parâmetros!$E$19,$G581-1,$G581)</f>
        <v>46267</v>
      </c>
    </row>
    <row r="582" spans="1:19" ht="15" customHeight="1" x14ac:dyDescent="0.25">
      <c r="A582" s="122">
        <v>52484</v>
      </c>
      <c r="B582" s="65" t="s">
        <v>791</v>
      </c>
      <c r="C582" s="65" t="s">
        <v>285</v>
      </c>
      <c r="D582" s="66">
        <v>46267</v>
      </c>
      <c r="E582" s="67">
        <v>0.24</v>
      </c>
      <c r="F582" s="65" t="s">
        <v>255</v>
      </c>
      <c r="G582" s="66">
        <v>46267</v>
      </c>
      <c r="H582">
        <v>40499127</v>
      </c>
      <c r="I582">
        <v>10</v>
      </c>
      <c r="J582" s="65" t="s">
        <v>1004</v>
      </c>
      <c r="K582" s="65" t="s">
        <v>1005</v>
      </c>
      <c r="L582" s="66">
        <v>46267</v>
      </c>
      <c r="M582" s="65" t="s">
        <v>258</v>
      </c>
      <c r="N582">
        <v>3012462</v>
      </c>
      <c r="O582" s="65" t="s">
        <v>259</v>
      </c>
      <c r="P582" s="66">
        <v>46267</v>
      </c>
      <c r="Q582" s="31">
        <f t="shared" si="18"/>
        <v>646</v>
      </c>
      <c r="R582" s="31">
        <f t="shared" si="19"/>
        <v>660</v>
      </c>
      <c r="S582" s="29">
        <f>IF($Q582&lt;Parâmetros!$E$19,$G582-1,$G582)</f>
        <v>46267</v>
      </c>
    </row>
    <row r="583" spans="1:19" ht="15" customHeight="1" x14ac:dyDescent="0.25">
      <c r="A583" s="122">
        <v>52484</v>
      </c>
      <c r="B583" s="65" t="s">
        <v>791</v>
      </c>
      <c r="C583" s="65" t="s">
        <v>285</v>
      </c>
      <c r="D583" s="66">
        <v>46267</v>
      </c>
      <c r="E583" s="67">
        <v>0.39</v>
      </c>
      <c r="F583" s="65" t="s">
        <v>255</v>
      </c>
      <c r="G583" s="66">
        <v>46267</v>
      </c>
      <c r="H583">
        <v>40499121</v>
      </c>
      <c r="I583">
        <v>10</v>
      </c>
      <c r="J583" s="65" t="s">
        <v>1006</v>
      </c>
      <c r="K583" s="65" t="s">
        <v>1007</v>
      </c>
      <c r="L583" s="66">
        <v>46267</v>
      </c>
      <c r="M583" s="65" t="s">
        <v>258</v>
      </c>
      <c r="N583">
        <v>3012131</v>
      </c>
      <c r="O583" s="65" t="s">
        <v>259</v>
      </c>
      <c r="P583" s="66">
        <v>46267</v>
      </c>
      <c r="Q583" s="31">
        <f t="shared" si="18"/>
        <v>665</v>
      </c>
      <c r="R583" s="31">
        <f t="shared" si="19"/>
        <v>689</v>
      </c>
      <c r="S583" s="29">
        <f>IF($Q583&lt;Parâmetros!$E$19,$G583-1,$G583)</f>
        <v>46267</v>
      </c>
    </row>
    <row r="584" spans="1:19" ht="15" customHeight="1" x14ac:dyDescent="0.25">
      <c r="A584" s="122">
        <v>52484</v>
      </c>
      <c r="B584" s="65" t="s">
        <v>791</v>
      </c>
      <c r="C584" s="65" t="s">
        <v>285</v>
      </c>
      <c r="D584" s="66">
        <v>46269</v>
      </c>
      <c r="E584" s="67">
        <v>4.05</v>
      </c>
      <c r="F584" s="65" t="s">
        <v>255</v>
      </c>
      <c r="G584" s="66">
        <v>46268</v>
      </c>
      <c r="H584">
        <v>40501021</v>
      </c>
      <c r="I584">
        <v>10</v>
      </c>
      <c r="J584" s="65" t="s">
        <v>1800</v>
      </c>
      <c r="K584" s="65" t="s">
        <v>1801</v>
      </c>
      <c r="L584" s="66">
        <v>46268</v>
      </c>
      <c r="M584" s="65" t="s">
        <v>261</v>
      </c>
      <c r="N584" s="65" t="s">
        <v>264</v>
      </c>
      <c r="O584" s="65" t="s">
        <v>259</v>
      </c>
      <c r="P584" s="66">
        <v>46269</v>
      </c>
      <c r="Q584" s="31">
        <f t="shared" si="18"/>
        <v>447</v>
      </c>
      <c r="R584" s="31">
        <f t="shared" si="19"/>
        <v>690</v>
      </c>
      <c r="S584" s="29">
        <f>IF($Q584&lt;Parâmetros!$E$19,$G584-1,$G584)</f>
        <v>46268</v>
      </c>
    </row>
    <row r="585" spans="1:19" ht="15" customHeight="1" x14ac:dyDescent="0.25">
      <c r="A585" s="122">
        <v>52484</v>
      </c>
      <c r="B585" s="65" t="s">
        <v>791</v>
      </c>
      <c r="C585" s="65" t="s">
        <v>285</v>
      </c>
      <c r="D585" s="66">
        <v>46269</v>
      </c>
      <c r="E585" s="67">
        <v>3.93</v>
      </c>
      <c r="F585" s="65" t="s">
        <v>255</v>
      </c>
      <c r="G585" s="66">
        <v>46268</v>
      </c>
      <c r="H585">
        <v>40499934</v>
      </c>
      <c r="I585">
        <v>10</v>
      </c>
      <c r="J585" s="65" t="s">
        <v>1802</v>
      </c>
      <c r="K585" s="65" t="s">
        <v>1803</v>
      </c>
      <c r="L585" s="66">
        <v>46268</v>
      </c>
      <c r="M585" s="65" t="s">
        <v>261</v>
      </c>
      <c r="N585" s="65" t="s">
        <v>264</v>
      </c>
      <c r="O585" s="65" t="s">
        <v>259</v>
      </c>
      <c r="P585" s="66">
        <v>46269</v>
      </c>
      <c r="Q585" s="31">
        <f t="shared" si="18"/>
        <v>760</v>
      </c>
      <c r="R585" s="31">
        <f t="shared" si="19"/>
        <v>995</v>
      </c>
      <c r="S585" s="29">
        <f>IF($Q585&lt;Parâmetros!$E$19,$G585-1,$G585)</f>
        <v>46268</v>
      </c>
    </row>
    <row r="586" spans="1:19" ht="15" customHeight="1" x14ac:dyDescent="0.25">
      <c r="A586" s="122">
        <v>52484</v>
      </c>
      <c r="B586" s="65" t="s">
        <v>791</v>
      </c>
      <c r="C586" s="65" t="s">
        <v>285</v>
      </c>
      <c r="D586" s="66">
        <v>46269</v>
      </c>
      <c r="E586" s="67">
        <v>-3.93</v>
      </c>
      <c r="F586" s="65" t="s">
        <v>255</v>
      </c>
      <c r="G586" s="66">
        <v>46268</v>
      </c>
      <c r="H586">
        <v>40499934</v>
      </c>
      <c r="I586">
        <v>10</v>
      </c>
      <c r="J586" s="65" t="s">
        <v>1802</v>
      </c>
      <c r="K586" s="65" t="s">
        <v>1803</v>
      </c>
      <c r="L586" s="66">
        <v>46268</v>
      </c>
      <c r="M586" s="65" t="s">
        <v>261</v>
      </c>
      <c r="N586" s="65" t="s">
        <v>264</v>
      </c>
      <c r="O586" s="65" t="s">
        <v>259</v>
      </c>
      <c r="P586" s="66">
        <v>46269</v>
      </c>
      <c r="Q586" s="31">
        <f t="shared" si="18"/>
        <v>760</v>
      </c>
      <c r="R586" s="31">
        <f t="shared" si="19"/>
        <v>995</v>
      </c>
      <c r="S586" s="29">
        <f>IF($Q586&lt;Parâmetros!$E$19,$G586-1,$G586)</f>
        <v>46268</v>
      </c>
    </row>
    <row r="587" spans="1:19" ht="15" customHeight="1" x14ac:dyDescent="0.25">
      <c r="A587" s="122">
        <v>52484</v>
      </c>
      <c r="B587" s="65" t="s">
        <v>791</v>
      </c>
      <c r="C587" s="65" t="s">
        <v>285</v>
      </c>
      <c r="D587" s="66">
        <v>46269</v>
      </c>
      <c r="E587" s="67">
        <v>3.9</v>
      </c>
      <c r="F587" s="65" t="s">
        <v>255</v>
      </c>
      <c r="G587" s="66">
        <v>46268</v>
      </c>
      <c r="H587">
        <v>40501021</v>
      </c>
      <c r="I587">
        <v>10</v>
      </c>
      <c r="J587" s="65" t="s">
        <v>1804</v>
      </c>
      <c r="K587" s="65" t="s">
        <v>1805</v>
      </c>
      <c r="L587" s="66">
        <v>46268</v>
      </c>
      <c r="M587" s="65" t="s">
        <v>261</v>
      </c>
      <c r="N587" s="65" t="s">
        <v>264</v>
      </c>
      <c r="O587" s="65" t="s">
        <v>259</v>
      </c>
      <c r="P587" s="66">
        <v>46269</v>
      </c>
      <c r="Q587" s="31">
        <f t="shared" si="18"/>
        <v>761</v>
      </c>
      <c r="R587" s="31">
        <f t="shared" si="19"/>
        <v>995</v>
      </c>
      <c r="S587" s="29">
        <f>IF($Q587&lt;Parâmetros!$E$19,$G587-1,$G587)</f>
        <v>46268</v>
      </c>
    </row>
    <row r="588" spans="1:19" ht="15" customHeight="1" x14ac:dyDescent="0.25">
      <c r="A588" s="122">
        <v>52484</v>
      </c>
      <c r="B588" s="65" t="s">
        <v>791</v>
      </c>
      <c r="C588" s="65" t="s">
        <v>285</v>
      </c>
      <c r="D588" s="66">
        <v>46269</v>
      </c>
      <c r="E588" s="67">
        <v>3.99</v>
      </c>
      <c r="F588" s="65" t="s">
        <v>255</v>
      </c>
      <c r="G588" s="66">
        <v>46269</v>
      </c>
      <c r="H588">
        <v>40501021</v>
      </c>
      <c r="I588">
        <v>10</v>
      </c>
      <c r="J588" s="65" t="s">
        <v>1806</v>
      </c>
      <c r="K588" s="65" t="s">
        <v>1807</v>
      </c>
      <c r="L588" s="66">
        <v>46269</v>
      </c>
      <c r="M588" s="65" t="s">
        <v>261</v>
      </c>
      <c r="N588" s="65" t="s">
        <v>264</v>
      </c>
      <c r="O588" s="65" t="s">
        <v>259</v>
      </c>
      <c r="P588" s="66">
        <v>46269</v>
      </c>
      <c r="Q588" s="31">
        <f t="shared" si="18"/>
        <v>451</v>
      </c>
      <c r="R588" s="31">
        <f t="shared" si="19"/>
        <v>690</v>
      </c>
      <c r="S588" s="29">
        <f>IF($Q588&lt;Parâmetros!$E$19,$G588-1,$G588)</f>
        <v>46269</v>
      </c>
    </row>
    <row r="589" spans="1:19" ht="15" customHeight="1" x14ac:dyDescent="0.25">
      <c r="A589" s="122">
        <v>52484</v>
      </c>
      <c r="B589" s="65" t="s">
        <v>791</v>
      </c>
      <c r="C589" s="65" t="s">
        <v>285</v>
      </c>
      <c r="D589" s="66">
        <v>46269</v>
      </c>
      <c r="E589" s="67">
        <v>3.67</v>
      </c>
      <c r="F589" s="65" t="s">
        <v>255</v>
      </c>
      <c r="G589" s="66">
        <v>46269</v>
      </c>
      <c r="H589">
        <v>40501021</v>
      </c>
      <c r="I589">
        <v>10</v>
      </c>
      <c r="J589" s="65" t="s">
        <v>1808</v>
      </c>
      <c r="K589" s="65" t="s">
        <v>323</v>
      </c>
      <c r="L589" s="66">
        <v>46269</v>
      </c>
      <c r="M589" s="65" t="s">
        <v>261</v>
      </c>
      <c r="N589" s="65" t="s">
        <v>264</v>
      </c>
      <c r="O589" s="65" t="s">
        <v>259</v>
      </c>
      <c r="P589" s="66">
        <v>46269</v>
      </c>
      <c r="Q589" s="31">
        <f t="shared" si="18"/>
        <v>760</v>
      </c>
      <c r="R589" s="31">
        <f t="shared" si="19"/>
        <v>980</v>
      </c>
      <c r="S589" s="29">
        <f>IF($Q589&lt;Parâmetros!$E$19,$G589-1,$G589)</f>
        <v>46269</v>
      </c>
    </row>
    <row r="590" spans="1:19" ht="15" customHeight="1" x14ac:dyDescent="0.25">
      <c r="A590" s="122">
        <v>52484</v>
      </c>
      <c r="B590" s="65" t="s">
        <v>791</v>
      </c>
      <c r="C590" s="65" t="s">
        <v>285</v>
      </c>
      <c r="D590" s="66">
        <v>46270</v>
      </c>
      <c r="E590" s="67">
        <v>3.87</v>
      </c>
      <c r="F590" s="65" t="s">
        <v>255</v>
      </c>
      <c r="G590" s="66">
        <v>46270</v>
      </c>
      <c r="H590">
        <v>31527364</v>
      </c>
      <c r="I590">
        <v>10</v>
      </c>
      <c r="J590" s="65" t="s">
        <v>1809</v>
      </c>
      <c r="K590" s="65" t="s">
        <v>947</v>
      </c>
      <c r="L590" s="66">
        <v>46270</v>
      </c>
      <c r="M590" s="65" t="s">
        <v>1095</v>
      </c>
      <c r="N590" s="65" t="s">
        <v>264</v>
      </c>
      <c r="O590" s="65" t="s">
        <v>259</v>
      </c>
      <c r="P590" s="66">
        <v>46270</v>
      </c>
      <c r="Q590" s="31">
        <f t="shared" si="18"/>
        <v>457</v>
      </c>
      <c r="R590" s="31">
        <f t="shared" si="19"/>
        <v>690</v>
      </c>
      <c r="S590" s="29">
        <f>IF($Q590&lt;Parâmetros!$E$19,$G590-1,$G590)</f>
        <v>46270</v>
      </c>
    </row>
    <row r="591" spans="1:19" ht="15" customHeight="1" x14ac:dyDescent="0.25">
      <c r="A591" s="122">
        <v>52484</v>
      </c>
      <c r="B591" s="65" t="s">
        <v>791</v>
      </c>
      <c r="C591" s="65" t="s">
        <v>285</v>
      </c>
      <c r="D591" s="66">
        <v>46274</v>
      </c>
      <c r="E591" s="67">
        <v>3.92</v>
      </c>
      <c r="F591" s="65" t="s">
        <v>255</v>
      </c>
      <c r="G591" s="66">
        <v>46273</v>
      </c>
      <c r="H591">
        <v>40501021</v>
      </c>
      <c r="I591">
        <v>10</v>
      </c>
      <c r="J591" s="65" t="s">
        <v>2715</v>
      </c>
      <c r="K591" s="65" t="s">
        <v>1624</v>
      </c>
      <c r="L591" s="66">
        <v>46273</v>
      </c>
      <c r="M591" s="65" t="s">
        <v>261</v>
      </c>
      <c r="N591" s="65" t="s">
        <v>264</v>
      </c>
      <c r="O591" s="65" t="s">
        <v>259</v>
      </c>
      <c r="P591" s="66">
        <v>46274</v>
      </c>
      <c r="Q591" s="31">
        <f t="shared" si="18"/>
        <v>455</v>
      </c>
      <c r="R591" s="31">
        <f t="shared" si="19"/>
        <v>690</v>
      </c>
      <c r="S591" s="29">
        <f>IF($Q591&lt;Parâmetros!$E$19,$G591-1,$G591)</f>
        <v>46273</v>
      </c>
    </row>
    <row r="592" spans="1:19" ht="15" customHeight="1" x14ac:dyDescent="0.25">
      <c r="A592" s="122">
        <v>52484</v>
      </c>
      <c r="B592" s="65" t="s">
        <v>791</v>
      </c>
      <c r="C592" s="65" t="s">
        <v>285</v>
      </c>
      <c r="D592" s="66">
        <v>46274</v>
      </c>
      <c r="E592" s="67">
        <v>1.1200000000000001</v>
      </c>
      <c r="F592" s="65" t="s">
        <v>255</v>
      </c>
      <c r="G592" s="66">
        <v>46273</v>
      </c>
      <c r="H592">
        <v>40484932</v>
      </c>
      <c r="I592">
        <v>10</v>
      </c>
      <c r="J592" s="65" t="s">
        <v>2716</v>
      </c>
      <c r="K592" s="65" t="s">
        <v>2717</v>
      </c>
      <c r="L592" s="66">
        <v>46273</v>
      </c>
      <c r="M592" s="65" t="s">
        <v>261</v>
      </c>
      <c r="N592" s="65" t="s">
        <v>264</v>
      </c>
      <c r="O592" s="65" t="s">
        <v>259</v>
      </c>
      <c r="P592" s="66">
        <v>46274</v>
      </c>
      <c r="Q592" s="31">
        <f t="shared" si="18"/>
        <v>929</v>
      </c>
      <c r="R592" s="31">
        <f t="shared" si="19"/>
        <v>996</v>
      </c>
      <c r="S592" s="29">
        <f>IF($Q592&lt;Parâmetros!$E$19,$G592-1,$G592)</f>
        <v>46273</v>
      </c>
    </row>
    <row r="593" spans="1:19" ht="15" customHeight="1" x14ac:dyDescent="0.25">
      <c r="A593" s="122">
        <v>52498</v>
      </c>
      <c r="B593" s="65" t="s">
        <v>202</v>
      </c>
      <c r="C593" s="65" t="s">
        <v>262</v>
      </c>
      <c r="D593" s="66">
        <v>46265</v>
      </c>
      <c r="E593" s="67">
        <v>3.07</v>
      </c>
      <c r="F593" s="65" t="s">
        <v>255</v>
      </c>
      <c r="G593" s="66">
        <v>46265</v>
      </c>
      <c r="H593">
        <v>40507023</v>
      </c>
      <c r="I593">
        <v>10</v>
      </c>
      <c r="J593" s="65" t="s">
        <v>543</v>
      </c>
      <c r="K593" s="65" t="s">
        <v>544</v>
      </c>
      <c r="L593" s="66">
        <v>46265</v>
      </c>
      <c r="M593" s="65" t="s">
        <v>261</v>
      </c>
      <c r="N593">
        <v>3007118</v>
      </c>
      <c r="O593" s="65" t="s">
        <v>259</v>
      </c>
      <c r="P593" s="66">
        <v>46265</v>
      </c>
      <c r="Q593" s="31">
        <f t="shared" si="18"/>
        <v>956</v>
      </c>
      <c r="R593" s="31">
        <f t="shared" si="19"/>
        <v>1140</v>
      </c>
      <c r="S593" s="29">
        <f>IF($Q593&lt;Parâmetros!$E$19,$G593-1,$G593)</f>
        <v>46265</v>
      </c>
    </row>
    <row r="594" spans="1:19" ht="15" customHeight="1" x14ac:dyDescent="0.25">
      <c r="A594" s="122">
        <v>52498</v>
      </c>
      <c r="B594" s="65" t="s">
        <v>202</v>
      </c>
      <c r="C594" s="65" t="s">
        <v>262</v>
      </c>
      <c r="D594" s="66">
        <v>46265</v>
      </c>
      <c r="E594" s="67">
        <v>0.31</v>
      </c>
      <c r="F594" s="65" t="s">
        <v>255</v>
      </c>
      <c r="G594" s="66">
        <v>46265</v>
      </c>
      <c r="H594">
        <v>40479307</v>
      </c>
      <c r="I594">
        <v>10</v>
      </c>
      <c r="J594" s="65" t="s">
        <v>545</v>
      </c>
      <c r="K594" s="65" t="s">
        <v>546</v>
      </c>
      <c r="L594" s="66">
        <v>46265</v>
      </c>
      <c r="M594" s="65" t="s">
        <v>258</v>
      </c>
      <c r="N594" s="65" t="s">
        <v>264</v>
      </c>
      <c r="O594" s="65" t="s">
        <v>259</v>
      </c>
      <c r="P594" s="66">
        <v>46265</v>
      </c>
      <c r="Q594" s="31">
        <f t="shared" si="18"/>
        <v>1152</v>
      </c>
      <c r="R594" s="31">
        <f t="shared" si="19"/>
        <v>1170</v>
      </c>
      <c r="S594" s="29">
        <f>IF($Q594&lt;Parâmetros!$E$19,$G594-1,$G594)</f>
        <v>46265</v>
      </c>
    </row>
    <row r="595" spans="1:19" ht="15" customHeight="1" x14ac:dyDescent="0.25">
      <c r="A595" s="122">
        <v>52498</v>
      </c>
      <c r="B595" s="65" t="s">
        <v>202</v>
      </c>
      <c r="C595" s="65" t="s">
        <v>262</v>
      </c>
      <c r="D595" s="66">
        <v>46265</v>
      </c>
      <c r="E595" s="67">
        <v>0.25</v>
      </c>
      <c r="F595" s="65" t="s">
        <v>255</v>
      </c>
      <c r="G595" s="66">
        <v>46265</v>
      </c>
      <c r="H595">
        <v>40479307</v>
      </c>
      <c r="I595">
        <v>10</v>
      </c>
      <c r="J595" s="65" t="s">
        <v>547</v>
      </c>
      <c r="K595" s="65" t="s">
        <v>548</v>
      </c>
      <c r="L595" s="66">
        <v>46265</v>
      </c>
      <c r="M595" s="65" t="s">
        <v>258</v>
      </c>
      <c r="N595" s="65" t="s">
        <v>264</v>
      </c>
      <c r="O595" s="65" t="s">
        <v>259</v>
      </c>
      <c r="P595" s="66">
        <v>46265</v>
      </c>
      <c r="Q595" s="31">
        <f t="shared" si="18"/>
        <v>1175</v>
      </c>
      <c r="R595" s="31">
        <f t="shared" si="19"/>
        <v>1190</v>
      </c>
      <c r="S595" s="29">
        <f>IF($Q595&lt;Parâmetros!$E$19,$G595-1,$G595)</f>
        <v>46265</v>
      </c>
    </row>
    <row r="596" spans="1:19" ht="15" customHeight="1" x14ac:dyDescent="0.25">
      <c r="A596" s="122">
        <v>52498</v>
      </c>
      <c r="B596" s="65" t="s">
        <v>202</v>
      </c>
      <c r="C596" s="65" t="s">
        <v>262</v>
      </c>
      <c r="D596" s="66">
        <v>46265</v>
      </c>
      <c r="E596" s="67">
        <v>0.4</v>
      </c>
      <c r="F596" s="65" t="s">
        <v>255</v>
      </c>
      <c r="G596" s="66">
        <v>46265</v>
      </c>
      <c r="H596">
        <v>40483044</v>
      </c>
      <c r="I596">
        <v>10</v>
      </c>
      <c r="J596" s="65" t="s">
        <v>549</v>
      </c>
      <c r="K596" s="65" t="s">
        <v>550</v>
      </c>
      <c r="L596" s="66">
        <v>46265</v>
      </c>
      <c r="M596" s="65" t="s">
        <v>258</v>
      </c>
      <c r="N596" s="65" t="s">
        <v>264</v>
      </c>
      <c r="O596" s="65" t="s">
        <v>259</v>
      </c>
      <c r="P596" s="66">
        <v>46265</v>
      </c>
      <c r="Q596" s="31">
        <f t="shared" si="18"/>
        <v>1193</v>
      </c>
      <c r="R596" s="31">
        <f t="shared" si="19"/>
        <v>1217</v>
      </c>
      <c r="S596" s="29">
        <f>IF($Q596&lt;Parâmetros!$E$19,$G596-1,$G596)</f>
        <v>46265</v>
      </c>
    </row>
    <row r="597" spans="1:19" ht="15" customHeight="1" x14ac:dyDescent="0.25">
      <c r="A597" s="122">
        <v>52498</v>
      </c>
      <c r="B597" s="65" t="s">
        <v>202</v>
      </c>
      <c r="C597" s="65" t="s">
        <v>262</v>
      </c>
      <c r="D597" s="66">
        <v>46265</v>
      </c>
      <c r="E597" s="67">
        <v>1</v>
      </c>
      <c r="F597" s="65" t="s">
        <v>255</v>
      </c>
      <c r="G597" s="66">
        <v>46265</v>
      </c>
      <c r="H597">
        <v>40493820</v>
      </c>
      <c r="I597">
        <v>10</v>
      </c>
      <c r="J597" s="65" t="s">
        <v>551</v>
      </c>
      <c r="K597" s="65" t="s">
        <v>552</v>
      </c>
      <c r="L597" s="66">
        <v>46265</v>
      </c>
      <c r="M597" s="65" t="s">
        <v>258</v>
      </c>
      <c r="N597">
        <v>3004324</v>
      </c>
      <c r="O597" s="65" t="s">
        <v>259</v>
      </c>
      <c r="P597" s="66">
        <v>46265</v>
      </c>
      <c r="Q597" s="31">
        <f t="shared" si="18"/>
        <v>1196</v>
      </c>
      <c r="R597" s="31">
        <f t="shared" si="19"/>
        <v>1256</v>
      </c>
      <c r="S597" s="29">
        <f>IF($Q597&lt;Parâmetros!$E$19,$G597-1,$G597)</f>
        <v>46265</v>
      </c>
    </row>
    <row r="598" spans="1:19" ht="15" customHeight="1" x14ac:dyDescent="0.25">
      <c r="A598" s="122">
        <v>52498</v>
      </c>
      <c r="B598" s="65" t="s">
        <v>202</v>
      </c>
      <c r="C598" s="65" t="s">
        <v>262</v>
      </c>
      <c r="D598" s="66">
        <v>46265</v>
      </c>
      <c r="E598" s="67">
        <v>0.33</v>
      </c>
      <c r="F598" s="65" t="s">
        <v>255</v>
      </c>
      <c r="G598" s="66">
        <v>46265</v>
      </c>
      <c r="H598">
        <v>40483044</v>
      </c>
      <c r="I598">
        <v>20</v>
      </c>
      <c r="J598" s="65" t="s">
        <v>553</v>
      </c>
      <c r="K598" s="65" t="s">
        <v>554</v>
      </c>
      <c r="L598" s="66">
        <v>46265</v>
      </c>
      <c r="M598" s="65" t="s">
        <v>258</v>
      </c>
      <c r="N598" s="65" t="s">
        <v>264</v>
      </c>
      <c r="O598" s="65" t="s">
        <v>259</v>
      </c>
      <c r="P598" s="66">
        <v>46265</v>
      </c>
      <c r="Q598" s="31">
        <f t="shared" si="18"/>
        <v>1222</v>
      </c>
      <c r="R598" s="31">
        <f t="shared" si="19"/>
        <v>1242</v>
      </c>
      <c r="S598" s="29">
        <f>IF($Q598&lt;Parâmetros!$E$19,$G598-1,$G598)</f>
        <v>46265</v>
      </c>
    </row>
    <row r="599" spans="1:19" ht="15" customHeight="1" x14ac:dyDescent="0.25">
      <c r="A599" s="122">
        <v>52498</v>
      </c>
      <c r="B599" s="65" t="s">
        <v>202</v>
      </c>
      <c r="C599" s="65" t="s">
        <v>262</v>
      </c>
      <c r="D599" s="66">
        <v>46265</v>
      </c>
      <c r="E599" s="67">
        <v>0.42</v>
      </c>
      <c r="F599" s="65" t="s">
        <v>255</v>
      </c>
      <c r="G599" s="66">
        <v>46265</v>
      </c>
      <c r="H599">
        <v>40493900</v>
      </c>
      <c r="I599">
        <v>10</v>
      </c>
      <c r="J599" s="65" t="s">
        <v>555</v>
      </c>
      <c r="K599" s="65" t="s">
        <v>556</v>
      </c>
      <c r="L599" s="66">
        <v>46265</v>
      </c>
      <c r="M599" s="65" t="s">
        <v>258</v>
      </c>
      <c r="N599">
        <v>3003270</v>
      </c>
      <c r="O599" s="65" t="s">
        <v>259</v>
      </c>
      <c r="P599" s="66">
        <v>46265</v>
      </c>
      <c r="Q599" s="31">
        <f t="shared" si="18"/>
        <v>1280</v>
      </c>
      <c r="R599" s="31">
        <f t="shared" si="19"/>
        <v>1306</v>
      </c>
      <c r="S599" s="29">
        <f>IF($Q599&lt;Parâmetros!$E$19,$G599-1,$G599)</f>
        <v>46265</v>
      </c>
    </row>
    <row r="600" spans="1:19" ht="15" customHeight="1" x14ac:dyDescent="0.25">
      <c r="A600" s="122">
        <v>52498</v>
      </c>
      <c r="B600" s="65" t="s">
        <v>202</v>
      </c>
      <c r="C600" s="65" t="s">
        <v>262</v>
      </c>
      <c r="D600" s="66">
        <v>46265</v>
      </c>
      <c r="E600" s="67">
        <v>0.64</v>
      </c>
      <c r="F600" s="65" t="s">
        <v>255</v>
      </c>
      <c r="G600" s="66">
        <v>46265</v>
      </c>
      <c r="H600">
        <v>40493907</v>
      </c>
      <c r="I600">
        <v>10</v>
      </c>
      <c r="J600" s="65" t="s">
        <v>557</v>
      </c>
      <c r="K600" s="65" t="s">
        <v>558</v>
      </c>
      <c r="L600" s="66">
        <v>46265</v>
      </c>
      <c r="M600" s="65" t="s">
        <v>258</v>
      </c>
      <c r="N600">
        <v>3005535</v>
      </c>
      <c r="O600" s="65" t="s">
        <v>259</v>
      </c>
      <c r="P600" s="66">
        <v>46265</v>
      </c>
      <c r="Q600" s="31">
        <f t="shared" si="18"/>
        <v>1320</v>
      </c>
      <c r="R600" s="31">
        <f t="shared" si="19"/>
        <v>1358</v>
      </c>
      <c r="S600" s="29">
        <f>IF($Q600&lt;Parâmetros!$E$19,$G600-1,$G600)</f>
        <v>46265</v>
      </c>
    </row>
    <row r="601" spans="1:19" ht="15" customHeight="1" x14ac:dyDescent="0.25">
      <c r="A601" s="122">
        <v>52498</v>
      </c>
      <c r="B601" s="65" t="s">
        <v>202</v>
      </c>
      <c r="C601" s="65" t="s">
        <v>262</v>
      </c>
      <c r="D601" s="66">
        <v>46266</v>
      </c>
      <c r="E601" s="67">
        <v>6.4</v>
      </c>
      <c r="F601" s="65" t="s">
        <v>255</v>
      </c>
      <c r="G601" s="66">
        <v>46266</v>
      </c>
      <c r="H601">
        <v>40510715</v>
      </c>
      <c r="I601">
        <v>10</v>
      </c>
      <c r="J601" s="65" t="s">
        <v>736</v>
      </c>
      <c r="K601" s="65" t="s">
        <v>737</v>
      </c>
      <c r="L601" s="66">
        <v>46266</v>
      </c>
      <c r="M601" s="65" t="s">
        <v>261</v>
      </c>
      <c r="N601">
        <v>3002997</v>
      </c>
      <c r="O601" s="65" t="s">
        <v>259</v>
      </c>
      <c r="P601" s="66">
        <v>46266</v>
      </c>
      <c r="Q601" s="31">
        <f t="shared" si="18"/>
        <v>959</v>
      </c>
      <c r="R601" s="31">
        <f t="shared" si="19"/>
        <v>1343</v>
      </c>
      <c r="S601" s="29">
        <f>IF($Q601&lt;Parâmetros!$E$19,$G601-1,$G601)</f>
        <v>46266</v>
      </c>
    </row>
    <row r="602" spans="1:19" ht="15" customHeight="1" x14ac:dyDescent="0.25">
      <c r="A602" s="122">
        <v>52498</v>
      </c>
      <c r="B602" s="65" t="s">
        <v>202</v>
      </c>
      <c r="C602" s="65" t="s">
        <v>262</v>
      </c>
      <c r="D602" s="66">
        <v>46267</v>
      </c>
      <c r="E602" s="67">
        <v>7.38</v>
      </c>
      <c r="F602" s="65" t="s">
        <v>255</v>
      </c>
      <c r="G602" s="66">
        <v>46267</v>
      </c>
      <c r="H602">
        <v>40509904</v>
      </c>
      <c r="I602">
        <v>10</v>
      </c>
      <c r="J602" s="65" t="s">
        <v>1008</v>
      </c>
      <c r="K602" s="65" t="s">
        <v>1009</v>
      </c>
      <c r="L602" s="66">
        <v>46267</v>
      </c>
      <c r="M602" s="65" t="s">
        <v>261</v>
      </c>
      <c r="N602" s="65" t="s">
        <v>264</v>
      </c>
      <c r="O602" s="65" t="s">
        <v>259</v>
      </c>
      <c r="P602" s="66">
        <v>46267</v>
      </c>
      <c r="Q602" s="31">
        <f t="shared" si="18"/>
        <v>945</v>
      </c>
      <c r="R602" s="31">
        <f t="shared" si="19"/>
        <v>1388</v>
      </c>
      <c r="S602" s="29">
        <f>IF($Q602&lt;Parâmetros!$E$19,$G602-1,$G602)</f>
        <v>46267</v>
      </c>
    </row>
    <row r="603" spans="1:19" ht="15" customHeight="1" x14ac:dyDescent="0.25">
      <c r="A603" s="122">
        <v>52498</v>
      </c>
      <c r="B603" s="65" t="s">
        <v>202</v>
      </c>
      <c r="C603" s="65" t="s">
        <v>262</v>
      </c>
      <c r="D603" s="66">
        <v>46269</v>
      </c>
      <c r="E603" s="67">
        <v>3.09</v>
      </c>
      <c r="F603" s="65" t="s">
        <v>255</v>
      </c>
      <c r="G603" s="66">
        <v>46269</v>
      </c>
      <c r="H603">
        <v>40509366</v>
      </c>
      <c r="I603">
        <v>10</v>
      </c>
      <c r="J603" s="65" t="s">
        <v>1810</v>
      </c>
      <c r="K603" s="65" t="s">
        <v>1811</v>
      </c>
      <c r="L603" s="66">
        <v>46269</v>
      </c>
      <c r="M603" s="65" t="s">
        <v>261</v>
      </c>
      <c r="N603">
        <v>3012254</v>
      </c>
      <c r="O603" s="65" t="s">
        <v>259</v>
      </c>
      <c r="P603" s="66">
        <v>46269</v>
      </c>
      <c r="Q603" s="31">
        <f t="shared" si="18"/>
        <v>958</v>
      </c>
      <c r="R603" s="31">
        <f t="shared" si="19"/>
        <v>1144</v>
      </c>
      <c r="S603" s="29">
        <f>IF($Q603&lt;Parâmetros!$E$19,$G603-1,$G603)</f>
        <v>46269</v>
      </c>
    </row>
    <row r="604" spans="1:19" ht="15" customHeight="1" x14ac:dyDescent="0.25">
      <c r="A604" s="122">
        <v>52498</v>
      </c>
      <c r="B604" s="65" t="s">
        <v>202</v>
      </c>
      <c r="C604" s="65" t="s">
        <v>262</v>
      </c>
      <c r="D604" s="66">
        <v>46269</v>
      </c>
      <c r="E604" s="67">
        <v>4.05</v>
      </c>
      <c r="F604" s="65" t="s">
        <v>255</v>
      </c>
      <c r="G604" s="66">
        <v>46269</v>
      </c>
      <c r="H604">
        <v>40511827</v>
      </c>
      <c r="I604">
        <v>10</v>
      </c>
      <c r="J604" s="65" t="s">
        <v>1812</v>
      </c>
      <c r="K604" s="65" t="s">
        <v>1813</v>
      </c>
      <c r="L604" s="66">
        <v>46269</v>
      </c>
      <c r="M604" s="65" t="s">
        <v>261</v>
      </c>
      <c r="N604">
        <v>3002875</v>
      </c>
      <c r="O604" s="65" t="s">
        <v>259</v>
      </c>
      <c r="P604" s="66">
        <v>46269</v>
      </c>
      <c r="Q604" s="31">
        <f t="shared" si="18"/>
        <v>1144</v>
      </c>
      <c r="R604" s="31">
        <f t="shared" si="19"/>
        <v>1388</v>
      </c>
      <c r="S604" s="29">
        <f>IF($Q604&lt;Parâmetros!$E$19,$G604-1,$G604)</f>
        <v>46269</v>
      </c>
    </row>
    <row r="605" spans="1:19" ht="15" customHeight="1" x14ac:dyDescent="0.25">
      <c r="A605" s="122">
        <v>52498</v>
      </c>
      <c r="B605" s="65" t="s">
        <v>202</v>
      </c>
      <c r="C605" s="65" t="s">
        <v>262</v>
      </c>
      <c r="D605" s="66">
        <v>46270</v>
      </c>
      <c r="E605" s="67">
        <v>0.4</v>
      </c>
      <c r="F605" s="65" t="s">
        <v>255</v>
      </c>
      <c r="G605" s="66">
        <v>46270</v>
      </c>
      <c r="H605">
        <v>40493819</v>
      </c>
      <c r="I605">
        <v>10</v>
      </c>
      <c r="J605" s="65" t="s">
        <v>1814</v>
      </c>
      <c r="K605" s="65" t="s">
        <v>1017</v>
      </c>
      <c r="L605" s="66">
        <v>46270</v>
      </c>
      <c r="M605" s="65" t="s">
        <v>258</v>
      </c>
      <c r="N605">
        <v>3003072</v>
      </c>
      <c r="O605" s="65" t="s">
        <v>259</v>
      </c>
      <c r="P605" s="66">
        <v>46270</v>
      </c>
      <c r="Q605" s="31">
        <f t="shared" si="18"/>
        <v>960</v>
      </c>
      <c r="R605" s="31">
        <f t="shared" si="19"/>
        <v>984</v>
      </c>
      <c r="S605" s="29">
        <f>IF($Q605&lt;Parâmetros!$E$19,$G605-1,$G605)</f>
        <v>46270</v>
      </c>
    </row>
    <row r="606" spans="1:19" ht="15" customHeight="1" x14ac:dyDescent="0.25">
      <c r="A606" s="122">
        <v>52498</v>
      </c>
      <c r="B606" s="65" t="s">
        <v>202</v>
      </c>
      <c r="C606" s="65" t="s">
        <v>262</v>
      </c>
      <c r="D606" s="66">
        <v>46270</v>
      </c>
      <c r="E606" s="67">
        <v>0.32</v>
      </c>
      <c r="F606" s="65" t="s">
        <v>255</v>
      </c>
      <c r="G606" s="66">
        <v>46270</v>
      </c>
      <c r="H606">
        <v>40494098</v>
      </c>
      <c r="I606">
        <v>10</v>
      </c>
      <c r="J606" s="65" t="s">
        <v>1815</v>
      </c>
      <c r="K606" s="65" t="s">
        <v>1816</v>
      </c>
      <c r="L606" s="66">
        <v>46270</v>
      </c>
      <c r="M606" s="65" t="s">
        <v>258</v>
      </c>
      <c r="N606" s="65" t="s">
        <v>264</v>
      </c>
      <c r="O606" s="65" t="s">
        <v>259</v>
      </c>
      <c r="P606" s="66">
        <v>46270</v>
      </c>
      <c r="Q606" s="31">
        <f t="shared" si="18"/>
        <v>982</v>
      </c>
      <c r="R606" s="31">
        <f t="shared" si="19"/>
        <v>1001</v>
      </c>
      <c r="S606" s="29">
        <f>IF($Q606&lt;Parâmetros!$E$19,$G606-1,$G606)</f>
        <v>46270</v>
      </c>
    </row>
    <row r="607" spans="1:19" ht="15" customHeight="1" x14ac:dyDescent="0.25">
      <c r="A607" s="122">
        <v>52498</v>
      </c>
      <c r="B607" s="65" t="s">
        <v>202</v>
      </c>
      <c r="C607" s="65" t="s">
        <v>262</v>
      </c>
      <c r="D607" s="66">
        <v>46270</v>
      </c>
      <c r="E607" s="67">
        <v>0.32</v>
      </c>
      <c r="F607" s="65" t="s">
        <v>255</v>
      </c>
      <c r="G607" s="66">
        <v>46270</v>
      </c>
      <c r="H607">
        <v>40494186</v>
      </c>
      <c r="I607">
        <v>10</v>
      </c>
      <c r="J607" s="65" t="s">
        <v>1817</v>
      </c>
      <c r="K607" s="65" t="s">
        <v>1818</v>
      </c>
      <c r="L607" s="66">
        <v>46270</v>
      </c>
      <c r="M607" s="65" t="s">
        <v>258</v>
      </c>
      <c r="N607">
        <v>3007549</v>
      </c>
      <c r="O607" s="65" t="s">
        <v>259</v>
      </c>
      <c r="P607" s="66">
        <v>46270</v>
      </c>
      <c r="Q607" s="31">
        <f t="shared" si="18"/>
        <v>1004</v>
      </c>
      <c r="R607" s="31">
        <f t="shared" si="19"/>
        <v>1023</v>
      </c>
      <c r="S607" s="29">
        <f>IF($Q607&lt;Parâmetros!$E$19,$G607-1,$G607)</f>
        <v>46270</v>
      </c>
    </row>
    <row r="608" spans="1:19" ht="15" customHeight="1" x14ac:dyDescent="0.25">
      <c r="A608" s="122">
        <v>52498</v>
      </c>
      <c r="B608" s="65" t="s">
        <v>202</v>
      </c>
      <c r="C608" s="65" t="s">
        <v>262</v>
      </c>
      <c r="D608" s="66">
        <v>46270</v>
      </c>
      <c r="E608" s="67">
        <v>0.52</v>
      </c>
      <c r="F608" s="65" t="s">
        <v>255</v>
      </c>
      <c r="G608" s="66">
        <v>46270</v>
      </c>
      <c r="H608">
        <v>40494288</v>
      </c>
      <c r="I608">
        <v>10</v>
      </c>
      <c r="J608" s="65" t="s">
        <v>1819</v>
      </c>
      <c r="K608" s="65" t="s">
        <v>1820</v>
      </c>
      <c r="L608" s="66">
        <v>46270</v>
      </c>
      <c r="M608" s="65" t="s">
        <v>258</v>
      </c>
      <c r="N608">
        <v>3004101</v>
      </c>
      <c r="O608" s="65" t="s">
        <v>259</v>
      </c>
      <c r="P608" s="66">
        <v>46270</v>
      </c>
      <c r="Q608" s="31">
        <f t="shared" si="18"/>
        <v>1027</v>
      </c>
      <c r="R608" s="31">
        <f t="shared" si="19"/>
        <v>1058</v>
      </c>
      <c r="S608" s="29">
        <f>IF($Q608&lt;Parâmetros!$E$19,$G608-1,$G608)</f>
        <v>46270</v>
      </c>
    </row>
    <row r="609" spans="1:19" ht="15" customHeight="1" x14ac:dyDescent="0.25">
      <c r="A609" s="122">
        <v>52498</v>
      </c>
      <c r="B609" s="65" t="s">
        <v>202</v>
      </c>
      <c r="C609" s="65" t="s">
        <v>262</v>
      </c>
      <c r="D609" s="66">
        <v>46270</v>
      </c>
      <c r="E609" s="67">
        <v>0.3</v>
      </c>
      <c r="F609" s="65" t="s">
        <v>255</v>
      </c>
      <c r="G609" s="66">
        <v>46270</v>
      </c>
      <c r="H609">
        <v>40494289</v>
      </c>
      <c r="I609">
        <v>10</v>
      </c>
      <c r="J609" s="65" t="s">
        <v>1821</v>
      </c>
      <c r="K609" s="65" t="s">
        <v>1822</v>
      </c>
      <c r="L609" s="66">
        <v>46270</v>
      </c>
      <c r="M609" s="65" t="s">
        <v>258</v>
      </c>
      <c r="N609">
        <v>3005041</v>
      </c>
      <c r="O609" s="65" t="s">
        <v>259</v>
      </c>
      <c r="P609" s="66">
        <v>46270</v>
      </c>
      <c r="Q609" s="31">
        <f t="shared" si="18"/>
        <v>1110</v>
      </c>
      <c r="R609" s="31">
        <f t="shared" si="19"/>
        <v>1128</v>
      </c>
      <c r="S609" s="29">
        <f>IF($Q609&lt;Parâmetros!$E$19,$G609-1,$G609)</f>
        <v>46270</v>
      </c>
    </row>
    <row r="610" spans="1:19" ht="15" customHeight="1" x14ac:dyDescent="0.25">
      <c r="A610" s="122">
        <v>52498</v>
      </c>
      <c r="B610" s="65" t="s">
        <v>202</v>
      </c>
      <c r="C610" s="65" t="s">
        <v>262</v>
      </c>
      <c r="D610" s="66">
        <v>46270</v>
      </c>
      <c r="E610" s="67">
        <v>0.17</v>
      </c>
      <c r="F610" s="65" t="s">
        <v>255</v>
      </c>
      <c r="G610" s="66">
        <v>46270</v>
      </c>
      <c r="H610">
        <v>40494290</v>
      </c>
      <c r="I610">
        <v>10</v>
      </c>
      <c r="J610" s="65" t="s">
        <v>1823</v>
      </c>
      <c r="K610" s="65" t="s">
        <v>1824</v>
      </c>
      <c r="L610" s="66">
        <v>46270</v>
      </c>
      <c r="M610" s="65" t="s">
        <v>258</v>
      </c>
      <c r="N610">
        <v>3005491</v>
      </c>
      <c r="O610" s="65" t="s">
        <v>259</v>
      </c>
      <c r="P610" s="66">
        <v>46270</v>
      </c>
      <c r="Q610" s="31">
        <f t="shared" si="18"/>
        <v>1129</v>
      </c>
      <c r="R610" s="31">
        <f t="shared" si="19"/>
        <v>1139</v>
      </c>
      <c r="S610" s="29">
        <f>IF($Q610&lt;Parâmetros!$E$19,$G610-1,$G610)</f>
        <v>46270</v>
      </c>
    </row>
    <row r="611" spans="1:19" ht="15" customHeight="1" x14ac:dyDescent="0.25">
      <c r="A611" s="122">
        <v>52498</v>
      </c>
      <c r="B611" s="65" t="s">
        <v>202</v>
      </c>
      <c r="C611" s="65" t="s">
        <v>262</v>
      </c>
      <c r="D611" s="66">
        <v>46270</v>
      </c>
      <c r="E611" s="67">
        <v>0.35</v>
      </c>
      <c r="F611" s="65" t="s">
        <v>255</v>
      </c>
      <c r="G611" s="66">
        <v>46270</v>
      </c>
      <c r="H611">
        <v>40494292</v>
      </c>
      <c r="I611">
        <v>10</v>
      </c>
      <c r="J611" s="65" t="s">
        <v>1825</v>
      </c>
      <c r="K611" s="65" t="s">
        <v>1826</v>
      </c>
      <c r="L611" s="66">
        <v>46270</v>
      </c>
      <c r="M611" s="65" t="s">
        <v>258</v>
      </c>
      <c r="N611">
        <v>3007031</v>
      </c>
      <c r="O611" s="65" t="s">
        <v>259</v>
      </c>
      <c r="P611" s="66">
        <v>46270</v>
      </c>
      <c r="Q611" s="31">
        <f t="shared" si="18"/>
        <v>1163</v>
      </c>
      <c r="R611" s="31">
        <f t="shared" si="19"/>
        <v>1183</v>
      </c>
      <c r="S611" s="29">
        <f>IF($Q611&lt;Parâmetros!$E$19,$G611-1,$G611)</f>
        <v>46270</v>
      </c>
    </row>
    <row r="612" spans="1:19" ht="15" customHeight="1" x14ac:dyDescent="0.25">
      <c r="A612" s="122">
        <v>52498</v>
      </c>
      <c r="B612" s="65" t="s">
        <v>202</v>
      </c>
      <c r="C612" s="65" t="s">
        <v>262</v>
      </c>
      <c r="D612" s="66">
        <v>46270</v>
      </c>
      <c r="E612" s="67">
        <v>0.27</v>
      </c>
      <c r="F612" s="65" t="s">
        <v>255</v>
      </c>
      <c r="G612" s="66">
        <v>46270</v>
      </c>
      <c r="H612">
        <v>40494431</v>
      </c>
      <c r="I612">
        <v>10</v>
      </c>
      <c r="J612" s="65" t="s">
        <v>1827</v>
      </c>
      <c r="K612" s="65" t="s">
        <v>1828</v>
      </c>
      <c r="L612" s="66">
        <v>46270</v>
      </c>
      <c r="M612" s="65" t="s">
        <v>258</v>
      </c>
      <c r="N612">
        <v>3010411</v>
      </c>
      <c r="O612" s="65" t="s">
        <v>259</v>
      </c>
      <c r="P612" s="66">
        <v>46270</v>
      </c>
      <c r="Q612" s="31">
        <f t="shared" si="18"/>
        <v>1184</v>
      </c>
      <c r="R612" s="31">
        <f t="shared" si="19"/>
        <v>1200</v>
      </c>
      <c r="S612" s="29">
        <f>IF($Q612&lt;Parâmetros!$E$19,$G612-1,$G612)</f>
        <v>46270</v>
      </c>
    </row>
    <row r="613" spans="1:19" ht="15" customHeight="1" x14ac:dyDescent="0.25">
      <c r="A613" s="122">
        <v>52498</v>
      </c>
      <c r="B613" s="65" t="s">
        <v>202</v>
      </c>
      <c r="C613" s="65" t="s">
        <v>262</v>
      </c>
      <c r="D613" s="66">
        <v>46270</v>
      </c>
      <c r="E613" s="67">
        <v>0.13</v>
      </c>
      <c r="F613" s="65" t="s">
        <v>255</v>
      </c>
      <c r="G613" s="66">
        <v>46270</v>
      </c>
      <c r="H613">
        <v>40494433</v>
      </c>
      <c r="I613">
        <v>10</v>
      </c>
      <c r="J613" s="65" t="s">
        <v>1829</v>
      </c>
      <c r="K613" s="65" t="s">
        <v>1830</v>
      </c>
      <c r="L613" s="66">
        <v>46270</v>
      </c>
      <c r="M613" s="65" t="s">
        <v>258</v>
      </c>
      <c r="N613">
        <v>3010409</v>
      </c>
      <c r="O613" s="65" t="s">
        <v>259</v>
      </c>
      <c r="P613" s="66">
        <v>46270</v>
      </c>
      <c r="Q613" s="31">
        <f t="shared" si="18"/>
        <v>1201</v>
      </c>
      <c r="R613" s="31">
        <f t="shared" si="19"/>
        <v>1209</v>
      </c>
      <c r="S613" s="29">
        <f>IF($Q613&lt;Parâmetros!$E$19,$G613-1,$G613)</f>
        <v>46270</v>
      </c>
    </row>
    <row r="614" spans="1:19" ht="15" customHeight="1" x14ac:dyDescent="0.25">
      <c r="A614" s="122">
        <v>52498</v>
      </c>
      <c r="B614" s="65" t="s">
        <v>202</v>
      </c>
      <c r="C614" s="65" t="s">
        <v>262</v>
      </c>
      <c r="D614" s="66">
        <v>46270</v>
      </c>
      <c r="E614" s="67">
        <v>7.0000000000000007E-2</v>
      </c>
      <c r="F614" s="65" t="s">
        <v>255</v>
      </c>
      <c r="G614" s="66">
        <v>46270</v>
      </c>
      <c r="H614">
        <v>40494579</v>
      </c>
      <c r="I614">
        <v>10</v>
      </c>
      <c r="J614" s="65" t="s">
        <v>1831</v>
      </c>
      <c r="K614" s="65" t="s">
        <v>1832</v>
      </c>
      <c r="L614" s="66">
        <v>46270</v>
      </c>
      <c r="M614" s="65" t="s">
        <v>258</v>
      </c>
      <c r="N614" s="65" t="s">
        <v>264</v>
      </c>
      <c r="O614" s="65" t="s">
        <v>259</v>
      </c>
      <c r="P614" s="66">
        <v>46270</v>
      </c>
      <c r="Q614" s="31">
        <f t="shared" si="18"/>
        <v>1231</v>
      </c>
      <c r="R614" s="31">
        <f t="shared" si="19"/>
        <v>1235</v>
      </c>
      <c r="S614" s="29">
        <f>IF($Q614&lt;Parâmetros!$E$19,$G614-1,$G614)</f>
        <v>46270</v>
      </c>
    </row>
    <row r="615" spans="1:19" ht="15" customHeight="1" x14ac:dyDescent="0.25">
      <c r="A615" s="122">
        <v>52498</v>
      </c>
      <c r="B615" s="65" t="s">
        <v>202</v>
      </c>
      <c r="C615" s="65" t="s">
        <v>262</v>
      </c>
      <c r="D615" s="66">
        <v>46270</v>
      </c>
      <c r="E615" s="67">
        <v>0.02</v>
      </c>
      <c r="F615" s="65" t="s">
        <v>255</v>
      </c>
      <c r="G615" s="66">
        <v>46270</v>
      </c>
      <c r="H615">
        <v>40494579</v>
      </c>
      <c r="I615">
        <v>90</v>
      </c>
      <c r="J615" s="65" t="s">
        <v>1833</v>
      </c>
      <c r="K615" s="65" t="s">
        <v>1834</v>
      </c>
      <c r="L615" s="66">
        <v>46270</v>
      </c>
      <c r="M615" s="65" t="s">
        <v>258</v>
      </c>
      <c r="N615" s="65" t="s">
        <v>264</v>
      </c>
      <c r="O615" s="65" t="s">
        <v>259</v>
      </c>
      <c r="P615" s="66">
        <v>46270</v>
      </c>
      <c r="Q615" s="31">
        <f t="shared" si="18"/>
        <v>1238</v>
      </c>
      <c r="R615" s="31">
        <f t="shared" si="19"/>
        <v>1239</v>
      </c>
      <c r="S615" s="29">
        <f>IF($Q615&lt;Parâmetros!$E$19,$G615-1,$G615)</f>
        <v>46270</v>
      </c>
    </row>
    <row r="616" spans="1:19" ht="15" customHeight="1" x14ac:dyDescent="0.25">
      <c r="A616" s="122">
        <v>52498</v>
      </c>
      <c r="B616" s="65" t="s">
        <v>202</v>
      </c>
      <c r="C616" s="65" t="s">
        <v>262</v>
      </c>
      <c r="D616" s="66">
        <v>46270</v>
      </c>
      <c r="E616" s="67">
        <v>0.21</v>
      </c>
      <c r="F616" s="65" t="s">
        <v>255</v>
      </c>
      <c r="G616" s="66">
        <v>46270</v>
      </c>
      <c r="H616">
        <v>40494580</v>
      </c>
      <c r="I616">
        <v>10</v>
      </c>
      <c r="J616" s="65" t="s">
        <v>1835</v>
      </c>
      <c r="K616" s="65" t="s">
        <v>1836</v>
      </c>
      <c r="L616" s="66">
        <v>46270</v>
      </c>
      <c r="M616" s="65" t="s">
        <v>258</v>
      </c>
      <c r="N616">
        <v>3010324</v>
      </c>
      <c r="O616" s="65" t="s">
        <v>259</v>
      </c>
      <c r="P616" s="66">
        <v>46270</v>
      </c>
      <c r="Q616" s="31">
        <f t="shared" si="18"/>
        <v>1254</v>
      </c>
      <c r="R616" s="31">
        <f t="shared" si="19"/>
        <v>1267</v>
      </c>
      <c r="S616" s="29">
        <f>IF($Q616&lt;Parâmetros!$E$19,$G616-1,$G616)</f>
        <v>46270</v>
      </c>
    </row>
    <row r="617" spans="1:19" ht="15" customHeight="1" x14ac:dyDescent="0.25">
      <c r="A617" s="122">
        <v>52498</v>
      </c>
      <c r="B617" s="65" t="s">
        <v>202</v>
      </c>
      <c r="C617" s="65" t="s">
        <v>262</v>
      </c>
      <c r="D617" s="66">
        <v>46270</v>
      </c>
      <c r="E617" s="67">
        <v>0.01</v>
      </c>
      <c r="F617" s="65" t="s">
        <v>255</v>
      </c>
      <c r="G617" s="66">
        <v>46270</v>
      </c>
      <c r="H617">
        <v>40499972</v>
      </c>
      <c r="I617">
        <v>20</v>
      </c>
      <c r="J617" s="65" t="s">
        <v>1837</v>
      </c>
      <c r="K617" s="65" t="s">
        <v>1838</v>
      </c>
      <c r="L617" s="66">
        <v>46270</v>
      </c>
      <c r="M617" s="65" t="s">
        <v>261</v>
      </c>
      <c r="N617" s="65" t="s">
        <v>264</v>
      </c>
      <c r="O617" s="65" t="s">
        <v>259</v>
      </c>
      <c r="P617" s="66">
        <v>46270</v>
      </c>
      <c r="Q617" s="31">
        <f t="shared" si="18"/>
        <v>1268</v>
      </c>
      <c r="R617" s="31">
        <f t="shared" si="19"/>
        <v>1269</v>
      </c>
      <c r="S617" s="29">
        <f>IF($Q617&lt;Parâmetros!$E$19,$G617-1,$G617)</f>
        <v>46270</v>
      </c>
    </row>
    <row r="618" spans="1:19" ht="15" customHeight="1" x14ac:dyDescent="0.25">
      <c r="A618" s="122">
        <v>52498</v>
      </c>
      <c r="B618" s="65" t="s">
        <v>202</v>
      </c>
      <c r="C618" s="65" t="s">
        <v>262</v>
      </c>
      <c r="D618" s="66">
        <v>46270</v>
      </c>
      <c r="E618" s="67">
        <v>0.26</v>
      </c>
      <c r="F618" s="65" t="s">
        <v>255</v>
      </c>
      <c r="G618" s="66">
        <v>46270</v>
      </c>
      <c r="H618">
        <v>40507787</v>
      </c>
      <c r="I618">
        <v>10</v>
      </c>
      <c r="J618" s="65" t="s">
        <v>1839</v>
      </c>
      <c r="K618" s="65" t="s">
        <v>1840</v>
      </c>
      <c r="L618" s="66">
        <v>46270</v>
      </c>
      <c r="M618" s="65" t="s">
        <v>258</v>
      </c>
      <c r="N618">
        <v>3002808</v>
      </c>
      <c r="O618" s="65" t="s">
        <v>259</v>
      </c>
      <c r="P618" s="66">
        <v>46270</v>
      </c>
      <c r="Q618" s="31">
        <f t="shared" si="18"/>
        <v>1269</v>
      </c>
      <c r="R618" s="31">
        <f t="shared" si="19"/>
        <v>1285</v>
      </c>
      <c r="S618" s="29">
        <f>IF($Q618&lt;Parâmetros!$E$19,$G618-1,$G618)</f>
        <v>46270</v>
      </c>
    </row>
    <row r="619" spans="1:19" ht="15" customHeight="1" x14ac:dyDescent="0.25">
      <c r="A619" s="122">
        <v>52498</v>
      </c>
      <c r="B619" s="65" t="s">
        <v>202</v>
      </c>
      <c r="C619" s="65" t="s">
        <v>262</v>
      </c>
      <c r="D619" s="66">
        <v>46270</v>
      </c>
      <c r="E619" s="67">
        <v>0.17</v>
      </c>
      <c r="F619" s="65" t="s">
        <v>255</v>
      </c>
      <c r="G619" s="66">
        <v>46270</v>
      </c>
      <c r="H619">
        <v>40507792</v>
      </c>
      <c r="I619">
        <v>10</v>
      </c>
      <c r="J619" s="65" t="s">
        <v>1841</v>
      </c>
      <c r="K619" s="65" t="s">
        <v>1842</v>
      </c>
      <c r="L619" s="66">
        <v>46270</v>
      </c>
      <c r="M619" s="65" t="s">
        <v>258</v>
      </c>
      <c r="N619">
        <v>3010380</v>
      </c>
      <c r="O619" s="65" t="s">
        <v>259</v>
      </c>
      <c r="P619" s="66">
        <v>46270</v>
      </c>
      <c r="Q619" s="31">
        <f t="shared" si="18"/>
        <v>1286</v>
      </c>
      <c r="R619" s="31">
        <f t="shared" si="19"/>
        <v>1296</v>
      </c>
      <c r="S619" s="29">
        <f>IF($Q619&lt;Parâmetros!$E$19,$G619-1,$G619)</f>
        <v>46270</v>
      </c>
    </row>
    <row r="620" spans="1:19" ht="15" customHeight="1" x14ac:dyDescent="0.25">
      <c r="A620" s="122">
        <v>52498</v>
      </c>
      <c r="B620" s="65" t="s">
        <v>202</v>
      </c>
      <c r="C620" s="65" t="s">
        <v>262</v>
      </c>
      <c r="D620" s="66">
        <v>46270</v>
      </c>
      <c r="E620" s="67">
        <v>0.15</v>
      </c>
      <c r="F620" s="65" t="s">
        <v>255</v>
      </c>
      <c r="G620" s="66">
        <v>46270</v>
      </c>
      <c r="H620">
        <v>40508700</v>
      </c>
      <c r="I620">
        <v>10</v>
      </c>
      <c r="J620" s="65" t="s">
        <v>1843</v>
      </c>
      <c r="K620" s="65" t="s">
        <v>1844</v>
      </c>
      <c r="L620" s="66">
        <v>46270</v>
      </c>
      <c r="M620" s="65" t="s">
        <v>258</v>
      </c>
      <c r="N620">
        <v>3005550</v>
      </c>
      <c r="O620" s="65" t="s">
        <v>259</v>
      </c>
      <c r="P620" s="66">
        <v>46270</v>
      </c>
      <c r="Q620" s="31">
        <f t="shared" si="18"/>
        <v>1297</v>
      </c>
      <c r="R620" s="31">
        <f t="shared" si="19"/>
        <v>1306</v>
      </c>
      <c r="S620" s="29">
        <f>IF($Q620&lt;Parâmetros!$E$19,$G620-1,$G620)</f>
        <v>46270</v>
      </c>
    </row>
    <row r="621" spans="1:19" ht="15" customHeight="1" x14ac:dyDescent="0.25">
      <c r="A621" s="122">
        <v>52498</v>
      </c>
      <c r="B621" s="65" t="s">
        <v>202</v>
      </c>
      <c r="C621" s="65" t="s">
        <v>262</v>
      </c>
      <c r="D621" s="66">
        <v>46270</v>
      </c>
      <c r="E621" s="67">
        <v>0.21</v>
      </c>
      <c r="F621" s="65" t="s">
        <v>255</v>
      </c>
      <c r="G621" s="66">
        <v>46270</v>
      </c>
      <c r="H621">
        <v>40508716</v>
      </c>
      <c r="I621">
        <v>10</v>
      </c>
      <c r="J621" s="65" t="s">
        <v>1845</v>
      </c>
      <c r="K621" s="65" t="s">
        <v>1846</v>
      </c>
      <c r="L621" s="66">
        <v>46270</v>
      </c>
      <c r="M621" s="65" t="s">
        <v>258</v>
      </c>
      <c r="N621">
        <v>3002992</v>
      </c>
      <c r="O621" s="65" t="s">
        <v>259</v>
      </c>
      <c r="P621" s="66">
        <v>46270</v>
      </c>
      <c r="Q621" s="31">
        <f t="shared" si="18"/>
        <v>1307</v>
      </c>
      <c r="R621" s="31">
        <f t="shared" si="19"/>
        <v>1320</v>
      </c>
      <c r="S621" s="29">
        <f>IF($Q621&lt;Parâmetros!$E$19,$G621-1,$G621)</f>
        <v>46270</v>
      </c>
    </row>
    <row r="622" spans="1:19" ht="15" customHeight="1" x14ac:dyDescent="0.25">
      <c r="A622" s="122">
        <v>52498</v>
      </c>
      <c r="B622" s="65" t="s">
        <v>202</v>
      </c>
      <c r="C622" s="65" t="s">
        <v>262</v>
      </c>
      <c r="D622" s="66">
        <v>46270</v>
      </c>
      <c r="E622" s="67">
        <v>0.56000000000000005</v>
      </c>
      <c r="F622" s="65" t="s">
        <v>255</v>
      </c>
      <c r="G622" s="66">
        <v>46270</v>
      </c>
      <c r="H622">
        <v>40508727</v>
      </c>
      <c r="I622">
        <v>10</v>
      </c>
      <c r="J622" s="65" t="s">
        <v>1847</v>
      </c>
      <c r="K622" s="65" t="s">
        <v>1848</v>
      </c>
      <c r="L622" s="66">
        <v>46270</v>
      </c>
      <c r="M622" s="65" t="s">
        <v>258</v>
      </c>
      <c r="N622" s="65" t="s">
        <v>264</v>
      </c>
      <c r="O622" s="65" t="s">
        <v>259</v>
      </c>
      <c r="P622" s="66">
        <v>46270</v>
      </c>
      <c r="Q622" s="31">
        <f t="shared" si="18"/>
        <v>1321</v>
      </c>
      <c r="R622" s="31">
        <f t="shared" si="19"/>
        <v>1354</v>
      </c>
      <c r="S622" s="29">
        <f>IF($Q622&lt;Parâmetros!$E$19,$G622-1,$G622)</f>
        <v>46270</v>
      </c>
    </row>
    <row r="623" spans="1:19" ht="15" customHeight="1" x14ac:dyDescent="0.25">
      <c r="A623" s="122">
        <v>52498</v>
      </c>
      <c r="B623" s="65" t="s">
        <v>202</v>
      </c>
      <c r="C623" s="65" t="s">
        <v>262</v>
      </c>
      <c r="D623" s="66">
        <v>46270</v>
      </c>
      <c r="E623" s="67">
        <v>0.56000000000000005</v>
      </c>
      <c r="F623" s="65" t="s">
        <v>255</v>
      </c>
      <c r="G623" s="66">
        <v>46270</v>
      </c>
      <c r="H623">
        <v>40508732</v>
      </c>
      <c r="I623">
        <v>10</v>
      </c>
      <c r="J623" s="65" t="s">
        <v>1849</v>
      </c>
      <c r="K623" s="65" t="s">
        <v>1850</v>
      </c>
      <c r="L623" s="66">
        <v>46270</v>
      </c>
      <c r="M623" s="65" t="s">
        <v>258</v>
      </c>
      <c r="N623">
        <v>3002845</v>
      </c>
      <c r="O623" s="65" t="s">
        <v>259</v>
      </c>
      <c r="P623" s="66">
        <v>46270</v>
      </c>
      <c r="Q623" s="31">
        <f t="shared" si="18"/>
        <v>1354</v>
      </c>
      <c r="R623" s="31">
        <f t="shared" si="19"/>
        <v>1388</v>
      </c>
      <c r="S623" s="29">
        <f>IF($Q623&lt;Parâmetros!$E$19,$G623-1,$G623)</f>
        <v>46270</v>
      </c>
    </row>
    <row r="624" spans="1:19" ht="15" customHeight="1" x14ac:dyDescent="0.25">
      <c r="A624" s="122">
        <v>52498</v>
      </c>
      <c r="B624" s="65" t="s">
        <v>202</v>
      </c>
      <c r="C624" s="65" t="s">
        <v>262</v>
      </c>
      <c r="D624" s="66">
        <v>46271</v>
      </c>
      <c r="E624" s="67">
        <v>6.9</v>
      </c>
      <c r="F624" s="65" t="s">
        <v>255</v>
      </c>
      <c r="G624" s="66">
        <v>46271</v>
      </c>
      <c r="H624">
        <v>40512122</v>
      </c>
      <c r="I624">
        <v>60</v>
      </c>
      <c r="J624" s="65" t="s">
        <v>1851</v>
      </c>
      <c r="K624" s="65" t="s">
        <v>1852</v>
      </c>
      <c r="L624" s="66">
        <v>46271</v>
      </c>
      <c r="M624" s="65" t="s">
        <v>261</v>
      </c>
      <c r="N624" s="65" t="s">
        <v>264</v>
      </c>
      <c r="O624" s="65" t="s">
        <v>259</v>
      </c>
      <c r="P624" s="66">
        <v>46271</v>
      </c>
      <c r="Q624" s="31">
        <f t="shared" si="18"/>
        <v>937</v>
      </c>
      <c r="R624" s="31">
        <f t="shared" si="19"/>
        <v>1351</v>
      </c>
      <c r="S624" s="29">
        <f>IF($Q624&lt;Parâmetros!$E$19,$G624-1,$G624)</f>
        <v>46271</v>
      </c>
    </row>
    <row r="625" spans="1:19" ht="15" customHeight="1" x14ac:dyDescent="0.25">
      <c r="A625" s="122">
        <v>52498</v>
      </c>
      <c r="B625" s="65" t="s">
        <v>202</v>
      </c>
      <c r="C625" s="65" t="s">
        <v>262</v>
      </c>
      <c r="D625" s="66">
        <v>46272</v>
      </c>
      <c r="E625" s="67">
        <v>0.11</v>
      </c>
      <c r="F625" s="65" t="s">
        <v>255</v>
      </c>
      <c r="G625" s="66">
        <v>46272</v>
      </c>
      <c r="H625">
        <v>40508752</v>
      </c>
      <c r="I625">
        <v>10</v>
      </c>
      <c r="J625" s="65" t="s">
        <v>869</v>
      </c>
      <c r="K625" s="65" t="s">
        <v>2483</v>
      </c>
      <c r="L625" s="66">
        <v>46272</v>
      </c>
      <c r="M625" s="65" t="s">
        <v>258</v>
      </c>
      <c r="N625">
        <v>3010332</v>
      </c>
      <c r="O625" s="65" t="s">
        <v>259</v>
      </c>
      <c r="P625" s="66">
        <v>46272</v>
      </c>
      <c r="Q625" s="31">
        <f t="shared" si="18"/>
        <v>960</v>
      </c>
      <c r="R625" s="31">
        <f t="shared" si="19"/>
        <v>966</v>
      </c>
      <c r="S625" s="29">
        <f>IF($Q625&lt;Parâmetros!$E$19,$G625-1,$G625)</f>
        <v>46272</v>
      </c>
    </row>
    <row r="626" spans="1:19" ht="15" customHeight="1" x14ac:dyDescent="0.25">
      <c r="A626" s="122">
        <v>52498</v>
      </c>
      <c r="B626" s="65" t="s">
        <v>202</v>
      </c>
      <c r="C626" s="65" t="s">
        <v>262</v>
      </c>
      <c r="D626" s="66">
        <v>46272</v>
      </c>
      <c r="E626" s="67">
        <v>0.67</v>
      </c>
      <c r="F626" s="65" t="s">
        <v>255</v>
      </c>
      <c r="G626" s="66">
        <v>46272</v>
      </c>
      <c r="H626">
        <v>40508753</v>
      </c>
      <c r="I626">
        <v>10</v>
      </c>
      <c r="J626" s="65" t="s">
        <v>2484</v>
      </c>
      <c r="K626" s="65" t="s">
        <v>2485</v>
      </c>
      <c r="L626" s="66">
        <v>46272</v>
      </c>
      <c r="M626" s="65" t="s">
        <v>258</v>
      </c>
      <c r="N626">
        <v>3010331</v>
      </c>
      <c r="O626" s="65" t="s">
        <v>259</v>
      </c>
      <c r="P626" s="66">
        <v>46272</v>
      </c>
      <c r="Q626" s="31">
        <f t="shared" si="18"/>
        <v>995</v>
      </c>
      <c r="R626" s="31">
        <f t="shared" si="19"/>
        <v>1035</v>
      </c>
      <c r="S626" s="29">
        <f>IF($Q626&lt;Parâmetros!$E$19,$G626-1,$G626)</f>
        <v>46272</v>
      </c>
    </row>
    <row r="627" spans="1:19" ht="15" customHeight="1" x14ac:dyDescent="0.25">
      <c r="A627" s="122">
        <v>52498</v>
      </c>
      <c r="B627" s="65" t="s">
        <v>202</v>
      </c>
      <c r="C627" s="65" t="s">
        <v>262</v>
      </c>
      <c r="D627" s="66">
        <v>46272</v>
      </c>
      <c r="E627" s="67">
        <v>0.9</v>
      </c>
      <c r="F627" s="65" t="s">
        <v>255</v>
      </c>
      <c r="G627" s="66">
        <v>46272</v>
      </c>
      <c r="H627">
        <v>40508769</v>
      </c>
      <c r="I627">
        <v>10</v>
      </c>
      <c r="J627" s="65" t="s">
        <v>2486</v>
      </c>
      <c r="K627" s="65" t="s">
        <v>2487</v>
      </c>
      <c r="L627" s="66">
        <v>46272</v>
      </c>
      <c r="M627" s="65" t="s">
        <v>258</v>
      </c>
      <c r="N627">
        <v>3011428</v>
      </c>
      <c r="O627" s="65" t="s">
        <v>259</v>
      </c>
      <c r="P627" s="66">
        <v>46272</v>
      </c>
      <c r="Q627" s="31">
        <f t="shared" si="18"/>
        <v>1036</v>
      </c>
      <c r="R627" s="31">
        <f t="shared" si="19"/>
        <v>1089</v>
      </c>
      <c r="S627" s="29">
        <f>IF($Q627&lt;Parâmetros!$E$19,$G627-1,$G627)</f>
        <v>46272</v>
      </c>
    </row>
    <row r="628" spans="1:19" ht="15" customHeight="1" x14ac:dyDescent="0.25">
      <c r="A628" s="122">
        <v>52498</v>
      </c>
      <c r="B628" s="65" t="s">
        <v>202</v>
      </c>
      <c r="C628" s="65" t="s">
        <v>262</v>
      </c>
      <c r="D628" s="66">
        <v>46272</v>
      </c>
      <c r="E628" s="67">
        <v>0.7</v>
      </c>
      <c r="F628" s="65" t="s">
        <v>255</v>
      </c>
      <c r="G628" s="66">
        <v>46272</v>
      </c>
      <c r="H628">
        <v>40508770</v>
      </c>
      <c r="I628">
        <v>10</v>
      </c>
      <c r="J628" s="65" t="s">
        <v>2488</v>
      </c>
      <c r="K628" s="65" t="s">
        <v>2489</v>
      </c>
      <c r="L628" s="66">
        <v>46272</v>
      </c>
      <c r="M628" s="65" t="s">
        <v>258</v>
      </c>
      <c r="N628">
        <v>3011454</v>
      </c>
      <c r="O628" s="65" t="s">
        <v>259</v>
      </c>
      <c r="P628" s="66">
        <v>46272</v>
      </c>
      <c r="Q628" s="31">
        <f t="shared" si="18"/>
        <v>1090</v>
      </c>
      <c r="R628" s="31">
        <f t="shared" si="19"/>
        <v>1132</v>
      </c>
      <c r="S628" s="29">
        <f>IF($Q628&lt;Parâmetros!$E$19,$G628-1,$G628)</f>
        <v>46272</v>
      </c>
    </row>
    <row r="629" spans="1:19" ht="15" customHeight="1" x14ac:dyDescent="0.25">
      <c r="A629" s="122">
        <v>52498</v>
      </c>
      <c r="B629" s="65" t="s">
        <v>202</v>
      </c>
      <c r="C629" s="65" t="s">
        <v>262</v>
      </c>
      <c r="D629" s="66">
        <v>46272</v>
      </c>
      <c r="E629" s="67">
        <v>0.21</v>
      </c>
      <c r="F629" s="65" t="s">
        <v>255</v>
      </c>
      <c r="G629" s="66">
        <v>46272</v>
      </c>
      <c r="H629">
        <v>40508771</v>
      </c>
      <c r="I629">
        <v>10</v>
      </c>
      <c r="J629" s="65" t="s">
        <v>2490</v>
      </c>
      <c r="K629" s="65" t="s">
        <v>2491</v>
      </c>
      <c r="L629" s="66">
        <v>46272</v>
      </c>
      <c r="M629" s="65" t="s">
        <v>258</v>
      </c>
      <c r="N629">
        <v>3011452</v>
      </c>
      <c r="O629" s="65" t="s">
        <v>259</v>
      </c>
      <c r="P629" s="66">
        <v>46272</v>
      </c>
      <c r="Q629" s="31">
        <f t="shared" si="18"/>
        <v>1156</v>
      </c>
      <c r="R629" s="31">
        <f t="shared" si="19"/>
        <v>1168</v>
      </c>
      <c r="S629" s="29">
        <f>IF($Q629&lt;Parâmetros!$E$19,$G629-1,$G629)</f>
        <v>46272</v>
      </c>
    </row>
    <row r="630" spans="1:19" ht="15" customHeight="1" x14ac:dyDescent="0.25">
      <c r="A630" s="122">
        <v>52498</v>
      </c>
      <c r="B630" s="65" t="s">
        <v>202</v>
      </c>
      <c r="C630" s="65" t="s">
        <v>262</v>
      </c>
      <c r="D630" s="66">
        <v>46272</v>
      </c>
      <c r="E630" s="67">
        <v>0.42</v>
      </c>
      <c r="F630" s="65" t="s">
        <v>255</v>
      </c>
      <c r="G630" s="66">
        <v>46272</v>
      </c>
      <c r="H630">
        <v>40508772</v>
      </c>
      <c r="I630">
        <v>10</v>
      </c>
      <c r="J630" s="65" t="s">
        <v>2492</v>
      </c>
      <c r="K630" s="65" t="s">
        <v>2493</v>
      </c>
      <c r="L630" s="66">
        <v>46272</v>
      </c>
      <c r="M630" s="65" t="s">
        <v>258</v>
      </c>
      <c r="N630">
        <v>3011478</v>
      </c>
      <c r="O630" s="65" t="s">
        <v>259</v>
      </c>
      <c r="P630" s="66">
        <v>46272</v>
      </c>
      <c r="Q630" s="31">
        <f t="shared" si="18"/>
        <v>1169</v>
      </c>
      <c r="R630" s="31">
        <f t="shared" si="19"/>
        <v>1194</v>
      </c>
      <c r="S630" s="29">
        <f>IF($Q630&lt;Parâmetros!$E$19,$G630-1,$G630)</f>
        <v>46272</v>
      </c>
    </row>
    <row r="631" spans="1:19" ht="15" customHeight="1" x14ac:dyDescent="0.25">
      <c r="A631" s="122">
        <v>52498</v>
      </c>
      <c r="B631" s="65" t="s">
        <v>202</v>
      </c>
      <c r="C631" s="65" t="s">
        <v>262</v>
      </c>
      <c r="D631" s="66">
        <v>46272</v>
      </c>
      <c r="E631" s="67">
        <v>0.25</v>
      </c>
      <c r="F631" s="65" t="s">
        <v>255</v>
      </c>
      <c r="G631" s="66">
        <v>46272</v>
      </c>
      <c r="H631">
        <v>40508773</v>
      </c>
      <c r="I631">
        <v>10</v>
      </c>
      <c r="J631" s="65" t="s">
        <v>2494</v>
      </c>
      <c r="K631" s="65" t="s">
        <v>2495</v>
      </c>
      <c r="L631" s="66">
        <v>46272</v>
      </c>
      <c r="M631" s="65" t="s">
        <v>258</v>
      </c>
      <c r="N631">
        <v>3011441</v>
      </c>
      <c r="O631" s="65" t="s">
        <v>259</v>
      </c>
      <c r="P631" s="66">
        <v>46272</v>
      </c>
      <c r="Q631" s="31">
        <f t="shared" si="18"/>
        <v>1195</v>
      </c>
      <c r="R631" s="31">
        <f t="shared" si="19"/>
        <v>1210</v>
      </c>
      <c r="S631" s="29">
        <f>IF($Q631&lt;Parâmetros!$E$19,$G631-1,$G631)</f>
        <v>46272</v>
      </c>
    </row>
    <row r="632" spans="1:19" ht="15" customHeight="1" x14ac:dyDescent="0.25">
      <c r="A632" s="122">
        <v>52498</v>
      </c>
      <c r="B632" s="65" t="s">
        <v>202</v>
      </c>
      <c r="C632" s="65" t="s">
        <v>262</v>
      </c>
      <c r="D632" s="66">
        <v>46272</v>
      </c>
      <c r="E632" s="67">
        <v>0.28000000000000003</v>
      </c>
      <c r="F632" s="65" t="s">
        <v>255</v>
      </c>
      <c r="G632" s="66">
        <v>46272</v>
      </c>
      <c r="H632">
        <v>40508774</v>
      </c>
      <c r="I632">
        <v>10</v>
      </c>
      <c r="J632" s="65" t="s">
        <v>2496</v>
      </c>
      <c r="K632" s="65" t="s">
        <v>2497</v>
      </c>
      <c r="L632" s="66">
        <v>46272</v>
      </c>
      <c r="M632" s="65" t="s">
        <v>258</v>
      </c>
      <c r="N632">
        <v>3011475</v>
      </c>
      <c r="O632" s="65" t="s">
        <v>259</v>
      </c>
      <c r="P632" s="66">
        <v>46272</v>
      </c>
      <c r="Q632" s="31">
        <f t="shared" si="18"/>
        <v>1210</v>
      </c>
      <c r="R632" s="31">
        <f t="shared" si="19"/>
        <v>1227</v>
      </c>
      <c r="S632" s="29">
        <f>IF($Q632&lt;Parâmetros!$E$19,$G632-1,$G632)</f>
        <v>46272</v>
      </c>
    </row>
    <row r="633" spans="1:19" ht="15" customHeight="1" x14ac:dyDescent="0.25">
      <c r="A633" s="122">
        <v>52498</v>
      </c>
      <c r="B633" s="65" t="s">
        <v>202</v>
      </c>
      <c r="C633" s="65" t="s">
        <v>262</v>
      </c>
      <c r="D633" s="66">
        <v>46272</v>
      </c>
      <c r="E633" s="67">
        <v>0.66</v>
      </c>
      <c r="F633" s="65" t="s">
        <v>255</v>
      </c>
      <c r="G633" s="66">
        <v>46272</v>
      </c>
      <c r="H633">
        <v>40508775</v>
      </c>
      <c r="I633">
        <v>10</v>
      </c>
      <c r="J633" s="65" t="s">
        <v>2498</v>
      </c>
      <c r="K633" s="65" t="s">
        <v>2499</v>
      </c>
      <c r="L633" s="66">
        <v>46272</v>
      </c>
      <c r="M633" s="65" t="s">
        <v>258</v>
      </c>
      <c r="N633">
        <v>3011480</v>
      </c>
      <c r="O633" s="65" t="s">
        <v>259</v>
      </c>
      <c r="P633" s="66">
        <v>46272</v>
      </c>
      <c r="Q633" s="31">
        <f t="shared" si="18"/>
        <v>1227</v>
      </c>
      <c r="R633" s="31">
        <f t="shared" si="19"/>
        <v>1267</v>
      </c>
      <c r="S633" s="29">
        <f>IF($Q633&lt;Parâmetros!$E$19,$G633-1,$G633)</f>
        <v>46272</v>
      </c>
    </row>
    <row r="634" spans="1:19" ht="15" customHeight="1" x14ac:dyDescent="0.25">
      <c r="A634" s="122">
        <v>52498</v>
      </c>
      <c r="B634" s="65" t="s">
        <v>202</v>
      </c>
      <c r="C634" s="65" t="s">
        <v>262</v>
      </c>
      <c r="D634" s="66">
        <v>46272</v>
      </c>
      <c r="E634" s="67">
        <v>0.41</v>
      </c>
      <c r="F634" s="65" t="s">
        <v>255</v>
      </c>
      <c r="G634" s="66">
        <v>46272</v>
      </c>
      <c r="H634">
        <v>40508776</v>
      </c>
      <c r="I634">
        <v>10</v>
      </c>
      <c r="J634" s="65" t="s">
        <v>2500</v>
      </c>
      <c r="K634" s="65" t="s">
        <v>2501</v>
      </c>
      <c r="L634" s="66">
        <v>46272</v>
      </c>
      <c r="M634" s="65" t="s">
        <v>258</v>
      </c>
      <c r="N634">
        <v>3011446</v>
      </c>
      <c r="O634" s="65" t="s">
        <v>259</v>
      </c>
      <c r="P634" s="66">
        <v>46272</v>
      </c>
      <c r="Q634" s="31">
        <f t="shared" si="18"/>
        <v>1269</v>
      </c>
      <c r="R634" s="31">
        <f t="shared" si="19"/>
        <v>1294</v>
      </c>
      <c r="S634" s="29">
        <f>IF($Q634&lt;Parâmetros!$E$19,$G634-1,$G634)</f>
        <v>46272</v>
      </c>
    </row>
    <row r="635" spans="1:19" ht="15" customHeight="1" x14ac:dyDescent="0.25">
      <c r="A635" s="122">
        <v>52498</v>
      </c>
      <c r="B635" s="65" t="s">
        <v>202</v>
      </c>
      <c r="C635" s="65" t="s">
        <v>262</v>
      </c>
      <c r="D635" s="66">
        <v>46272</v>
      </c>
      <c r="E635" s="67">
        <v>0.56999999999999995</v>
      </c>
      <c r="F635" s="65" t="s">
        <v>255</v>
      </c>
      <c r="G635" s="66">
        <v>46272</v>
      </c>
      <c r="H635">
        <v>40508777</v>
      </c>
      <c r="I635">
        <v>10</v>
      </c>
      <c r="J635" s="65" t="s">
        <v>2502</v>
      </c>
      <c r="K635" s="65" t="s">
        <v>2503</v>
      </c>
      <c r="L635" s="66">
        <v>46272</v>
      </c>
      <c r="M635" s="65" t="s">
        <v>258</v>
      </c>
      <c r="N635">
        <v>3011411</v>
      </c>
      <c r="O635" s="65" t="s">
        <v>259</v>
      </c>
      <c r="P635" s="66">
        <v>46272</v>
      </c>
      <c r="Q635" s="31">
        <f t="shared" si="18"/>
        <v>1294</v>
      </c>
      <c r="R635" s="31">
        <f t="shared" si="19"/>
        <v>1328</v>
      </c>
      <c r="S635" s="29">
        <f>IF($Q635&lt;Parâmetros!$E$19,$G635-1,$G635)</f>
        <v>46272</v>
      </c>
    </row>
    <row r="636" spans="1:19" ht="15" customHeight="1" x14ac:dyDescent="0.25">
      <c r="A636" s="122">
        <v>52498</v>
      </c>
      <c r="B636" s="65" t="s">
        <v>202</v>
      </c>
      <c r="C636" s="65" t="s">
        <v>262</v>
      </c>
      <c r="D636" s="66">
        <v>46272</v>
      </c>
      <c r="E636" s="67">
        <v>0.99</v>
      </c>
      <c r="F636" s="65" t="s">
        <v>255</v>
      </c>
      <c r="G636" s="66">
        <v>46272</v>
      </c>
      <c r="H636">
        <v>40511011</v>
      </c>
      <c r="I636">
        <v>20</v>
      </c>
      <c r="J636" s="65" t="s">
        <v>2504</v>
      </c>
      <c r="K636" s="65" t="s">
        <v>2505</v>
      </c>
      <c r="L636" s="66">
        <v>46272</v>
      </c>
      <c r="M636" s="65" t="s">
        <v>261</v>
      </c>
      <c r="N636">
        <v>3005825</v>
      </c>
      <c r="O636" s="65" t="s">
        <v>259</v>
      </c>
      <c r="P636" s="66">
        <v>46272</v>
      </c>
      <c r="Q636" s="31">
        <f t="shared" si="18"/>
        <v>1329</v>
      </c>
      <c r="R636" s="31">
        <f t="shared" si="19"/>
        <v>1389</v>
      </c>
      <c r="S636" s="29">
        <f>IF($Q636&lt;Parâmetros!$E$19,$G636-1,$G636)</f>
        <v>46272</v>
      </c>
    </row>
    <row r="637" spans="1:19" ht="15" customHeight="1" x14ac:dyDescent="0.25">
      <c r="A637" s="122">
        <v>52498</v>
      </c>
      <c r="B637" s="65" t="s">
        <v>202</v>
      </c>
      <c r="C637" s="65" t="s">
        <v>262</v>
      </c>
      <c r="D637" s="66">
        <v>46273</v>
      </c>
      <c r="E637" s="67">
        <v>3.4</v>
      </c>
      <c r="F637" s="65" t="s">
        <v>255</v>
      </c>
      <c r="G637" s="66">
        <v>46273</v>
      </c>
      <c r="H637">
        <v>40511827</v>
      </c>
      <c r="I637">
        <v>10</v>
      </c>
      <c r="J637" s="65" t="s">
        <v>2718</v>
      </c>
      <c r="K637" s="65" t="s">
        <v>2568</v>
      </c>
      <c r="L637" s="66">
        <v>46273</v>
      </c>
      <c r="M637" s="65" t="s">
        <v>261</v>
      </c>
      <c r="N637">
        <v>3002875</v>
      </c>
      <c r="O637" s="65" t="s">
        <v>259</v>
      </c>
      <c r="P637" s="66">
        <v>46273</v>
      </c>
      <c r="Q637" s="31">
        <f t="shared" si="18"/>
        <v>935</v>
      </c>
      <c r="R637" s="31">
        <f t="shared" si="19"/>
        <v>1140</v>
      </c>
      <c r="S637" s="29">
        <f>IF($Q637&lt;Parâmetros!$E$19,$G637-1,$G637)</f>
        <v>46273</v>
      </c>
    </row>
    <row r="638" spans="1:19" ht="15" customHeight="1" x14ac:dyDescent="0.25">
      <c r="A638" s="122">
        <v>52498</v>
      </c>
      <c r="B638" s="65" t="s">
        <v>202</v>
      </c>
      <c r="C638" s="65" t="s">
        <v>262</v>
      </c>
      <c r="D638" s="66">
        <v>46273</v>
      </c>
      <c r="E638" s="67">
        <v>2.61</v>
      </c>
      <c r="F638" s="65" t="s">
        <v>255</v>
      </c>
      <c r="G638" s="66">
        <v>46273</v>
      </c>
      <c r="H638">
        <v>40513041</v>
      </c>
      <c r="I638">
        <v>20</v>
      </c>
      <c r="J638" s="65" t="s">
        <v>2719</v>
      </c>
      <c r="K638" s="65" t="s">
        <v>2720</v>
      </c>
      <c r="L638" s="66">
        <v>46273</v>
      </c>
      <c r="M638" s="65" t="s">
        <v>261</v>
      </c>
      <c r="N638">
        <v>3013279</v>
      </c>
      <c r="O638" s="65" t="s">
        <v>259</v>
      </c>
      <c r="P638" s="66">
        <v>46273</v>
      </c>
      <c r="Q638" s="31">
        <f t="shared" si="18"/>
        <v>1180</v>
      </c>
      <c r="R638" s="31">
        <f t="shared" si="19"/>
        <v>1336</v>
      </c>
      <c r="S638" s="29">
        <f>IF($Q638&lt;Parâmetros!$E$19,$G638-1,$G638)</f>
        <v>46273</v>
      </c>
    </row>
    <row r="639" spans="1:19" ht="15" customHeight="1" x14ac:dyDescent="0.25">
      <c r="A639" s="122">
        <v>53173</v>
      </c>
      <c r="B639" s="65" t="s">
        <v>234</v>
      </c>
      <c r="C639" s="65" t="s">
        <v>254</v>
      </c>
      <c r="D639" s="66">
        <v>46265</v>
      </c>
      <c r="E639" s="67">
        <v>1.2</v>
      </c>
      <c r="F639" s="65" t="s">
        <v>255</v>
      </c>
      <c r="G639" s="66">
        <v>46265</v>
      </c>
      <c r="H639">
        <v>40506290</v>
      </c>
      <c r="I639">
        <v>10</v>
      </c>
      <c r="J639" s="65" t="s">
        <v>460</v>
      </c>
      <c r="K639" s="65" t="s">
        <v>461</v>
      </c>
      <c r="L639" s="66">
        <v>46265</v>
      </c>
      <c r="M639" s="65" t="s">
        <v>258</v>
      </c>
      <c r="N639" s="65" t="s">
        <v>264</v>
      </c>
      <c r="O639" s="65" t="s">
        <v>259</v>
      </c>
      <c r="P639" s="66">
        <v>46265</v>
      </c>
      <c r="Q639" s="31">
        <f t="shared" ref="Q639:Q701" si="20">IFERROR(VALUE(LEFT($J639,2))*60+VALUE(MID($J639,4,2)),9999)</f>
        <v>14</v>
      </c>
      <c r="R639" s="31">
        <f t="shared" ref="R639:R701" si="21">IFERROR(VALUE(LEFT($K639,2))*60+VALUE(MID($K639,4,2)),"")</f>
        <v>86</v>
      </c>
      <c r="S639" s="29">
        <f>IF($Q639&lt;Parâmetros!$E$19,$G639-1,$G639)</f>
        <v>46264</v>
      </c>
    </row>
    <row r="640" spans="1:19" ht="15" customHeight="1" x14ac:dyDescent="0.25">
      <c r="A640" s="122">
        <v>53173</v>
      </c>
      <c r="B640" s="65" t="s">
        <v>234</v>
      </c>
      <c r="C640" s="65" t="s">
        <v>254</v>
      </c>
      <c r="D640" s="66">
        <v>46265</v>
      </c>
      <c r="E640" s="67">
        <v>0.03</v>
      </c>
      <c r="F640" s="65" t="s">
        <v>255</v>
      </c>
      <c r="G640" s="66">
        <v>46265</v>
      </c>
      <c r="H640">
        <v>40499366</v>
      </c>
      <c r="I640">
        <v>10</v>
      </c>
      <c r="J640" s="65" t="s">
        <v>462</v>
      </c>
      <c r="K640" s="65" t="s">
        <v>463</v>
      </c>
      <c r="L640" s="66">
        <v>46265</v>
      </c>
      <c r="M640" s="65" t="s">
        <v>258</v>
      </c>
      <c r="N640">
        <v>3002482</v>
      </c>
      <c r="O640" s="65" t="s">
        <v>259</v>
      </c>
      <c r="P640" s="66">
        <v>46265</v>
      </c>
      <c r="Q640" s="31">
        <f t="shared" si="20"/>
        <v>87</v>
      </c>
      <c r="R640" s="31">
        <f t="shared" si="21"/>
        <v>89</v>
      </c>
      <c r="S640" s="29">
        <f>IF($Q640&lt;Parâmetros!$E$19,$G640-1,$G640)</f>
        <v>46264</v>
      </c>
    </row>
    <row r="641" spans="1:19" ht="15" customHeight="1" x14ac:dyDescent="0.25">
      <c r="A641" s="122">
        <v>53173</v>
      </c>
      <c r="B641" s="65" t="s">
        <v>234</v>
      </c>
      <c r="C641" s="65" t="s">
        <v>254</v>
      </c>
      <c r="D641" s="66">
        <v>46265</v>
      </c>
      <c r="E641" s="67">
        <v>2.5499999999999998</v>
      </c>
      <c r="F641" s="65" t="s">
        <v>255</v>
      </c>
      <c r="G641" s="66">
        <v>46265</v>
      </c>
      <c r="H641">
        <v>40506258</v>
      </c>
      <c r="I641">
        <v>10</v>
      </c>
      <c r="J641" s="65" t="s">
        <v>464</v>
      </c>
      <c r="K641" s="65" t="s">
        <v>465</v>
      </c>
      <c r="L641" s="66">
        <v>46265</v>
      </c>
      <c r="M641" s="65" t="s">
        <v>258</v>
      </c>
      <c r="N641" s="65" t="s">
        <v>264</v>
      </c>
      <c r="O641" s="65" t="s">
        <v>259</v>
      </c>
      <c r="P641" s="66">
        <v>46265</v>
      </c>
      <c r="Q641" s="31">
        <f t="shared" si="20"/>
        <v>90</v>
      </c>
      <c r="R641" s="31">
        <f t="shared" si="21"/>
        <v>243</v>
      </c>
      <c r="S641" s="29">
        <f>IF($Q641&lt;Parâmetros!$E$19,$G641-1,$G641)</f>
        <v>46264</v>
      </c>
    </row>
    <row r="642" spans="1:19" ht="15" customHeight="1" x14ac:dyDescent="0.25">
      <c r="A642" s="122">
        <v>53173</v>
      </c>
      <c r="B642" s="65" t="s">
        <v>234</v>
      </c>
      <c r="C642" s="65" t="s">
        <v>254</v>
      </c>
      <c r="D642" s="66">
        <v>46265</v>
      </c>
      <c r="E642" s="67">
        <v>-2.5499999999999998</v>
      </c>
      <c r="F642" s="65" t="s">
        <v>255</v>
      </c>
      <c r="G642" s="66">
        <v>46265</v>
      </c>
      <c r="H642">
        <v>40506258</v>
      </c>
      <c r="I642">
        <v>10</v>
      </c>
      <c r="J642" s="65" t="s">
        <v>464</v>
      </c>
      <c r="K642" s="65" t="s">
        <v>465</v>
      </c>
      <c r="L642" s="66">
        <v>46265</v>
      </c>
      <c r="M642" s="65" t="s">
        <v>258</v>
      </c>
      <c r="N642" s="65" t="s">
        <v>264</v>
      </c>
      <c r="O642" s="65" t="s">
        <v>259</v>
      </c>
      <c r="P642" s="66">
        <v>46265</v>
      </c>
      <c r="Q642" s="31">
        <f t="shared" si="20"/>
        <v>90</v>
      </c>
      <c r="R642" s="31">
        <f t="shared" si="21"/>
        <v>243</v>
      </c>
      <c r="S642" s="29">
        <f>IF($Q642&lt;Parâmetros!$E$19,$G642-1,$G642)</f>
        <v>46264</v>
      </c>
    </row>
    <row r="643" spans="1:19" ht="15" customHeight="1" x14ac:dyDescent="0.25">
      <c r="A643" s="122">
        <v>53173</v>
      </c>
      <c r="B643" s="65" t="s">
        <v>234</v>
      </c>
      <c r="C643" s="65" t="s">
        <v>254</v>
      </c>
      <c r="D643" s="66">
        <v>46265</v>
      </c>
      <c r="E643" s="67">
        <v>1.07</v>
      </c>
      <c r="F643" s="65" t="s">
        <v>255</v>
      </c>
      <c r="G643" s="66">
        <v>46265</v>
      </c>
      <c r="H643">
        <v>40506258</v>
      </c>
      <c r="I643">
        <v>10</v>
      </c>
      <c r="J643" s="65" t="s">
        <v>309</v>
      </c>
      <c r="K643" s="65" t="s">
        <v>431</v>
      </c>
      <c r="L643" s="66">
        <v>46265</v>
      </c>
      <c r="M643" s="65" t="s">
        <v>258</v>
      </c>
      <c r="N643" s="65" t="s">
        <v>264</v>
      </c>
      <c r="O643" s="65" t="s">
        <v>259</v>
      </c>
      <c r="P643" s="66">
        <v>46265</v>
      </c>
      <c r="Q643" s="31">
        <f t="shared" si="20"/>
        <v>91</v>
      </c>
      <c r="R643" s="31">
        <f t="shared" si="21"/>
        <v>155</v>
      </c>
      <c r="S643" s="29">
        <f>IF($Q643&lt;Parâmetros!$E$19,$G643-1,$G643)</f>
        <v>46264</v>
      </c>
    </row>
    <row r="644" spans="1:19" ht="15" customHeight="1" x14ac:dyDescent="0.25">
      <c r="A644" s="122">
        <v>53173</v>
      </c>
      <c r="B644" s="65" t="s">
        <v>234</v>
      </c>
      <c r="C644" s="65" t="s">
        <v>254</v>
      </c>
      <c r="D644" s="66">
        <v>46265</v>
      </c>
      <c r="E644" s="67">
        <v>1.33</v>
      </c>
      <c r="F644" s="65" t="s">
        <v>255</v>
      </c>
      <c r="G644" s="66">
        <v>46265</v>
      </c>
      <c r="H644">
        <v>40510166</v>
      </c>
      <c r="I644">
        <v>10</v>
      </c>
      <c r="J644" s="65" t="s">
        <v>466</v>
      </c>
      <c r="K644" s="65" t="s">
        <v>272</v>
      </c>
      <c r="L644" s="66">
        <v>46265</v>
      </c>
      <c r="M644" s="65" t="s">
        <v>261</v>
      </c>
      <c r="N644" s="65" t="s">
        <v>264</v>
      </c>
      <c r="O644" s="65" t="s">
        <v>259</v>
      </c>
      <c r="P644" s="66">
        <v>46265</v>
      </c>
      <c r="Q644" s="31">
        <f t="shared" si="20"/>
        <v>160</v>
      </c>
      <c r="R644" s="31">
        <f t="shared" si="21"/>
        <v>240</v>
      </c>
      <c r="S644" s="29">
        <f>IF($Q644&lt;Parâmetros!$E$19,$G644-1,$G644)</f>
        <v>46264</v>
      </c>
    </row>
    <row r="645" spans="1:19" ht="15" customHeight="1" x14ac:dyDescent="0.25">
      <c r="A645" s="122">
        <v>53173</v>
      </c>
      <c r="B645" s="65" t="s">
        <v>234</v>
      </c>
      <c r="C645" s="65" t="s">
        <v>254</v>
      </c>
      <c r="D645" s="66">
        <v>46265</v>
      </c>
      <c r="E645" s="67">
        <v>0.28000000000000003</v>
      </c>
      <c r="F645" s="65" t="s">
        <v>255</v>
      </c>
      <c r="G645" s="66">
        <v>46265</v>
      </c>
      <c r="H645">
        <v>40499380</v>
      </c>
      <c r="I645">
        <v>10</v>
      </c>
      <c r="J645" s="65" t="s">
        <v>467</v>
      </c>
      <c r="K645" s="65" t="s">
        <v>468</v>
      </c>
      <c r="L645" s="66">
        <v>46265</v>
      </c>
      <c r="M645" s="65" t="s">
        <v>258</v>
      </c>
      <c r="N645" s="65" t="s">
        <v>264</v>
      </c>
      <c r="O645" s="65" t="s">
        <v>259</v>
      </c>
      <c r="P645" s="66">
        <v>46265</v>
      </c>
      <c r="Q645" s="31">
        <f t="shared" si="20"/>
        <v>252</v>
      </c>
      <c r="R645" s="31">
        <f t="shared" si="21"/>
        <v>269</v>
      </c>
      <c r="S645" s="29">
        <f>IF($Q645&lt;Parâmetros!$E$19,$G645-1,$G645)</f>
        <v>46264</v>
      </c>
    </row>
    <row r="646" spans="1:19" ht="15" customHeight="1" x14ac:dyDescent="0.25">
      <c r="A646" s="122">
        <v>53173</v>
      </c>
      <c r="B646" s="65" t="s">
        <v>234</v>
      </c>
      <c r="C646" s="65" t="s">
        <v>254</v>
      </c>
      <c r="D646" s="66">
        <v>46265</v>
      </c>
      <c r="E646" s="67">
        <v>0.74</v>
      </c>
      <c r="F646" s="65" t="s">
        <v>255</v>
      </c>
      <c r="G646" s="66">
        <v>46265</v>
      </c>
      <c r="H646">
        <v>40499381</v>
      </c>
      <c r="I646">
        <v>10</v>
      </c>
      <c r="J646" s="65" t="s">
        <v>469</v>
      </c>
      <c r="K646" s="65" t="s">
        <v>470</v>
      </c>
      <c r="L646" s="66">
        <v>46265</v>
      </c>
      <c r="M646" s="65" t="s">
        <v>258</v>
      </c>
      <c r="N646">
        <v>3010798</v>
      </c>
      <c r="O646" s="65" t="s">
        <v>259</v>
      </c>
      <c r="P646" s="66">
        <v>46265</v>
      </c>
      <c r="Q646" s="31">
        <f t="shared" si="20"/>
        <v>272</v>
      </c>
      <c r="R646" s="31">
        <f t="shared" si="21"/>
        <v>316</v>
      </c>
      <c r="S646" s="29">
        <f>IF($Q646&lt;Parâmetros!$E$19,$G646-1,$G646)</f>
        <v>46264</v>
      </c>
    </row>
    <row r="647" spans="1:19" ht="15" customHeight="1" x14ac:dyDescent="0.25">
      <c r="A647" s="122">
        <v>53173</v>
      </c>
      <c r="B647" s="65" t="s">
        <v>234</v>
      </c>
      <c r="C647" s="65" t="s">
        <v>254</v>
      </c>
      <c r="D647" s="66">
        <v>46265</v>
      </c>
      <c r="E647" s="67">
        <v>0.71</v>
      </c>
      <c r="F647" s="65" t="s">
        <v>255</v>
      </c>
      <c r="G647" s="66">
        <v>46265</v>
      </c>
      <c r="H647">
        <v>40499382</v>
      </c>
      <c r="I647">
        <v>10</v>
      </c>
      <c r="J647" s="65" t="s">
        <v>471</v>
      </c>
      <c r="K647" s="65" t="s">
        <v>472</v>
      </c>
      <c r="L647" s="66">
        <v>46265</v>
      </c>
      <c r="M647" s="65" t="s">
        <v>258</v>
      </c>
      <c r="N647" s="65" t="s">
        <v>264</v>
      </c>
      <c r="O647" s="65" t="s">
        <v>259</v>
      </c>
      <c r="P647" s="66">
        <v>46265</v>
      </c>
      <c r="Q647" s="31">
        <f t="shared" si="20"/>
        <v>317</v>
      </c>
      <c r="R647" s="31">
        <f t="shared" si="21"/>
        <v>360</v>
      </c>
      <c r="S647" s="29">
        <f>IF($Q647&lt;Parâmetros!$E$19,$G647-1,$G647)</f>
        <v>46264</v>
      </c>
    </row>
    <row r="648" spans="1:19" ht="15" customHeight="1" x14ac:dyDescent="0.25">
      <c r="A648" s="122">
        <v>53173</v>
      </c>
      <c r="B648" s="65" t="s">
        <v>234</v>
      </c>
      <c r="C648" s="65" t="s">
        <v>254</v>
      </c>
      <c r="D648" s="66">
        <v>46265</v>
      </c>
      <c r="E648" s="67">
        <v>0.26</v>
      </c>
      <c r="F648" s="65" t="s">
        <v>255</v>
      </c>
      <c r="G648" s="66">
        <v>46265</v>
      </c>
      <c r="H648">
        <v>40510160</v>
      </c>
      <c r="I648">
        <v>10</v>
      </c>
      <c r="J648" s="65" t="s">
        <v>473</v>
      </c>
      <c r="K648" s="65" t="s">
        <v>474</v>
      </c>
      <c r="L648" s="66">
        <v>46265</v>
      </c>
      <c r="M648" s="65" t="s">
        <v>261</v>
      </c>
      <c r="N648" s="65" t="s">
        <v>264</v>
      </c>
      <c r="O648" s="65" t="s">
        <v>259</v>
      </c>
      <c r="P648" s="66">
        <v>46265</v>
      </c>
      <c r="Q648" s="31">
        <f t="shared" si="20"/>
        <v>361</v>
      </c>
      <c r="R648" s="31">
        <f t="shared" si="21"/>
        <v>377</v>
      </c>
      <c r="S648" s="29">
        <f>IF($Q648&lt;Parâmetros!$E$19,$G648-1,$G648)</f>
        <v>46264</v>
      </c>
    </row>
    <row r="649" spans="1:19" ht="15" customHeight="1" x14ac:dyDescent="0.25">
      <c r="A649" s="122">
        <v>53173</v>
      </c>
      <c r="B649" s="65" t="s">
        <v>234</v>
      </c>
      <c r="C649" s="65" t="s">
        <v>254</v>
      </c>
      <c r="D649" s="66">
        <v>46265</v>
      </c>
      <c r="E649" s="67">
        <v>0.37</v>
      </c>
      <c r="F649" s="65" t="s">
        <v>255</v>
      </c>
      <c r="G649" s="66">
        <v>46265</v>
      </c>
      <c r="H649">
        <v>40505600</v>
      </c>
      <c r="I649">
        <v>10</v>
      </c>
      <c r="J649" s="65" t="s">
        <v>338</v>
      </c>
      <c r="K649" s="65" t="s">
        <v>475</v>
      </c>
      <c r="L649" s="66">
        <v>46265</v>
      </c>
      <c r="M649" s="65" t="s">
        <v>261</v>
      </c>
      <c r="N649" s="65" t="s">
        <v>264</v>
      </c>
      <c r="O649" s="65" t="s">
        <v>259</v>
      </c>
      <c r="P649" s="66">
        <v>46265</v>
      </c>
      <c r="Q649" s="31">
        <f t="shared" si="20"/>
        <v>378</v>
      </c>
      <c r="R649" s="31">
        <f t="shared" si="21"/>
        <v>401</v>
      </c>
      <c r="S649" s="29">
        <f>IF($Q649&lt;Parâmetros!$E$19,$G649-1,$G649)</f>
        <v>46264</v>
      </c>
    </row>
    <row r="650" spans="1:19" ht="15" customHeight="1" x14ac:dyDescent="0.25">
      <c r="A650" s="122">
        <v>53173</v>
      </c>
      <c r="B650" s="65" t="s">
        <v>234</v>
      </c>
      <c r="C650" s="65" t="s">
        <v>254</v>
      </c>
      <c r="D650" s="66">
        <v>46265</v>
      </c>
      <c r="E650" s="67">
        <v>0.28999999999999998</v>
      </c>
      <c r="F650" s="65" t="s">
        <v>255</v>
      </c>
      <c r="G650" s="66">
        <v>46265</v>
      </c>
      <c r="H650">
        <v>40506275</v>
      </c>
      <c r="I650">
        <v>10</v>
      </c>
      <c r="J650" s="65" t="s">
        <v>476</v>
      </c>
      <c r="K650" s="65" t="s">
        <v>281</v>
      </c>
      <c r="L650" s="66">
        <v>46265</v>
      </c>
      <c r="M650" s="65" t="s">
        <v>258</v>
      </c>
      <c r="N650" s="65" t="s">
        <v>264</v>
      </c>
      <c r="O650" s="65" t="s">
        <v>259</v>
      </c>
      <c r="P650" s="66">
        <v>46265</v>
      </c>
      <c r="Q650" s="31">
        <f t="shared" si="20"/>
        <v>403</v>
      </c>
      <c r="R650" s="31">
        <f t="shared" si="21"/>
        <v>420</v>
      </c>
      <c r="S650" s="29">
        <f>IF($Q650&lt;Parâmetros!$E$19,$G650-1,$G650)</f>
        <v>46264</v>
      </c>
    </row>
    <row r="651" spans="1:19" ht="15" customHeight="1" x14ac:dyDescent="0.25">
      <c r="A651" s="122">
        <v>53173</v>
      </c>
      <c r="B651" s="65" t="s">
        <v>234</v>
      </c>
      <c r="C651" s="65" t="s">
        <v>254</v>
      </c>
      <c r="D651" s="66">
        <v>46267</v>
      </c>
      <c r="E651" s="67">
        <v>2</v>
      </c>
      <c r="F651" s="65" t="s">
        <v>255</v>
      </c>
      <c r="G651" s="66">
        <v>46267</v>
      </c>
      <c r="H651">
        <v>40511006</v>
      </c>
      <c r="I651">
        <v>10</v>
      </c>
      <c r="J651" s="65" t="s">
        <v>256</v>
      </c>
      <c r="K651" s="65" t="s">
        <v>267</v>
      </c>
      <c r="L651" s="66">
        <v>46267</v>
      </c>
      <c r="M651" s="65" t="s">
        <v>261</v>
      </c>
      <c r="N651">
        <v>3011213</v>
      </c>
      <c r="O651" s="65" t="s">
        <v>259</v>
      </c>
      <c r="P651" s="66">
        <v>46267</v>
      </c>
      <c r="Q651" s="31">
        <f t="shared" si="20"/>
        <v>0</v>
      </c>
      <c r="R651" s="31">
        <f t="shared" si="21"/>
        <v>120</v>
      </c>
      <c r="S651" s="29">
        <f>IF($Q651&lt;Parâmetros!$E$19,$G651-1,$G651)</f>
        <v>46266</v>
      </c>
    </row>
    <row r="652" spans="1:19" ht="15" customHeight="1" x14ac:dyDescent="0.25">
      <c r="A652" s="122">
        <v>53173</v>
      </c>
      <c r="B652" s="65" t="s">
        <v>234</v>
      </c>
      <c r="C652" s="65" t="s">
        <v>254</v>
      </c>
      <c r="D652" s="66">
        <v>46267</v>
      </c>
      <c r="E652" s="67">
        <v>1.33</v>
      </c>
      <c r="F652" s="65" t="s">
        <v>255</v>
      </c>
      <c r="G652" s="66">
        <v>46267</v>
      </c>
      <c r="H652">
        <v>40510151</v>
      </c>
      <c r="I652">
        <v>10</v>
      </c>
      <c r="J652" s="65" t="s">
        <v>1010</v>
      </c>
      <c r="K652" s="65" t="s">
        <v>1011</v>
      </c>
      <c r="L652" s="66">
        <v>46267</v>
      </c>
      <c r="M652" s="65" t="s">
        <v>261</v>
      </c>
      <c r="N652" s="65" t="s">
        <v>264</v>
      </c>
      <c r="O652" s="65" t="s">
        <v>259</v>
      </c>
      <c r="P652" s="66">
        <v>46267</v>
      </c>
      <c r="Q652" s="31">
        <f t="shared" si="20"/>
        <v>130</v>
      </c>
      <c r="R652" s="31">
        <f t="shared" si="21"/>
        <v>210</v>
      </c>
      <c r="S652" s="29">
        <f>IF($Q652&lt;Parâmetros!$E$19,$G652-1,$G652)</f>
        <v>46266</v>
      </c>
    </row>
    <row r="653" spans="1:19" ht="15" customHeight="1" x14ac:dyDescent="0.25">
      <c r="A653" s="122">
        <v>53173</v>
      </c>
      <c r="B653" s="65" t="s">
        <v>234</v>
      </c>
      <c r="C653" s="65" t="s">
        <v>254</v>
      </c>
      <c r="D653" s="66">
        <v>46268</v>
      </c>
      <c r="E653" s="67">
        <v>2</v>
      </c>
      <c r="F653" s="65" t="s">
        <v>255</v>
      </c>
      <c r="G653" s="66">
        <v>46267</v>
      </c>
      <c r="H653">
        <v>40511005</v>
      </c>
      <c r="I653">
        <v>10</v>
      </c>
      <c r="J653" s="65" t="s">
        <v>270</v>
      </c>
      <c r="K653" s="65" t="s">
        <v>276</v>
      </c>
      <c r="L653" s="66">
        <v>46267</v>
      </c>
      <c r="M653" s="65" t="s">
        <v>261</v>
      </c>
      <c r="N653" s="65" t="s">
        <v>264</v>
      </c>
      <c r="O653" s="65" t="s">
        <v>259</v>
      </c>
      <c r="P653" s="66">
        <v>46268</v>
      </c>
      <c r="Q653" s="31">
        <f t="shared" si="20"/>
        <v>300</v>
      </c>
      <c r="R653" s="31">
        <f t="shared" si="21"/>
        <v>420</v>
      </c>
      <c r="S653" s="29">
        <f>IF($Q653&lt;Parâmetros!$E$19,$G653-1,$G653)</f>
        <v>46266</v>
      </c>
    </row>
    <row r="654" spans="1:19" ht="15" customHeight="1" x14ac:dyDescent="0.25">
      <c r="A654" s="122">
        <v>53173</v>
      </c>
      <c r="B654" s="65" t="s">
        <v>234</v>
      </c>
      <c r="C654" s="65" t="s">
        <v>254</v>
      </c>
      <c r="D654" s="66">
        <v>46268</v>
      </c>
      <c r="E654" s="67">
        <v>2.74</v>
      </c>
      <c r="F654" s="65" t="s">
        <v>255</v>
      </c>
      <c r="G654" s="66">
        <v>46268</v>
      </c>
      <c r="H654">
        <v>40506295</v>
      </c>
      <c r="I654">
        <v>10</v>
      </c>
      <c r="J654" s="65" t="s">
        <v>1012</v>
      </c>
      <c r="K654" s="65" t="s">
        <v>1013</v>
      </c>
      <c r="L654" s="66">
        <v>46268</v>
      </c>
      <c r="M654" s="65" t="s">
        <v>258</v>
      </c>
      <c r="N654" s="65" t="s">
        <v>264</v>
      </c>
      <c r="O654" s="65" t="s">
        <v>259</v>
      </c>
      <c r="P654" s="66">
        <v>46268</v>
      </c>
      <c r="Q654" s="31">
        <f t="shared" si="20"/>
        <v>8</v>
      </c>
      <c r="R654" s="31">
        <f t="shared" si="21"/>
        <v>173</v>
      </c>
      <c r="S654" s="29">
        <f>IF($Q654&lt;Parâmetros!$E$19,$G654-1,$G654)</f>
        <v>46267</v>
      </c>
    </row>
    <row r="655" spans="1:19" ht="15" customHeight="1" x14ac:dyDescent="0.25">
      <c r="A655" s="122">
        <v>53173</v>
      </c>
      <c r="B655" s="65" t="s">
        <v>234</v>
      </c>
      <c r="C655" s="65" t="s">
        <v>254</v>
      </c>
      <c r="D655" s="66">
        <v>46268</v>
      </c>
      <c r="E655" s="67">
        <v>3.91</v>
      </c>
      <c r="F655" s="65" t="s">
        <v>255</v>
      </c>
      <c r="G655" s="66">
        <v>46268</v>
      </c>
      <c r="H655">
        <v>40506298</v>
      </c>
      <c r="I655">
        <v>10</v>
      </c>
      <c r="J655" s="65" t="s">
        <v>1014</v>
      </c>
      <c r="K655" s="65" t="s">
        <v>1015</v>
      </c>
      <c r="L655" s="66">
        <v>46268</v>
      </c>
      <c r="M655" s="65" t="s">
        <v>258</v>
      </c>
      <c r="N655" s="65" t="s">
        <v>264</v>
      </c>
      <c r="O655" s="65" t="s">
        <v>259</v>
      </c>
      <c r="P655" s="66">
        <v>46268</v>
      </c>
      <c r="Q655" s="31">
        <f t="shared" si="20"/>
        <v>173</v>
      </c>
      <c r="R655" s="31">
        <f t="shared" si="21"/>
        <v>408</v>
      </c>
      <c r="S655" s="29">
        <f>IF($Q655&lt;Parâmetros!$E$19,$G655-1,$G655)</f>
        <v>46267</v>
      </c>
    </row>
    <row r="656" spans="1:19" ht="15" customHeight="1" x14ac:dyDescent="0.25">
      <c r="A656" s="122">
        <v>53173</v>
      </c>
      <c r="B656" s="65" t="s">
        <v>234</v>
      </c>
      <c r="C656" s="65" t="s">
        <v>254</v>
      </c>
      <c r="D656" s="66">
        <v>46270</v>
      </c>
      <c r="E656" s="67">
        <v>1</v>
      </c>
      <c r="F656" s="65" t="s">
        <v>255</v>
      </c>
      <c r="G656" s="66">
        <v>46269</v>
      </c>
      <c r="H656">
        <v>40508806</v>
      </c>
      <c r="I656">
        <v>10</v>
      </c>
      <c r="J656" s="65" t="s">
        <v>256</v>
      </c>
      <c r="K656" s="65" t="s">
        <v>257</v>
      </c>
      <c r="L656" s="66">
        <v>46269</v>
      </c>
      <c r="M656" s="65" t="s">
        <v>258</v>
      </c>
      <c r="N656">
        <v>3004490</v>
      </c>
      <c r="O656" s="65" t="s">
        <v>259</v>
      </c>
      <c r="P656" s="66">
        <v>46270</v>
      </c>
      <c r="Q656" s="31">
        <f t="shared" si="20"/>
        <v>0</v>
      </c>
      <c r="R656" s="31">
        <f t="shared" si="21"/>
        <v>60</v>
      </c>
      <c r="S656" s="29">
        <f>IF($Q656&lt;Parâmetros!$E$19,$G656-1,$G656)</f>
        <v>46268</v>
      </c>
    </row>
    <row r="657" spans="1:19" ht="15" customHeight="1" x14ac:dyDescent="0.25">
      <c r="A657" s="122">
        <v>53173</v>
      </c>
      <c r="B657" s="65" t="s">
        <v>234</v>
      </c>
      <c r="C657" s="65" t="s">
        <v>254</v>
      </c>
      <c r="D657" s="66">
        <v>46270</v>
      </c>
      <c r="E657" s="67">
        <v>1.08</v>
      </c>
      <c r="F657" s="65" t="s">
        <v>255</v>
      </c>
      <c r="G657" s="66">
        <v>46269</v>
      </c>
      <c r="H657">
        <v>40508807</v>
      </c>
      <c r="I657">
        <v>10</v>
      </c>
      <c r="J657" s="65" t="s">
        <v>1853</v>
      </c>
      <c r="K657" s="65" t="s">
        <v>1854</v>
      </c>
      <c r="L657" s="66">
        <v>46269</v>
      </c>
      <c r="M657" s="65" t="s">
        <v>258</v>
      </c>
      <c r="N657">
        <v>3002444</v>
      </c>
      <c r="O657" s="65" t="s">
        <v>259</v>
      </c>
      <c r="P657" s="66">
        <v>46270</v>
      </c>
      <c r="Q657" s="31">
        <f t="shared" si="20"/>
        <v>70</v>
      </c>
      <c r="R657" s="31">
        <f t="shared" si="21"/>
        <v>135</v>
      </c>
      <c r="S657" s="29">
        <f>IF($Q657&lt;Parâmetros!$E$19,$G657-1,$G657)</f>
        <v>46268</v>
      </c>
    </row>
    <row r="658" spans="1:19" ht="15" customHeight="1" x14ac:dyDescent="0.25">
      <c r="A658" s="122">
        <v>53173</v>
      </c>
      <c r="B658" s="65" t="s">
        <v>234</v>
      </c>
      <c r="C658" s="65" t="s">
        <v>254</v>
      </c>
      <c r="D658" s="66">
        <v>46270</v>
      </c>
      <c r="E658" s="67">
        <v>1.17</v>
      </c>
      <c r="F658" s="65" t="s">
        <v>255</v>
      </c>
      <c r="G658" s="66">
        <v>46269</v>
      </c>
      <c r="H658">
        <v>40508808</v>
      </c>
      <c r="I658">
        <v>10</v>
      </c>
      <c r="J658" s="65" t="s">
        <v>1855</v>
      </c>
      <c r="K658" s="65" t="s">
        <v>1011</v>
      </c>
      <c r="L658" s="66">
        <v>46269</v>
      </c>
      <c r="M658" s="65" t="s">
        <v>258</v>
      </c>
      <c r="N658">
        <v>3002482</v>
      </c>
      <c r="O658" s="65" t="s">
        <v>259</v>
      </c>
      <c r="P658" s="66">
        <v>46270</v>
      </c>
      <c r="Q658" s="31">
        <f t="shared" si="20"/>
        <v>140</v>
      </c>
      <c r="R658" s="31">
        <f t="shared" si="21"/>
        <v>210</v>
      </c>
      <c r="S658" s="29">
        <f>IF($Q658&lt;Parâmetros!$E$19,$G658-1,$G658)</f>
        <v>46268</v>
      </c>
    </row>
    <row r="659" spans="1:19" ht="15" customHeight="1" x14ac:dyDescent="0.25">
      <c r="A659" s="122">
        <v>53173</v>
      </c>
      <c r="B659" s="65" t="s">
        <v>234</v>
      </c>
      <c r="C659" s="65" t="s">
        <v>254</v>
      </c>
      <c r="D659" s="66">
        <v>46270</v>
      </c>
      <c r="E659" s="67">
        <v>1</v>
      </c>
      <c r="F659" s="65" t="s">
        <v>255</v>
      </c>
      <c r="G659" s="66">
        <v>46269</v>
      </c>
      <c r="H659">
        <v>40508849</v>
      </c>
      <c r="I659">
        <v>10</v>
      </c>
      <c r="J659" s="65" t="s">
        <v>270</v>
      </c>
      <c r="K659" s="65" t="s">
        <v>273</v>
      </c>
      <c r="L659" s="66">
        <v>46269</v>
      </c>
      <c r="M659" s="65" t="s">
        <v>258</v>
      </c>
      <c r="N659" s="65" t="s">
        <v>264</v>
      </c>
      <c r="O659" s="65" t="s">
        <v>259</v>
      </c>
      <c r="P659" s="66">
        <v>46270</v>
      </c>
      <c r="Q659" s="31">
        <f t="shared" si="20"/>
        <v>300</v>
      </c>
      <c r="R659" s="31">
        <f t="shared" si="21"/>
        <v>360</v>
      </c>
      <c r="S659" s="29">
        <f>IF($Q659&lt;Parâmetros!$E$19,$G659-1,$G659)</f>
        <v>46268</v>
      </c>
    </row>
    <row r="660" spans="1:19" ht="15" customHeight="1" x14ac:dyDescent="0.25">
      <c r="A660" s="122">
        <v>53173</v>
      </c>
      <c r="B660" s="65" t="s">
        <v>234</v>
      </c>
      <c r="C660" s="65" t="s">
        <v>254</v>
      </c>
      <c r="D660" s="66">
        <v>46270</v>
      </c>
      <c r="E660" s="67">
        <v>1.07</v>
      </c>
      <c r="F660" s="65" t="s">
        <v>255</v>
      </c>
      <c r="G660" s="66">
        <v>46269</v>
      </c>
      <c r="H660">
        <v>40508955</v>
      </c>
      <c r="I660">
        <v>10</v>
      </c>
      <c r="J660" s="65" t="s">
        <v>274</v>
      </c>
      <c r="K660" s="65" t="s">
        <v>1856</v>
      </c>
      <c r="L660" s="66">
        <v>46269</v>
      </c>
      <c r="M660" s="65" t="s">
        <v>258</v>
      </c>
      <c r="N660" s="65" t="s">
        <v>264</v>
      </c>
      <c r="O660" s="65" t="s">
        <v>259</v>
      </c>
      <c r="P660" s="66">
        <v>46270</v>
      </c>
      <c r="Q660" s="31">
        <f t="shared" si="20"/>
        <v>361</v>
      </c>
      <c r="R660" s="31">
        <f t="shared" si="21"/>
        <v>425</v>
      </c>
      <c r="S660" s="29">
        <f>IF($Q660&lt;Parâmetros!$E$19,$G660-1,$G660)</f>
        <v>46268</v>
      </c>
    </row>
    <row r="661" spans="1:19" ht="15" customHeight="1" x14ac:dyDescent="0.25">
      <c r="A661" s="122">
        <v>53173</v>
      </c>
      <c r="B661" s="65" t="s">
        <v>234</v>
      </c>
      <c r="C661" s="65" t="s">
        <v>254</v>
      </c>
      <c r="D661" s="66">
        <v>46270</v>
      </c>
      <c r="E661" s="67">
        <v>1</v>
      </c>
      <c r="F661" s="65" t="s">
        <v>255</v>
      </c>
      <c r="G661" s="66">
        <v>46270</v>
      </c>
      <c r="H661">
        <v>40512060</v>
      </c>
      <c r="I661">
        <v>10</v>
      </c>
      <c r="J661" s="65" t="s">
        <v>256</v>
      </c>
      <c r="K661" s="65" t="s">
        <v>257</v>
      </c>
      <c r="L661" s="66">
        <v>46270</v>
      </c>
      <c r="M661" s="65" t="s">
        <v>261</v>
      </c>
      <c r="N661" s="65" t="s">
        <v>264</v>
      </c>
      <c r="O661" s="65" t="s">
        <v>259</v>
      </c>
      <c r="P661" s="66">
        <v>46270</v>
      </c>
      <c r="Q661" s="31">
        <f t="shared" si="20"/>
        <v>0</v>
      </c>
      <c r="R661" s="31">
        <f t="shared" si="21"/>
        <v>60</v>
      </c>
      <c r="S661" s="29">
        <f>IF($Q661&lt;Parâmetros!$E$19,$G661-1,$G661)</f>
        <v>46269</v>
      </c>
    </row>
    <row r="662" spans="1:19" ht="15" customHeight="1" x14ac:dyDescent="0.25">
      <c r="A662" s="122">
        <v>53173</v>
      </c>
      <c r="B662" s="65" t="s">
        <v>234</v>
      </c>
      <c r="C662" s="65" t="s">
        <v>254</v>
      </c>
      <c r="D662" s="66">
        <v>46270</v>
      </c>
      <c r="E662" s="67">
        <v>1.08</v>
      </c>
      <c r="F662" s="65" t="s">
        <v>255</v>
      </c>
      <c r="G662" s="66">
        <v>46270</v>
      </c>
      <c r="H662">
        <v>40512061</v>
      </c>
      <c r="I662">
        <v>10</v>
      </c>
      <c r="J662" s="65" t="s">
        <v>1857</v>
      </c>
      <c r="K662" s="65" t="s">
        <v>1010</v>
      </c>
      <c r="L662" s="66">
        <v>46270</v>
      </c>
      <c r="M662" s="65" t="s">
        <v>261</v>
      </c>
      <c r="N662" s="65" t="s">
        <v>264</v>
      </c>
      <c r="O662" s="65" t="s">
        <v>259</v>
      </c>
      <c r="P662" s="66">
        <v>46270</v>
      </c>
      <c r="Q662" s="31">
        <f t="shared" si="20"/>
        <v>65</v>
      </c>
      <c r="R662" s="31">
        <f t="shared" si="21"/>
        <v>130</v>
      </c>
      <c r="S662" s="29">
        <f>IF($Q662&lt;Parâmetros!$E$19,$G662-1,$G662)</f>
        <v>46269</v>
      </c>
    </row>
    <row r="663" spans="1:19" ht="15" customHeight="1" x14ac:dyDescent="0.25">
      <c r="A663" s="122">
        <v>53173</v>
      </c>
      <c r="B663" s="65" t="s">
        <v>234</v>
      </c>
      <c r="C663" s="65" t="s">
        <v>254</v>
      </c>
      <c r="D663" s="66">
        <v>46270</v>
      </c>
      <c r="E663" s="67">
        <v>1.08</v>
      </c>
      <c r="F663" s="65" t="s">
        <v>255</v>
      </c>
      <c r="G663" s="66">
        <v>46270</v>
      </c>
      <c r="H663">
        <v>40512062</v>
      </c>
      <c r="I663">
        <v>10</v>
      </c>
      <c r="J663" s="65" t="s">
        <v>1854</v>
      </c>
      <c r="K663" s="65" t="s">
        <v>1858</v>
      </c>
      <c r="L663" s="66">
        <v>46270</v>
      </c>
      <c r="M663" s="65" t="s">
        <v>261</v>
      </c>
      <c r="N663" s="65" t="s">
        <v>264</v>
      </c>
      <c r="O663" s="65" t="s">
        <v>259</v>
      </c>
      <c r="P663" s="66">
        <v>46270</v>
      </c>
      <c r="Q663" s="31">
        <f t="shared" si="20"/>
        <v>135</v>
      </c>
      <c r="R663" s="31">
        <f t="shared" si="21"/>
        <v>200</v>
      </c>
      <c r="S663" s="29">
        <f>IF($Q663&lt;Parâmetros!$E$19,$G663-1,$G663)</f>
        <v>46269</v>
      </c>
    </row>
    <row r="664" spans="1:19" ht="15" customHeight="1" x14ac:dyDescent="0.25">
      <c r="A664" s="122">
        <v>53173</v>
      </c>
      <c r="B664" s="65" t="s">
        <v>234</v>
      </c>
      <c r="C664" s="65" t="s">
        <v>254</v>
      </c>
      <c r="D664" s="66">
        <v>46270</v>
      </c>
      <c r="E664" s="67">
        <v>1.02</v>
      </c>
      <c r="F664" s="65" t="s">
        <v>255</v>
      </c>
      <c r="G664" s="66">
        <v>46270</v>
      </c>
      <c r="H664">
        <v>40512063</v>
      </c>
      <c r="I664">
        <v>10</v>
      </c>
      <c r="J664" s="65" t="s">
        <v>272</v>
      </c>
      <c r="K664" s="65" t="s">
        <v>325</v>
      </c>
      <c r="L664" s="66">
        <v>46270</v>
      </c>
      <c r="M664" s="65" t="s">
        <v>261</v>
      </c>
      <c r="N664" s="65" t="s">
        <v>264</v>
      </c>
      <c r="O664" s="65" t="s">
        <v>259</v>
      </c>
      <c r="P664" s="66">
        <v>46270</v>
      </c>
      <c r="Q664" s="31">
        <f t="shared" si="20"/>
        <v>240</v>
      </c>
      <c r="R664" s="31">
        <f t="shared" si="21"/>
        <v>301</v>
      </c>
      <c r="S664" s="29">
        <f>IF($Q664&lt;Parâmetros!$E$19,$G664-1,$G664)</f>
        <v>46269</v>
      </c>
    </row>
    <row r="665" spans="1:19" ht="15" customHeight="1" x14ac:dyDescent="0.25">
      <c r="A665" s="122">
        <v>53173</v>
      </c>
      <c r="B665" s="65" t="s">
        <v>234</v>
      </c>
      <c r="C665" s="65" t="s">
        <v>254</v>
      </c>
      <c r="D665" s="66">
        <v>46270</v>
      </c>
      <c r="E665" s="67">
        <v>1.03</v>
      </c>
      <c r="F665" s="65" t="s">
        <v>255</v>
      </c>
      <c r="G665" s="66">
        <v>46270</v>
      </c>
      <c r="H665">
        <v>40512059</v>
      </c>
      <c r="I665">
        <v>10</v>
      </c>
      <c r="J665" s="65" t="s">
        <v>1859</v>
      </c>
      <c r="K665" s="65" t="s">
        <v>1791</v>
      </c>
      <c r="L665" s="66">
        <v>46270</v>
      </c>
      <c r="M665" s="65" t="s">
        <v>261</v>
      </c>
      <c r="N665" s="65" t="s">
        <v>264</v>
      </c>
      <c r="O665" s="65" t="s">
        <v>259</v>
      </c>
      <c r="P665" s="66">
        <v>46270</v>
      </c>
      <c r="Q665" s="31">
        <f t="shared" si="20"/>
        <v>308</v>
      </c>
      <c r="R665" s="31">
        <f t="shared" si="21"/>
        <v>370</v>
      </c>
      <c r="S665" s="29">
        <f>IF($Q665&lt;Parâmetros!$E$19,$G665-1,$G665)</f>
        <v>46269</v>
      </c>
    </row>
    <row r="666" spans="1:19" ht="15" customHeight="1" x14ac:dyDescent="0.25">
      <c r="A666" s="122">
        <v>53173</v>
      </c>
      <c r="B666" s="65" t="s">
        <v>234</v>
      </c>
      <c r="C666" s="65" t="s">
        <v>254</v>
      </c>
      <c r="D666" s="66">
        <v>46270</v>
      </c>
      <c r="E666" s="67">
        <v>0.56000000000000005</v>
      </c>
      <c r="F666" s="65" t="s">
        <v>255</v>
      </c>
      <c r="G666" s="66">
        <v>46270</v>
      </c>
      <c r="H666">
        <v>40512058</v>
      </c>
      <c r="I666">
        <v>10</v>
      </c>
      <c r="J666" s="65" t="s">
        <v>1792</v>
      </c>
      <c r="K666" s="65" t="s">
        <v>1860</v>
      </c>
      <c r="L666" s="66">
        <v>46270</v>
      </c>
      <c r="M666" s="65" t="s">
        <v>261</v>
      </c>
      <c r="N666" s="65" t="s">
        <v>264</v>
      </c>
      <c r="O666" s="65" t="s">
        <v>259</v>
      </c>
      <c r="P666" s="66">
        <v>46270</v>
      </c>
      <c r="Q666" s="31">
        <f t="shared" si="20"/>
        <v>375</v>
      </c>
      <c r="R666" s="31">
        <f t="shared" si="21"/>
        <v>408</v>
      </c>
      <c r="S666" s="29">
        <f>IF($Q666&lt;Parâmetros!$E$19,$G666-1,$G666)</f>
        <v>46269</v>
      </c>
    </row>
    <row r="667" spans="1:19" ht="15" customHeight="1" x14ac:dyDescent="0.25">
      <c r="A667" s="122">
        <v>53173</v>
      </c>
      <c r="B667" s="65" t="s">
        <v>234</v>
      </c>
      <c r="C667" s="65" t="s">
        <v>254</v>
      </c>
      <c r="D667" s="66">
        <v>46271</v>
      </c>
      <c r="E667" s="67">
        <v>1</v>
      </c>
      <c r="F667" s="65" t="s">
        <v>255</v>
      </c>
      <c r="G667" s="66">
        <v>46271</v>
      </c>
      <c r="H667">
        <v>40503959</v>
      </c>
      <c r="I667">
        <v>10</v>
      </c>
      <c r="J667" s="65" t="s">
        <v>256</v>
      </c>
      <c r="K667" s="65" t="s">
        <v>257</v>
      </c>
      <c r="L667" s="66">
        <v>46271</v>
      </c>
      <c r="M667" s="65" t="s">
        <v>258</v>
      </c>
      <c r="N667">
        <v>3002380</v>
      </c>
      <c r="O667" s="65" t="s">
        <v>259</v>
      </c>
      <c r="P667" s="66">
        <v>46271</v>
      </c>
      <c r="Q667" s="31">
        <f t="shared" si="20"/>
        <v>0</v>
      </c>
      <c r="R667" s="31">
        <f t="shared" si="21"/>
        <v>60</v>
      </c>
      <c r="S667" s="29">
        <f>IF($Q667&lt;Parâmetros!$E$19,$G667-1,$G667)</f>
        <v>46270</v>
      </c>
    </row>
    <row r="668" spans="1:19" ht="15" customHeight="1" x14ac:dyDescent="0.25">
      <c r="A668" s="122">
        <v>53173</v>
      </c>
      <c r="B668" s="65" t="s">
        <v>234</v>
      </c>
      <c r="C668" s="65" t="s">
        <v>254</v>
      </c>
      <c r="D668" s="66">
        <v>46271</v>
      </c>
      <c r="E668" s="67">
        <v>1.92</v>
      </c>
      <c r="F668" s="65" t="s">
        <v>255</v>
      </c>
      <c r="G668" s="66">
        <v>46271</v>
      </c>
      <c r="H668">
        <v>40505286</v>
      </c>
      <c r="I668">
        <v>10</v>
      </c>
      <c r="J668" s="65" t="s">
        <v>1857</v>
      </c>
      <c r="K668" s="65" t="s">
        <v>269</v>
      </c>
      <c r="L668" s="66">
        <v>46271</v>
      </c>
      <c r="M668" s="65" t="s">
        <v>261</v>
      </c>
      <c r="N668" s="65" t="s">
        <v>264</v>
      </c>
      <c r="O668" s="65" t="s">
        <v>259</v>
      </c>
      <c r="P668" s="66">
        <v>46271</v>
      </c>
      <c r="Q668" s="31">
        <f t="shared" si="20"/>
        <v>65</v>
      </c>
      <c r="R668" s="31">
        <f t="shared" si="21"/>
        <v>180</v>
      </c>
      <c r="S668" s="29">
        <f>IF($Q668&lt;Parâmetros!$E$19,$G668-1,$G668)</f>
        <v>46270</v>
      </c>
    </row>
    <row r="669" spans="1:19" ht="15" customHeight="1" x14ac:dyDescent="0.25">
      <c r="A669" s="122">
        <v>53173</v>
      </c>
      <c r="B669" s="65" t="s">
        <v>234</v>
      </c>
      <c r="C669" s="65" t="s">
        <v>254</v>
      </c>
      <c r="D669" s="66">
        <v>46271</v>
      </c>
      <c r="E669" s="67">
        <v>0.98</v>
      </c>
      <c r="F669" s="65" t="s">
        <v>255</v>
      </c>
      <c r="G669" s="66">
        <v>46271</v>
      </c>
      <c r="H669">
        <v>40508822</v>
      </c>
      <c r="I669">
        <v>10</v>
      </c>
      <c r="J669" s="65" t="s">
        <v>271</v>
      </c>
      <c r="K669" s="65" t="s">
        <v>272</v>
      </c>
      <c r="L669" s="66">
        <v>46271</v>
      </c>
      <c r="M669" s="65" t="s">
        <v>258</v>
      </c>
      <c r="N669" s="65" t="s">
        <v>264</v>
      </c>
      <c r="O669" s="65" t="s">
        <v>259</v>
      </c>
      <c r="P669" s="66">
        <v>46271</v>
      </c>
      <c r="Q669" s="31">
        <f t="shared" si="20"/>
        <v>181</v>
      </c>
      <c r="R669" s="31">
        <f t="shared" si="21"/>
        <v>240</v>
      </c>
      <c r="S669" s="29">
        <f>IF($Q669&lt;Parâmetros!$E$19,$G669-1,$G669)</f>
        <v>46270</v>
      </c>
    </row>
    <row r="670" spans="1:19" ht="15" customHeight="1" x14ac:dyDescent="0.25">
      <c r="A670" s="122">
        <v>53173</v>
      </c>
      <c r="B670" s="65" t="s">
        <v>234</v>
      </c>
      <c r="C670" s="65" t="s">
        <v>254</v>
      </c>
      <c r="D670" s="66">
        <v>46271</v>
      </c>
      <c r="E670" s="67">
        <v>0.5</v>
      </c>
      <c r="F670" s="65" t="s">
        <v>255</v>
      </c>
      <c r="G670" s="66">
        <v>46271</v>
      </c>
      <c r="H670">
        <v>40508823</v>
      </c>
      <c r="I670">
        <v>10</v>
      </c>
      <c r="J670" s="65" t="s">
        <v>1798</v>
      </c>
      <c r="K670" s="65" t="s">
        <v>1861</v>
      </c>
      <c r="L670" s="66">
        <v>46271</v>
      </c>
      <c r="M670" s="65" t="s">
        <v>258</v>
      </c>
      <c r="N670">
        <v>3010798</v>
      </c>
      <c r="O670" s="65" t="s">
        <v>259</v>
      </c>
      <c r="P670" s="66">
        <v>46271</v>
      </c>
      <c r="Q670" s="31">
        <f t="shared" si="20"/>
        <v>241</v>
      </c>
      <c r="R670" s="31">
        <f t="shared" si="21"/>
        <v>271</v>
      </c>
      <c r="S670" s="29">
        <f>IF($Q670&lt;Parâmetros!$E$19,$G670-1,$G670)</f>
        <v>46270</v>
      </c>
    </row>
    <row r="671" spans="1:19" ht="15" customHeight="1" x14ac:dyDescent="0.25">
      <c r="A671" s="122">
        <v>53173</v>
      </c>
      <c r="B671" s="65" t="s">
        <v>234</v>
      </c>
      <c r="C671" s="65" t="s">
        <v>254</v>
      </c>
      <c r="D671" s="66">
        <v>46271</v>
      </c>
      <c r="E671" s="67">
        <v>0.5</v>
      </c>
      <c r="F671" s="65" t="s">
        <v>255</v>
      </c>
      <c r="G671" s="66">
        <v>46271</v>
      </c>
      <c r="H671">
        <v>40508824</v>
      </c>
      <c r="I671">
        <v>10</v>
      </c>
      <c r="J671" s="65" t="s">
        <v>1862</v>
      </c>
      <c r="K671" s="65" t="s">
        <v>1863</v>
      </c>
      <c r="L671" s="66">
        <v>46271</v>
      </c>
      <c r="M671" s="65" t="s">
        <v>258</v>
      </c>
      <c r="N671" s="65" t="s">
        <v>264</v>
      </c>
      <c r="O671" s="65" t="s">
        <v>259</v>
      </c>
      <c r="P671" s="66">
        <v>46271</v>
      </c>
      <c r="Q671" s="31">
        <f t="shared" si="20"/>
        <v>272</v>
      </c>
      <c r="R671" s="31">
        <f t="shared" si="21"/>
        <v>302</v>
      </c>
      <c r="S671" s="29">
        <f>IF($Q671&lt;Parâmetros!$E$19,$G671-1,$G671)</f>
        <v>46270</v>
      </c>
    </row>
    <row r="672" spans="1:19" ht="15" customHeight="1" x14ac:dyDescent="0.25">
      <c r="A672" s="122">
        <v>53173</v>
      </c>
      <c r="B672" s="65" t="s">
        <v>234</v>
      </c>
      <c r="C672" s="65" t="s">
        <v>254</v>
      </c>
      <c r="D672" s="66">
        <v>46271</v>
      </c>
      <c r="E672" s="67">
        <v>0.27</v>
      </c>
      <c r="F672" s="65" t="s">
        <v>255</v>
      </c>
      <c r="G672" s="66">
        <v>46271</v>
      </c>
      <c r="H672">
        <v>40508952</v>
      </c>
      <c r="I672">
        <v>10</v>
      </c>
      <c r="J672" s="65" t="s">
        <v>1864</v>
      </c>
      <c r="K672" s="65" t="s">
        <v>1865</v>
      </c>
      <c r="L672" s="66">
        <v>46271</v>
      </c>
      <c r="M672" s="65" t="s">
        <v>258</v>
      </c>
      <c r="N672" s="65" t="s">
        <v>264</v>
      </c>
      <c r="O672" s="65" t="s">
        <v>259</v>
      </c>
      <c r="P672" s="66">
        <v>46271</v>
      </c>
      <c r="Q672" s="31">
        <f t="shared" si="20"/>
        <v>305</v>
      </c>
      <c r="R672" s="31">
        <f t="shared" si="21"/>
        <v>321</v>
      </c>
      <c r="S672" s="29">
        <f>IF($Q672&lt;Parâmetros!$E$19,$G672-1,$G672)</f>
        <v>46270</v>
      </c>
    </row>
    <row r="673" spans="1:19" ht="15" customHeight="1" x14ac:dyDescent="0.25">
      <c r="A673" s="122">
        <v>53173</v>
      </c>
      <c r="B673" s="65" t="s">
        <v>234</v>
      </c>
      <c r="C673" s="65" t="s">
        <v>254</v>
      </c>
      <c r="D673" s="66">
        <v>46271</v>
      </c>
      <c r="E673" s="67">
        <v>0.5</v>
      </c>
      <c r="F673" s="65" t="s">
        <v>255</v>
      </c>
      <c r="G673" s="66">
        <v>46271</v>
      </c>
      <c r="H673">
        <v>40508958</v>
      </c>
      <c r="I673">
        <v>10</v>
      </c>
      <c r="J673" s="65" t="s">
        <v>992</v>
      </c>
      <c r="K673" s="65" t="s">
        <v>273</v>
      </c>
      <c r="L673" s="66">
        <v>46271</v>
      </c>
      <c r="M673" s="65" t="s">
        <v>258</v>
      </c>
      <c r="N673" s="65" t="s">
        <v>264</v>
      </c>
      <c r="O673" s="65" t="s">
        <v>259</v>
      </c>
      <c r="P673" s="66">
        <v>46271</v>
      </c>
      <c r="Q673" s="31">
        <f t="shared" si="20"/>
        <v>330</v>
      </c>
      <c r="R673" s="31">
        <f t="shared" si="21"/>
        <v>360</v>
      </c>
      <c r="S673" s="29">
        <f>IF($Q673&lt;Parâmetros!$E$19,$G673-1,$G673)</f>
        <v>46270</v>
      </c>
    </row>
    <row r="674" spans="1:19" ht="15" customHeight="1" x14ac:dyDescent="0.25">
      <c r="A674" s="122">
        <v>53173</v>
      </c>
      <c r="B674" s="65" t="s">
        <v>234</v>
      </c>
      <c r="C674" s="65" t="s">
        <v>254</v>
      </c>
      <c r="D674" s="66">
        <v>46271</v>
      </c>
      <c r="E674" s="67">
        <v>0.26</v>
      </c>
      <c r="F674" s="65" t="s">
        <v>255</v>
      </c>
      <c r="G674" s="66">
        <v>46271</v>
      </c>
      <c r="H674">
        <v>40508961</v>
      </c>
      <c r="I674">
        <v>10</v>
      </c>
      <c r="J674" s="65" t="s">
        <v>1866</v>
      </c>
      <c r="K674" s="65" t="s">
        <v>1867</v>
      </c>
      <c r="L674" s="66">
        <v>46271</v>
      </c>
      <c r="M674" s="65" t="s">
        <v>258</v>
      </c>
      <c r="N674" s="65" t="s">
        <v>264</v>
      </c>
      <c r="O674" s="65" t="s">
        <v>259</v>
      </c>
      <c r="P674" s="66">
        <v>46271</v>
      </c>
      <c r="Q674" s="31">
        <f t="shared" si="20"/>
        <v>395</v>
      </c>
      <c r="R674" s="31">
        <f t="shared" si="21"/>
        <v>411</v>
      </c>
      <c r="S674" s="29">
        <f>IF($Q674&lt;Parâmetros!$E$19,$G674-1,$G674)</f>
        <v>46270</v>
      </c>
    </row>
    <row r="675" spans="1:19" ht="15" customHeight="1" x14ac:dyDescent="0.25">
      <c r="A675" s="122">
        <v>53173</v>
      </c>
      <c r="B675" s="65" t="s">
        <v>234</v>
      </c>
      <c r="C675" s="65" t="s">
        <v>254</v>
      </c>
      <c r="D675" s="66">
        <v>46273</v>
      </c>
      <c r="E675" s="67">
        <v>1.54</v>
      </c>
      <c r="F675" s="65" t="s">
        <v>255</v>
      </c>
      <c r="G675" s="66">
        <v>46272</v>
      </c>
      <c r="H675">
        <v>40508970</v>
      </c>
      <c r="I675">
        <v>10</v>
      </c>
      <c r="J675" s="65" t="s">
        <v>2506</v>
      </c>
      <c r="K675" s="65" t="s">
        <v>2507</v>
      </c>
      <c r="L675" s="66">
        <v>46273</v>
      </c>
      <c r="M675" s="65" t="s">
        <v>258</v>
      </c>
      <c r="N675" s="65" t="s">
        <v>264</v>
      </c>
      <c r="O675" s="65" t="s">
        <v>259</v>
      </c>
      <c r="P675" s="66">
        <v>46273</v>
      </c>
      <c r="Q675" s="31">
        <f t="shared" si="20"/>
        <v>1436</v>
      </c>
      <c r="R675" s="31">
        <f t="shared" si="21"/>
        <v>88</v>
      </c>
      <c r="S675" s="29">
        <f>IF($Q675&lt;Parâmetros!$E$19,$G675-1,$G675)</f>
        <v>46272</v>
      </c>
    </row>
    <row r="676" spans="1:19" ht="15" customHeight="1" x14ac:dyDescent="0.25">
      <c r="A676" s="122">
        <v>53173</v>
      </c>
      <c r="B676" s="65" t="s">
        <v>234</v>
      </c>
      <c r="C676" s="65" t="s">
        <v>254</v>
      </c>
      <c r="D676" s="66">
        <v>46273</v>
      </c>
      <c r="E676" s="67">
        <v>3.04</v>
      </c>
      <c r="F676" s="65" t="s">
        <v>255</v>
      </c>
      <c r="G676" s="66">
        <v>46273</v>
      </c>
      <c r="H676">
        <v>40512088</v>
      </c>
      <c r="I676">
        <v>10</v>
      </c>
      <c r="J676" s="65" t="s">
        <v>2508</v>
      </c>
      <c r="K676" s="65" t="s">
        <v>2509</v>
      </c>
      <c r="L676" s="66">
        <v>46273</v>
      </c>
      <c r="M676" s="65" t="s">
        <v>261</v>
      </c>
      <c r="N676" s="65" t="s">
        <v>264</v>
      </c>
      <c r="O676" s="65" t="s">
        <v>259</v>
      </c>
      <c r="P676" s="66">
        <v>46273</v>
      </c>
      <c r="Q676" s="31">
        <f t="shared" si="20"/>
        <v>89</v>
      </c>
      <c r="R676" s="31">
        <f t="shared" si="21"/>
        <v>272</v>
      </c>
      <c r="S676" s="29">
        <f>IF($Q676&lt;Parâmetros!$E$19,$G676-1,$G676)</f>
        <v>46272</v>
      </c>
    </row>
    <row r="677" spans="1:19" ht="15" customHeight="1" x14ac:dyDescent="0.25">
      <c r="A677" s="122">
        <v>53173</v>
      </c>
      <c r="B677" s="65" t="s">
        <v>234</v>
      </c>
      <c r="C677" s="65" t="s">
        <v>254</v>
      </c>
      <c r="D677" s="66">
        <v>46273</v>
      </c>
      <c r="E677" s="67">
        <v>0.52</v>
      </c>
      <c r="F677" s="65" t="s">
        <v>255</v>
      </c>
      <c r="G677" s="66">
        <v>46273</v>
      </c>
      <c r="H677">
        <v>40510151</v>
      </c>
      <c r="I677">
        <v>10</v>
      </c>
      <c r="J677" s="65" t="s">
        <v>270</v>
      </c>
      <c r="K677" s="65" t="s">
        <v>1799</v>
      </c>
      <c r="L677" s="66">
        <v>46273</v>
      </c>
      <c r="M677" s="65" t="s">
        <v>261</v>
      </c>
      <c r="N677" s="65" t="s">
        <v>264</v>
      </c>
      <c r="O677" s="65" t="s">
        <v>259</v>
      </c>
      <c r="P677" s="66">
        <v>46273</v>
      </c>
      <c r="Q677" s="31">
        <f t="shared" si="20"/>
        <v>300</v>
      </c>
      <c r="R677" s="31">
        <f t="shared" si="21"/>
        <v>331</v>
      </c>
      <c r="S677" s="29">
        <f>IF($Q677&lt;Parâmetros!$E$19,$G677-1,$G677)</f>
        <v>46272</v>
      </c>
    </row>
    <row r="678" spans="1:19" ht="15" customHeight="1" x14ac:dyDescent="0.25">
      <c r="A678" s="122">
        <v>53173</v>
      </c>
      <c r="B678" s="65" t="s">
        <v>234</v>
      </c>
      <c r="C678" s="65" t="s">
        <v>254</v>
      </c>
      <c r="D678" s="66">
        <v>46273</v>
      </c>
      <c r="E678" s="67">
        <v>0.57999999999999996</v>
      </c>
      <c r="F678" s="65" t="s">
        <v>255</v>
      </c>
      <c r="G678" s="66">
        <v>46273</v>
      </c>
      <c r="H678">
        <v>40512058</v>
      </c>
      <c r="I678">
        <v>10</v>
      </c>
      <c r="J678" s="65" t="s">
        <v>2510</v>
      </c>
      <c r="K678" s="65" t="s">
        <v>1791</v>
      </c>
      <c r="L678" s="66">
        <v>46273</v>
      </c>
      <c r="M678" s="65" t="s">
        <v>261</v>
      </c>
      <c r="N678" s="65" t="s">
        <v>264</v>
      </c>
      <c r="O678" s="65" t="s">
        <v>259</v>
      </c>
      <c r="P678" s="66">
        <v>46273</v>
      </c>
      <c r="Q678" s="31">
        <f t="shared" si="20"/>
        <v>335</v>
      </c>
      <c r="R678" s="31">
        <f t="shared" si="21"/>
        <v>370</v>
      </c>
      <c r="S678" s="29">
        <f>IF($Q678&lt;Parâmetros!$E$19,$G678-1,$G678)</f>
        <v>46272</v>
      </c>
    </row>
    <row r="679" spans="1:19" ht="15" customHeight="1" x14ac:dyDescent="0.25">
      <c r="A679" s="122">
        <v>53173</v>
      </c>
      <c r="B679" s="65" t="s">
        <v>234</v>
      </c>
      <c r="C679" s="65" t="s">
        <v>254</v>
      </c>
      <c r="D679" s="66">
        <v>46273</v>
      </c>
      <c r="E679" s="67">
        <v>0.78</v>
      </c>
      <c r="F679" s="65" t="s">
        <v>255</v>
      </c>
      <c r="G679" s="66">
        <v>46273</v>
      </c>
      <c r="H679">
        <v>40513024</v>
      </c>
      <c r="I679">
        <v>10</v>
      </c>
      <c r="J679" s="65" t="s">
        <v>2511</v>
      </c>
      <c r="K679" s="65" t="s">
        <v>2512</v>
      </c>
      <c r="L679" s="66">
        <v>46273</v>
      </c>
      <c r="M679" s="65" t="s">
        <v>261</v>
      </c>
      <c r="N679" s="65" t="s">
        <v>264</v>
      </c>
      <c r="O679" s="65" t="s">
        <v>259</v>
      </c>
      <c r="P679" s="66">
        <v>46273</v>
      </c>
      <c r="Q679" s="31">
        <f t="shared" si="20"/>
        <v>379</v>
      </c>
      <c r="R679" s="31">
        <f t="shared" si="21"/>
        <v>426</v>
      </c>
      <c r="S679" s="29">
        <f>IF($Q679&lt;Parâmetros!$E$19,$G679-1,$G679)</f>
        <v>46272</v>
      </c>
    </row>
    <row r="680" spans="1:19" ht="15" customHeight="1" x14ac:dyDescent="0.25">
      <c r="A680" s="122">
        <v>53173</v>
      </c>
      <c r="B680" s="65" t="s">
        <v>234</v>
      </c>
      <c r="C680" s="65" t="s">
        <v>254</v>
      </c>
      <c r="D680" s="66">
        <v>46274</v>
      </c>
      <c r="E680" s="67">
        <v>3.95</v>
      </c>
      <c r="F680" s="65" t="s">
        <v>255</v>
      </c>
      <c r="G680" s="66">
        <v>46274</v>
      </c>
      <c r="H680">
        <v>40508967</v>
      </c>
      <c r="I680">
        <v>10</v>
      </c>
      <c r="J680" s="65" t="s">
        <v>2721</v>
      </c>
      <c r="K680" s="65" t="s">
        <v>2722</v>
      </c>
      <c r="L680" s="66">
        <v>46274</v>
      </c>
      <c r="M680" s="65" t="s">
        <v>258</v>
      </c>
      <c r="N680" s="65" t="s">
        <v>264</v>
      </c>
      <c r="O680" s="65" t="s">
        <v>259</v>
      </c>
      <c r="P680" s="66">
        <v>46274</v>
      </c>
      <c r="Q680" s="31">
        <f t="shared" si="20"/>
        <v>9</v>
      </c>
      <c r="R680" s="31">
        <f t="shared" si="21"/>
        <v>246</v>
      </c>
      <c r="S680" s="29">
        <f>IF($Q680&lt;Parâmetros!$E$19,$G680-1,$G680)</f>
        <v>46273</v>
      </c>
    </row>
    <row r="681" spans="1:19" ht="15" customHeight="1" x14ac:dyDescent="0.25">
      <c r="A681" s="122">
        <v>53173</v>
      </c>
      <c r="B681" s="65" t="s">
        <v>234</v>
      </c>
      <c r="C681" s="65" t="s">
        <v>254</v>
      </c>
      <c r="D681" s="66">
        <v>46274</v>
      </c>
      <c r="E681" s="67">
        <v>0.65</v>
      </c>
      <c r="F681" s="65" t="s">
        <v>255</v>
      </c>
      <c r="G681" s="66">
        <v>46274</v>
      </c>
      <c r="H681">
        <v>40513061</v>
      </c>
      <c r="I681">
        <v>10</v>
      </c>
      <c r="J681" s="65" t="s">
        <v>2723</v>
      </c>
      <c r="K681" s="65" t="s">
        <v>2724</v>
      </c>
      <c r="L681" s="66">
        <v>46274</v>
      </c>
      <c r="M681" s="65" t="s">
        <v>261</v>
      </c>
      <c r="N681" s="65" t="s">
        <v>264</v>
      </c>
      <c r="O681" s="65" t="s">
        <v>259</v>
      </c>
      <c r="P681" s="66">
        <v>46274</v>
      </c>
      <c r="Q681" s="31">
        <f t="shared" si="20"/>
        <v>248</v>
      </c>
      <c r="R681" s="31">
        <f t="shared" si="21"/>
        <v>287</v>
      </c>
      <c r="S681" s="29">
        <f>IF($Q681&lt;Parâmetros!$E$19,$G681-1,$G681)</f>
        <v>46273</v>
      </c>
    </row>
    <row r="682" spans="1:19" ht="15" customHeight="1" x14ac:dyDescent="0.25">
      <c r="A682" s="122">
        <v>53173</v>
      </c>
      <c r="B682" s="65" t="s">
        <v>234</v>
      </c>
      <c r="C682" s="65" t="s">
        <v>254</v>
      </c>
      <c r="D682" s="66">
        <v>46274</v>
      </c>
      <c r="E682" s="67">
        <v>0.8</v>
      </c>
      <c r="F682" s="65" t="s">
        <v>255</v>
      </c>
      <c r="G682" s="66">
        <v>46274</v>
      </c>
      <c r="H682">
        <v>40513025</v>
      </c>
      <c r="I682">
        <v>10</v>
      </c>
      <c r="J682" s="65" t="s">
        <v>2725</v>
      </c>
      <c r="K682" s="65" t="s">
        <v>2726</v>
      </c>
      <c r="L682" s="66">
        <v>46274</v>
      </c>
      <c r="M682" s="65" t="s">
        <v>261</v>
      </c>
      <c r="N682" s="65" t="s">
        <v>264</v>
      </c>
      <c r="O682" s="65" t="s">
        <v>259</v>
      </c>
      <c r="P682" s="66">
        <v>46274</v>
      </c>
      <c r="Q682" s="31">
        <f t="shared" si="20"/>
        <v>289</v>
      </c>
      <c r="R682" s="31">
        <f t="shared" si="21"/>
        <v>337</v>
      </c>
      <c r="S682" s="29">
        <f>IF($Q682&lt;Parâmetros!$E$19,$G682-1,$G682)</f>
        <v>46273</v>
      </c>
    </row>
    <row r="683" spans="1:19" ht="15" customHeight="1" x14ac:dyDescent="0.25">
      <c r="A683" s="122">
        <v>53173</v>
      </c>
      <c r="B683" s="65" t="s">
        <v>234</v>
      </c>
      <c r="C683" s="65" t="s">
        <v>254</v>
      </c>
      <c r="D683" s="66">
        <v>46274</v>
      </c>
      <c r="E683" s="67">
        <v>0.8</v>
      </c>
      <c r="F683" s="65" t="s">
        <v>255</v>
      </c>
      <c r="G683" s="66">
        <v>46274</v>
      </c>
      <c r="H683">
        <v>40513284</v>
      </c>
      <c r="I683">
        <v>10</v>
      </c>
      <c r="J683" s="65" t="s">
        <v>2727</v>
      </c>
      <c r="K683" s="65" t="s">
        <v>2728</v>
      </c>
      <c r="L683" s="66">
        <v>46274</v>
      </c>
      <c r="M683" s="65" t="s">
        <v>261</v>
      </c>
      <c r="N683">
        <v>3012978</v>
      </c>
      <c r="O683" s="65" t="s">
        <v>259</v>
      </c>
      <c r="P683" s="66">
        <v>46274</v>
      </c>
      <c r="Q683" s="31">
        <f t="shared" si="20"/>
        <v>340</v>
      </c>
      <c r="R683" s="31">
        <f t="shared" si="21"/>
        <v>388</v>
      </c>
      <c r="S683" s="29">
        <f>IF($Q683&lt;Parâmetros!$E$19,$G683-1,$G683)</f>
        <v>46273</v>
      </c>
    </row>
    <row r="684" spans="1:19" ht="15" customHeight="1" x14ac:dyDescent="0.25">
      <c r="A684" s="122">
        <v>53173</v>
      </c>
      <c r="B684" s="65" t="s">
        <v>234</v>
      </c>
      <c r="C684" s="65" t="s">
        <v>254</v>
      </c>
      <c r="D684" s="66">
        <v>46274</v>
      </c>
      <c r="E684" s="67">
        <v>0.73</v>
      </c>
      <c r="F684" s="65" t="s">
        <v>255</v>
      </c>
      <c r="G684" s="66">
        <v>46274</v>
      </c>
      <c r="H684">
        <v>40513285</v>
      </c>
      <c r="I684">
        <v>10</v>
      </c>
      <c r="J684" s="65" t="s">
        <v>2729</v>
      </c>
      <c r="K684" s="65" t="s">
        <v>2730</v>
      </c>
      <c r="L684" s="66">
        <v>46274</v>
      </c>
      <c r="M684" s="65" t="s">
        <v>261</v>
      </c>
      <c r="N684" s="65" t="s">
        <v>264</v>
      </c>
      <c r="O684" s="65" t="s">
        <v>259</v>
      </c>
      <c r="P684" s="66">
        <v>46274</v>
      </c>
      <c r="Q684" s="31">
        <f t="shared" si="20"/>
        <v>392</v>
      </c>
      <c r="R684" s="31">
        <f t="shared" si="21"/>
        <v>436</v>
      </c>
      <c r="S684" s="29">
        <f>IF($Q684&lt;Parâmetros!$E$19,$G684-1,$G684)</f>
        <v>46273</v>
      </c>
    </row>
    <row r="685" spans="1:19" ht="15" customHeight="1" x14ac:dyDescent="0.25">
      <c r="A685" s="122">
        <v>53291</v>
      </c>
      <c r="B685" s="65" t="s">
        <v>197</v>
      </c>
      <c r="C685" s="65" t="s">
        <v>288</v>
      </c>
      <c r="D685" s="66">
        <v>46266</v>
      </c>
      <c r="E685" s="67">
        <v>3.99</v>
      </c>
      <c r="F685" s="65" t="s">
        <v>255</v>
      </c>
      <c r="G685" s="66">
        <v>46266</v>
      </c>
      <c r="H685">
        <v>40509371</v>
      </c>
      <c r="I685">
        <v>10</v>
      </c>
      <c r="J685" s="65" t="s">
        <v>738</v>
      </c>
      <c r="K685" s="65" t="s">
        <v>739</v>
      </c>
      <c r="L685" s="66">
        <v>46266</v>
      </c>
      <c r="M685" s="65" t="s">
        <v>261</v>
      </c>
      <c r="N685" s="65" t="s">
        <v>264</v>
      </c>
      <c r="O685" s="65" t="s">
        <v>259</v>
      </c>
      <c r="P685" s="66">
        <v>46266</v>
      </c>
      <c r="Q685" s="31">
        <f t="shared" si="20"/>
        <v>441</v>
      </c>
      <c r="R685" s="31">
        <f t="shared" si="21"/>
        <v>680</v>
      </c>
      <c r="S685" s="29">
        <f>IF($Q685&lt;Parâmetros!$E$19,$G685-1,$G685)</f>
        <v>46266</v>
      </c>
    </row>
    <row r="686" spans="1:19" ht="15" customHeight="1" x14ac:dyDescent="0.25">
      <c r="A686" s="122">
        <v>53291</v>
      </c>
      <c r="B686" s="65" t="s">
        <v>197</v>
      </c>
      <c r="C686" s="65" t="s">
        <v>288</v>
      </c>
      <c r="D686" s="66">
        <v>46266</v>
      </c>
      <c r="E686" s="67">
        <v>2.34</v>
      </c>
      <c r="F686" s="65" t="s">
        <v>255</v>
      </c>
      <c r="G686" s="66">
        <v>46266</v>
      </c>
      <c r="H686">
        <v>40510727</v>
      </c>
      <c r="I686">
        <v>10</v>
      </c>
      <c r="J686" s="65" t="s">
        <v>740</v>
      </c>
      <c r="K686" s="65" t="s">
        <v>741</v>
      </c>
      <c r="L686" s="66">
        <v>46266</v>
      </c>
      <c r="M686" s="65" t="s">
        <v>261</v>
      </c>
      <c r="N686" s="65" t="s">
        <v>264</v>
      </c>
      <c r="O686" s="65" t="s">
        <v>259</v>
      </c>
      <c r="P686" s="66">
        <v>46266</v>
      </c>
      <c r="Q686" s="31">
        <f t="shared" si="20"/>
        <v>760</v>
      </c>
      <c r="R686" s="31">
        <f t="shared" si="21"/>
        <v>900</v>
      </c>
      <c r="S686" s="29">
        <f>IF($Q686&lt;Parâmetros!$E$19,$G686-1,$G686)</f>
        <v>46266</v>
      </c>
    </row>
    <row r="687" spans="1:19" ht="15" customHeight="1" x14ac:dyDescent="0.25">
      <c r="A687" s="122">
        <v>53291</v>
      </c>
      <c r="B687" s="65" t="s">
        <v>197</v>
      </c>
      <c r="C687" s="65" t="s">
        <v>288</v>
      </c>
      <c r="D687" s="66">
        <v>46266</v>
      </c>
      <c r="E687" s="67">
        <v>1.32</v>
      </c>
      <c r="F687" s="65" t="s">
        <v>255</v>
      </c>
      <c r="G687" s="66">
        <v>46266</v>
      </c>
      <c r="H687">
        <v>40510726</v>
      </c>
      <c r="I687">
        <v>10</v>
      </c>
      <c r="J687" s="65" t="s">
        <v>742</v>
      </c>
      <c r="K687" s="65" t="s">
        <v>743</v>
      </c>
      <c r="L687" s="66">
        <v>46266</v>
      </c>
      <c r="M687" s="65" t="s">
        <v>261</v>
      </c>
      <c r="N687" s="65" t="s">
        <v>264</v>
      </c>
      <c r="O687" s="65" t="s">
        <v>259</v>
      </c>
      <c r="P687" s="66">
        <v>46266</v>
      </c>
      <c r="Q687" s="31">
        <f t="shared" si="20"/>
        <v>905</v>
      </c>
      <c r="R687" s="31">
        <f t="shared" si="21"/>
        <v>984</v>
      </c>
      <c r="S687" s="29">
        <f>IF($Q687&lt;Parâmetros!$E$19,$G687-1,$G687)</f>
        <v>46266</v>
      </c>
    </row>
    <row r="688" spans="1:19" ht="15" customHeight="1" x14ac:dyDescent="0.25">
      <c r="A688" s="122">
        <v>53291</v>
      </c>
      <c r="B688" s="65" t="s">
        <v>197</v>
      </c>
      <c r="C688" s="65" t="s">
        <v>288</v>
      </c>
      <c r="D688" s="66">
        <v>46267</v>
      </c>
      <c r="E688" s="67">
        <v>1.34</v>
      </c>
      <c r="F688" s="65" t="s">
        <v>255</v>
      </c>
      <c r="G688" s="66">
        <v>46267</v>
      </c>
      <c r="H688">
        <v>40509904</v>
      </c>
      <c r="I688">
        <v>20</v>
      </c>
      <c r="J688" s="65" t="s">
        <v>916</v>
      </c>
      <c r="K688" s="65" t="s">
        <v>917</v>
      </c>
      <c r="L688" s="66">
        <v>46267</v>
      </c>
      <c r="M688" s="65" t="s">
        <v>261</v>
      </c>
      <c r="N688" s="65" t="s">
        <v>264</v>
      </c>
      <c r="O688" s="65" t="s">
        <v>259</v>
      </c>
      <c r="P688" s="66">
        <v>46267</v>
      </c>
      <c r="Q688" s="31">
        <f t="shared" si="20"/>
        <v>440</v>
      </c>
      <c r="R688" s="31">
        <f t="shared" si="21"/>
        <v>520</v>
      </c>
      <c r="S688" s="29">
        <f>IF($Q688&lt;Parâmetros!$E$19,$G688-1,$G688)</f>
        <v>46267</v>
      </c>
    </row>
    <row r="689" spans="1:19" ht="15" customHeight="1" x14ac:dyDescent="0.25">
      <c r="A689" s="122">
        <v>53291</v>
      </c>
      <c r="B689" s="65" t="s">
        <v>197</v>
      </c>
      <c r="C689" s="65" t="s">
        <v>288</v>
      </c>
      <c r="D689" s="66">
        <v>46267</v>
      </c>
      <c r="E689" s="67">
        <v>3.74</v>
      </c>
      <c r="F689" s="65" t="s">
        <v>255</v>
      </c>
      <c r="G689" s="66">
        <v>46267</v>
      </c>
      <c r="H689">
        <v>40505866</v>
      </c>
      <c r="I689">
        <v>30</v>
      </c>
      <c r="J689" s="65" t="s">
        <v>1016</v>
      </c>
      <c r="K689" s="65" t="s">
        <v>1017</v>
      </c>
      <c r="L689" s="66">
        <v>46267</v>
      </c>
      <c r="M689" s="65" t="s">
        <v>261</v>
      </c>
      <c r="N689" s="65" t="s">
        <v>264</v>
      </c>
      <c r="O689" s="65" t="s">
        <v>259</v>
      </c>
      <c r="P689" s="66">
        <v>46267</v>
      </c>
      <c r="Q689" s="31">
        <f t="shared" si="20"/>
        <v>760</v>
      </c>
      <c r="R689" s="31">
        <f t="shared" si="21"/>
        <v>984</v>
      </c>
      <c r="S689" s="29">
        <f>IF($Q689&lt;Parâmetros!$E$19,$G689-1,$G689)</f>
        <v>46267</v>
      </c>
    </row>
    <row r="690" spans="1:19" ht="15" customHeight="1" x14ac:dyDescent="0.25">
      <c r="A690" s="122">
        <v>53291</v>
      </c>
      <c r="B690" s="65" t="s">
        <v>197</v>
      </c>
      <c r="C690" s="65" t="s">
        <v>288</v>
      </c>
      <c r="D690" s="66">
        <v>46268</v>
      </c>
      <c r="E690" s="67">
        <v>4</v>
      </c>
      <c r="F690" s="65" t="s">
        <v>255</v>
      </c>
      <c r="G690" s="66">
        <v>46268</v>
      </c>
      <c r="H690">
        <v>40500199</v>
      </c>
      <c r="I690">
        <v>10</v>
      </c>
      <c r="J690" s="65" t="s">
        <v>1209</v>
      </c>
      <c r="K690" s="65" t="s">
        <v>1210</v>
      </c>
      <c r="L690" s="66">
        <v>46268</v>
      </c>
      <c r="M690" s="65" t="s">
        <v>261</v>
      </c>
      <c r="N690" s="65" t="s">
        <v>264</v>
      </c>
      <c r="O690" s="65" t="s">
        <v>259</v>
      </c>
      <c r="P690" s="66">
        <v>46268</v>
      </c>
      <c r="Q690" s="31">
        <f t="shared" si="20"/>
        <v>440</v>
      </c>
      <c r="R690" s="31">
        <f t="shared" si="21"/>
        <v>680</v>
      </c>
      <c r="S690" s="29">
        <f>IF($Q690&lt;Parâmetros!$E$19,$G690-1,$G690)</f>
        <v>46268</v>
      </c>
    </row>
    <row r="691" spans="1:19" ht="15" customHeight="1" x14ac:dyDescent="0.25">
      <c r="A691" s="122">
        <v>53291</v>
      </c>
      <c r="B691" s="65" t="s">
        <v>197</v>
      </c>
      <c r="C691" s="65" t="s">
        <v>288</v>
      </c>
      <c r="D691" s="66">
        <v>46268</v>
      </c>
      <c r="E691" s="67">
        <v>3.75</v>
      </c>
      <c r="F691" s="65" t="s">
        <v>255</v>
      </c>
      <c r="G691" s="66">
        <v>46268</v>
      </c>
      <c r="H691">
        <v>40500199</v>
      </c>
      <c r="I691">
        <v>10</v>
      </c>
      <c r="J691" s="65" t="s">
        <v>1211</v>
      </c>
      <c r="K691" s="65" t="s">
        <v>1212</v>
      </c>
      <c r="L691" s="66">
        <v>46268</v>
      </c>
      <c r="M691" s="65" t="s">
        <v>261</v>
      </c>
      <c r="N691" s="65" t="s">
        <v>264</v>
      </c>
      <c r="O691" s="65" t="s">
        <v>259</v>
      </c>
      <c r="P691" s="66">
        <v>46268</v>
      </c>
      <c r="Q691" s="31">
        <f t="shared" si="20"/>
        <v>760</v>
      </c>
      <c r="R691" s="31">
        <f t="shared" si="21"/>
        <v>985</v>
      </c>
      <c r="S691" s="29">
        <f>IF($Q691&lt;Parâmetros!$E$19,$G691-1,$G691)</f>
        <v>46268</v>
      </c>
    </row>
    <row r="692" spans="1:19" ht="15" customHeight="1" x14ac:dyDescent="0.25">
      <c r="A692" s="122">
        <v>53291</v>
      </c>
      <c r="B692" s="65" t="s">
        <v>197</v>
      </c>
      <c r="C692" s="65" t="s">
        <v>288</v>
      </c>
      <c r="D692" s="66">
        <v>46269</v>
      </c>
      <c r="E692" s="67">
        <v>2.17</v>
      </c>
      <c r="F692" s="65" t="s">
        <v>255</v>
      </c>
      <c r="G692" s="66">
        <v>46269</v>
      </c>
      <c r="H692">
        <v>40509371</v>
      </c>
      <c r="I692">
        <v>30</v>
      </c>
      <c r="J692" s="65" t="s">
        <v>1868</v>
      </c>
      <c r="K692" s="65" t="s">
        <v>1869</v>
      </c>
      <c r="L692" s="66">
        <v>46269</v>
      </c>
      <c r="M692" s="65" t="s">
        <v>261</v>
      </c>
      <c r="N692" s="65" t="s">
        <v>264</v>
      </c>
      <c r="O692" s="65" t="s">
        <v>259</v>
      </c>
      <c r="P692" s="66">
        <v>46269</v>
      </c>
      <c r="Q692" s="31">
        <f t="shared" si="20"/>
        <v>440</v>
      </c>
      <c r="R692" s="31">
        <f t="shared" si="21"/>
        <v>570</v>
      </c>
      <c r="S692" s="29">
        <f>IF($Q692&lt;Parâmetros!$E$19,$G692-1,$G692)</f>
        <v>46269</v>
      </c>
    </row>
    <row r="693" spans="1:19" ht="15" customHeight="1" x14ac:dyDescent="0.25">
      <c r="A693" s="122">
        <v>53291</v>
      </c>
      <c r="B693" s="65" t="s">
        <v>197</v>
      </c>
      <c r="C693" s="65" t="s">
        <v>288</v>
      </c>
      <c r="D693" s="66">
        <v>46269</v>
      </c>
      <c r="E693" s="67">
        <v>1.85</v>
      </c>
      <c r="F693" s="65" t="s">
        <v>255</v>
      </c>
      <c r="G693" s="66">
        <v>46269</v>
      </c>
      <c r="H693">
        <v>40500199</v>
      </c>
      <c r="I693">
        <v>10</v>
      </c>
      <c r="J693" s="65" t="s">
        <v>1870</v>
      </c>
      <c r="K693" s="65" t="s">
        <v>1871</v>
      </c>
      <c r="L693" s="66">
        <v>46269</v>
      </c>
      <c r="M693" s="65" t="s">
        <v>261</v>
      </c>
      <c r="N693" s="65" t="s">
        <v>264</v>
      </c>
      <c r="O693" s="65" t="s">
        <v>259</v>
      </c>
      <c r="P693" s="66">
        <v>46269</v>
      </c>
      <c r="Q693" s="31">
        <f t="shared" si="20"/>
        <v>574</v>
      </c>
      <c r="R693" s="31">
        <f t="shared" si="21"/>
        <v>685</v>
      </c>
      <c r="S693" s="29">
        <f>IF($Q693&lt;Parâmetros!$E$19,$G693-1,$G693)</f>
        <v>46269</v>
      </c>
    </row>
    <row r="694" spans="1:19" ht="15" customHeight="1" x14ac:dyDescent="0.25">
      <c r="A694" s="122">
        <v>53291</v>
      </c>
      <c r="B694" s="65" t="s">
        <v>197</v>
      </c>
      <c r="C694" s="65" t="s">
        <v>288</v>
      </c>
      <c r="D694" s="66">
        <v>46269</v>
      </c>
      <c r="E694" s="67">
        <v>3.85</v>
      </c>
      <c r="F694" s="65" t="s">
        <v>255</v>
      </c>
      <c r="G694" s="66">
        <v>46269</v>
      </c>
      <c r="H694">
        <v>40500199</v>
      </c>
      <c r="I694">
        <v>10</v>
      </c>
      <c r="J694" s="65" t="s">
        <v>1872</v>
      </c>
      <c r="K694" s="65" t="s">
        <v>1873</v>
      </c>
      <c r="L694" s="66">
        <v>46269</v>
      </c>
      <c r="M694" s="65" t="s">
        <v>261</v>
      </c>
      <c r="N694" s="65" t="s">
        <v>264</v>
      </c>
      <c r="O694" s="65" t="s">
        <v>259</v>
      </c>
      <c r="P694" s="66">
        <v>46269</v>
      </c>
      <c r="Q694" s="31">
        <f t="shared" si="20"/>
        <v>760</v>
      </c>
      <c r="R694" s="31">
        <f t="shared" si="21"/>
        <v>991</v>
      </c>
      <c r="S694" s="29">
        <f>IF($Q694&lt;Parâmetros!$E$19,$G694-1,$G694)</f>
        <v>46269</v>
      </c>
    </row>
    <row r="695" spans="1:19" ht="15" customHeight="1" x14ac:dyDescent="0.25">
      <c r="A695" s="122">
        <v>53291</v>
      </c>
      <c r="B695" s="65" t="s">
        <v>197</v>
      </c>
      <c r="C695" s="65" t="s">
        <v>288</v>
      </c>
      <c r="D695" s="66">
        <v>46272</v>
      </c>
      <c r="E695" s="67">
        <v>1.17</v>
      </c>
      <c r="F695" s="65" t="s">
        <v>255</v>
      </c>
      <c r="G695" s="66">
        <v>46272</v>
      </c>
      <c r="H695">
        <v>40511688</v>
      </c>
      <c r="I695">
        <v>10</v>
      </c>
      <c r="J695" s="65" t="s">
        <v>2513</v>
      </c>
      <c r="K695" s="65" t="s">
        <v>2514</v>
      </c>
      <c r="L695" s="66">
        <v>46272</v>
      </c>
      <c r="M695" s="65" t="s">
        <v>261</v>
      </c>
      <c r="N695" s="65" t="s">
        <v>264</v>
      </c>
      <c r="O695" s="65" t="s">
        <v>259</v>
      </c>
      <c r="P695" s="66">
        <v>46272</v>
      </c>
      <c r="Q695" s="31">
        <f t="shared" si="20"/>
        <v>440</v>
      </c>
      <c r="R695" s="31">
        <f t="shared" si="21"/>
        <v>510</v>
      </c>
      <c r="S695" s="29">
        <f>IF($Q695&lt;Parâmetros!$E$19,$G695-1,$G695)</f>
        <v>46272</v>
      </c>
    </row>
    <row r="696" spans="1:19" ht="15" customHeight="1" x14ac:dyDescent="0.25">
      <c r="A696" s="122">
        <v>53291</v>
      </c>
      <c r="B696" s="65" t="s">
        <v>197</v>
      </c>
      <c r="C696" s="65" t="s">
        <v>288</v>
      </c>
      <c r="D696" s="66">
        <v>46272</v>
      </c>
      <c r="E696" s="67">
        <v>1.0900000000000001</v>
      </c>
      <c r="F696" s="65" t="s">
        <v>255</v>
      </c>
      <c r="G696" s="66">
        <v>46272</v>
      </c>
      <c r="H696">
        <v>40465219</v>
      </c>
      <c r="I696">
        <v>20</v>
      </c>
      <c r="J696" s="65" t="s">
        <v>2515</v>
      </c>
      <c r="K696" s="65" t="s">
        <v>2516</v>
      </c>
      <c r="L696" s="66">
        <v>46272</v>
      </c>
      <c r="M696" s="65" t="s">
        <v>261</v>
      </c>
      <c r="N696" s="65" t="s">
        <v>264</v>
      </c>
      <c r="O696" s="65" t="s">
        <v>259</v>
      </c>
      <c r="P696" s="66">
        <v>46272</v>
      </c>
      <c r="Q696" s="31">
        <f t="shared" si="20"/>
        <v>515</v>
      </c>
      <c r="R696" s="31">
        <f t="shared" si="21"/>
        <v>580</v>
      </c>
      <c r="S696" s="29">
        <f>IF($Q696&lt;Parâmetros!$E$19,$G696-1,$G696)</f>
        <v>46272</v>
      </c>
    </row>
    <row r="697" spans="1:19" ht="15" customHeight="1" x14ac:dyDescent="0.25">
      <c r="A697" s="122">
        <v>53291</v>
      </c>
      <c r="B697" s="65" t="s">
        <v>197</v>
      </c>
      <c r="C697" s="65" t="s">
        <v>288</v>
      </c>
      <c r="D697" s="66">
        <v>46272</v>
      </c>
      <c r="E697" s="67">
        <v>0.69</v>
      </c>
      <c r="F697" s="65" t="s">
        <v>255</v>
      </c>
      <c r="G697" s="66">
        <v>46272</v>
      </c>
      <c r="H697">
        <v>40511683</v>
      </c>
      <c r="I697">
        <v>10</v>
      </c>
      <c r="J697" s="65" t="s">
        <v>2517</v>
      </c>
      <c r="K697" s="65" t="s">
        <v>2518</v>
      </c>
      <c r="L697" s="66">
        <v>46272</v>
      </c>
      <c r="M697" s="65" t="s">
        <v>261</v>
      </c>
      <c r="N697" s="65" t="s">
        <v>264</v>
      </c>
      <c r="O697" s="65" t="s">
        <v>259</v>
      </c>
      <c r="P697" s="66">
        <v>46272</v>
      </c>
      <c r="Q697" s="31">
        <f t="shared" si="20"/>
        <v>645</v>
      </c>
      <c r="R697" s="31">
        <f t="shared" si="21"/>
        <v>686</v>
      </c>
      <c r="S697" s="29">
        <f>IF($Q697&lt;Parâmetros!$E$19,$G697-1,$G697)</f>
        <v>46272</v>
      </c>
    </row>
    <row r="698" spans="1:19" ht="15" customHeight="1" x14ac:dyDescent="0.25">
      <c r="A698" s="122">
        <v>53291</v>
      </c>
      <c r="B698" s="65" t="s">
        <v>197</v>
      </c>
      <c r="C698" s="65" t="s">
        <v>288</v>
      </c>
      <c r="D698" s="66">
        <v>46272</v>
      </c>
      <c r="E698" s="67">
        <v>2.83</v>
      </c>
      <c r="F698" s="65" t="s">
        <v>255</v>
      </c>
      <c r="G698" s="66">
        <v>46272</v>
      </c>
      <c r="H698">
        <v>40472554</v>
      </c>
      <c r="I698">
        <v>40</v>
      </c>
      <c r="J698" s="65" t="s">
        <v>2519</v>
      </c>
      <c r="K698" s="65" t="s">
        <v>2520</v>
      </c>
      <c r="L698" s="66">
        <v>46272</v>
      </c>
      <c r="M698" s="65" t="s">
        <v>261</v>
      </c>
      <c r="N698" s="65" t="s">
        <v>264</v>
      </c>
      <c r="O698" s="65" t="s">
        <v>259</v>
      </c>
      <c r="P698" s="66">
        <v>46272</v>
      </c>
      <c r="Q698" s="31">
        <f t="shared" si="20"/>
        <v>758</v>
      </c>
      <c r="R698" s="31">
        <f t="shared" si="21"/>
        <v>928</v>
      </c>
      <c r="S698" s="29">
        <f>IF($Q698&lt;Parâmetros!$E$19,$G698-1,$G698)</f>
        <v>46272</v>
      </c>
    </row>
    <row r="699" spans="1:19" ht="15" customHeight="1" x14ac:dyDescent="0.25">
      <c r="A699" s="122">
        <v>53291</v>
      </c>
      <c r="B699" s="65" t="s">
        <v>197</v>
      </c>
      <c r="C699" s="65" t="s">
        <v>288</v>
      </c>
      <c r="D699" s="66">
        <v>46273</v>
      </c>
      <c r="E699" s="67">
        <v>4.0199999999999996</v>
      </c>
      <c r="F699" s="65" t="s">
        <v>255</v>
      </c>
      <c r="G699" s="66">
        <v>46273</v>
      </c>
      <c r="H699">
        <v>40511685</v>
      </c>
      <c r="I699">
        <v>10</v>
      </c>
      <c r="J699" s="65" t="s">
        <v>2731</v>
      </c>
      <c r="K699" s="65" t="s">
        <v>2732</v>
      </c>
      <c r="L699" s="66">
        <v>46273</v>
      </c>
      <c r="M699" s="65" t="s">
        <v>261</v>
      </c>
      <c r="N699" s="65" t="s">
        <v>264</v>
      </c>
      <c r="O699" s="65" t="s">
        <v>259</v>
      </c>
      <c r="P699" s="66">
        <v>46273</v>
      </c>
      <c r="Q699" s="31">
        <f t="shared" si="20"/>
        <v>442</v>
      </c>
      <c r="R699" s="31">
        <f t="shared" si="21"/>
        <v>684</v>
      </c>
      <c r="S699" s="29">
        <f>IF($Q699&lt;Parâmetros!$E$19,$G699-1,$G699)</f>
        <v>46273</v>
      </c>
    </row>
    <row r="700" spans="1:19" ht="15" customHeight="1" x14ac:dyDescent="0.25">
      <c r="A700" s="122">
        <v>53291</v>
      </c>
      <c r="B700" s="65" t="s">
        <v>197</v>
      </c>
      <c r="C700" s="65" t="s">
        <v>288</v>
      </c>
      <c r="D700" s="66">
        <v>46273</v>
      </c>
      <c r="E700" s="67">
        <v>3.79</v>
      </c>
      <c r="F700" s="65" t="s">
        <v>255</v>
      </c>
      <c r="G700" s="66">
        <v>46273</v>
      </c>
      <c r="H700">
        <v>40460624</v>
      </c>
      <c r="I700">
        <v>40</v>
      </c>
      <c r="J700" s="65" t="s">
        <v>2733</v>
      </c>
      <c r="K700" s="65" t="s">
        <v>2734</v>
      </c>
      <c r="L700" s="66">
        <v>46273</v>
      </c>
      <c r="M700" s="65" t="s">
        <v>261</v>
      </c>
      <c r="N700" s="65" t="s">
        <v>264</v>
      </c>
      <c r="O700" s="65" t="s">
        <v>259</v>
      </c>
      <c r="P700" s="66">
        <v>46273</v>
      </c>
      <c r="Q700" s="31">
        <f t="shared" si="20"/>
        <v>760</v>
      </c>
      <c r="R700" s="31">
        <f t="shared" si="21"/>
        <v>988</v>
      </c>
      <c r="S700" s="29">
        <f>IF($Q700&lt;Parâmetros!$E$19,$G700-1,$G700)</f>
        <v>46273</v>
      </c>
    </row>
    <row r="701" spans="1:19" ht="15" customHeight="1" x14ac:dyDescent="0.25">
      <c r="A701" s="122">
        <v>53291</v>
      </c>
      <c r="B701" s="65" t="s">
        <v>197</v>
      </c>
      <c r="C701" s="65" t="s">
        <v>288</v>
      </c>
      <c r="D701" s="66">
        <v>46273</v>
      </c>
      <c r="E701" s="67">
        <v>1.32</v>
      </c>
      <c r="F701" s="65" t="s">
        <v>255</v>
      </c>
      <c r="G701" s="66">
        <v>46273</v>
      </c>
      <c r="H701">
        <v>40510991</v>
      </c>
      <c r="I701">
        <v>30</v>
      </c>
      <c r="J701" s="65" t="s">
        <v>2735</v>
      </c>
      <c r="K701" s="65" t="s">
        <v>2736</v>
      </c>
      <c r="L701" s="66">
        <v>46273</v>
      </c>
      <c r="M701" s="65" t="s">
        <v>261</v>
      </c>
      <c r="N701" s="65" t="s">
        <v>264</v>
      </c>
      <c r="O701" s="65" t="s">
        <v>259</v>
      </c>
      <c r="P701" s="66">
        <v>46273</v>
      </c>
      <c r="Q701" s="31">
        <f t="shared" si="20"/>
        <v>760</v>
      </c>
      <c r="R701" s="31">
        <f t="shared" si="21"/>
        <v>840</v>
      </c>
      <c r="S701" s="29">
        <f>IF($Q701&lt;Parâmetros!$E$19,$G701-1,$G701)</f>
        <v>46273</v>
      </c>
    </row>
    <row r="702" spans="1:19" ht="15" customHeight="1" x14ac:dyDescent="0.25">
      <c r="A702" s="122">
        <v>53346</v>
      </c>
      <c r="B702" s="65" t="s">
        <v>178</v>
      </c>
      <c r="C702" s="65" t="s">
        <v>277</v>
      </c>
      <c r="D702" s="66">
        <v>46267</v>
      </c>
      <c r="E702" s="67">
        <v>4</v>
      </c>
      <c r="F702" s="65" t="s">
        <v>255</v>
      </c>
      <c r="G702" s="66">
        <v>46265</v>
      </c>
      <c r="H702">
        <v>40509335</v>
      </c>
      <c r="I702">
        <v>10</v>
      </c>
      <c r="J702" s="65" t="s">
        <v>808</v>
      </c>
      <c r="K702" s="65" t="s">
        <v>809</v>
      </c>
      <c r="L702" s="66">
        <v>46265</v>
      </c>
      <c r="M702" s="65" t="s">
        <v>287</v>
      </c>
      <c r="N702">
        <v>3007387</v>
      </c>
      <c r="O702" s="65" t="s">
        <v>259</v>
      </c>
      <c r="P702" s="66">
        <v>46267</v>
      </c>
      <c r="Q702" s="31">
        <f t="shared" ref="Q702:Q765" si="22">IFERROR(VALUE(LEFT($J702,2))*60+VALUE(MID($J702,4,2)),9999)</f>
        <v>480</v>
      </c>
      <c r="R702" s="31">
        <f t="shared" ref="R702:R765" si="23">IFERROR(VALUE(LEFT($K702,2))*60+VALUE(MID($K702,4,2)),"")</f>
        <v>720</v>
      </c>
      <c r="S702" s="29">
        <f>IF($Q702&lt;Parâmetros!$E$19,$G702-1,$G702)</f>
        <v>46265</v>
      </c>
    </row>
    <row r="703" spans="1:19" ht="15" customHeight="1" x14ac:dyDescent="0.25">
      <c r="A703" s="122">
        <v>53346</v>
      </c>
      <c r="B703" s="65" t="s">
        <v>178</v>
      </c>
      <c r="C703" s="65" t="s">
        <v>277</v>
      </c>
      <c r="D703" s="66">
        <v>46267</v>
      </c>
      <c r="E703" s="67">
        <v>3.14</v>
      </c>
      <c r="F703" s="65" t="s">
        <v>255</v>
      </c>
      <c r="G703" s="66">
        <v>46265</v>
      </c>
      <c r="H703">
        <v>40509335</v>
      </c>
      <c r="I703">
        <v>10</v>
      </c>
      <c r="J703" s="65" t="s">
        <v>810</v>
      </c>
      <c r="K703" s="65" t="s">
        <v>811</v>
      </c>
      <c r="L703" s="66">
        <v>46265</v>
      </c>
      <c r="M703" s="65" t="s">
        <v>287</v>
      </c>
      <c r="N703">
        <v>3007387</v>
      </c>
      <c r="O703" s="65" t="s">
        <v>259</v>
      </c>
      <c r="P703" s="66">
        <v>46267</v>
      </c>
      <c r="Q703" s="31">
        <f t="shared" si="22"/>
        <v>790</v>
      </c>
      <c r="R703" s="31">
        <f t="shared" si="23"/>
        <v>978</v>
      </c>
      <c r="S703" s="29">
        <f>IF($Q703&lt;Parâmetros!$E$19,$G703-1,$G703)</f>
        <v>46265</v>
      </c>
    </row>
    <row r="704" spans="1:19" ht="15" customHeight="1" x14ac:dyDescent="0.25">
      <c r="A704" s="122">
        <v>53346</v>
      </c>
      <c r="B704" s="65" t="s">
        <v>178</v>
      </c>
      <c r="C704" s="65" t="s">
        <v>277</v>
      </c>
      <c r="D704" s="66">
        <v>46267</v>
      </c>
      <c r="E704" s="67">
        <v>1.54</v>
      </c>
      <c r="F704" s="65" t="s">
        <v>255</v>
      </c>
      <c r="G704" s="66">
        <v>46266</v>
      </c>
      <c r="H704">
        <v>40510729</v>
      </c>
      <c r="I704">
        <v>10</v>
      </c>
      <c r="J704" s="65" t="s">
        <v>812</v>
      </c>
      <c r="K704" s="65" t="s">
        <v>813</v>
      </c>
      <c r="L704" s="66">
        <v>46266</v>
      </c>
      <c r="M704" s="65" t="s">
        <v>287</v>
      </c>
      <c r="N704">
        <v>3010852</v>
      </c>
      <c r="O704" s="65" t="s">
        <v>259</v>
      </c>
      <c r="P704" s="66">
        <v>46267</v>
      </c>
      <c r="Q704" s="31">
        <f t="shared" si="22"/>
        <v>600</v>
      </c>
      <c r="R704" s="31">
        <f t="shared" si="23"/>
        <v>692</v>
      </c>
      <c r="S704" s="29">
        <f>IF($Q704&lt;Parâmetros!$E$19,$G704-1,$G704)</f>
        <v>46266</v>
      </c>
    </row>
    <row r="705" spans="1:19" ht="15" customHeight="1" x14ac:dyDescent="0.25">
      <c r="A705" s="122">
        <v>53346</v>
      </c>
      <c r="B705" s="65" t="s">
        <v>178</v>
      </c>
      <c r="C705" s="65" t="s">
        <v>277</v>
      </c>
      <c r="D705" s="66">
        <v>46267</v>
      </c>
      <c r="E705" s="67">
        <v>3.6</v>
      </c>
      <c r="F705" s="65" t="s">
        <v>255</v>
      </c>
      <c r="G705" s="66">
        <v>46266</v>
      </c>
      <c r="H705">
        <v>40510722</v>
      </c>
      <c r="I705">
        <v>10</v>
      </c>
      <c r="J705" s="65" t="s">
        <v>814</v>
      </c>
      <c r="K705" s="65" t="s">
        <v>815</v>
      </c>
      <c r="L705" s="66">
        <v>46266</v>
      </c>
      <c r="M705" s="65" t="s">
        <v>287</v>
      </c>
      <c r="N705">
        <v>3002675</v>
      </c>
      <c r="O705" s="65" t="s">
        <v>259</v>
      </c>
      <c r="P705" s="66">
        <v>46267</v>
      </c>
      <c r="Q705" s="31">
        <f t="shared" si="22"/>
        <v>761</v>
      </c>
      <c r="R705" s="31">
        <f t="shared" si="23"/>
        <v>977</v>
      </c>
      <c r="S705" s="29">
        <f>IF($Q705&lt;Parâmetros!$E$19,$G705-1,$G705)</f>
        <v>46266</v>
      </c>
    </row>
    <row r="706" spans="1:19" ht="15" customHeight="1" x14ac:dyDescent="0.25">
      <c r="A706" s="122">
        <v>53346</v>
      </c>
      <c r="B706" s="65" t="s">
        <v>178</v>
      </c>
      <c r="C706" s="65" t="s">
        <v>277</v>
      </c>
      <c r="D706" s="66">
        <v>46267</v>
      </c>
      <c r="E706" s="67">
        <v>3.99</v>
      </c>
      <c r="F706" s="65" t="s">
        <v>255</v>
      </c>
      <c r="G706" s="66">
        <v>46267</v>
      </c>
      <c r="H706">
        <v>40510996</v>
      </c>
      <c r="I706">
        <v>10</v>
      </c>
      <c r="J706" s="65" t="s">
        <v>1018</v>
      </c>
      <c r="K706" s="65" t="s">
        <v>429</v>
      </c>
      <c r="L706" s="66">
        <v>46267</v>
      </c>
      <c r="M706" s="65" t="s">
        <v>287</v>
      </c>
      <c r="N706">
        <v>3003455</v>
      </c>
      <c r="O706" s="65" t="s">
        <v>259</v>
      </c>
      <c r="P706" s="66">
        <v>46267</v>
      </c>
      <c r="Q706" s="31">
        <f t="shared" si="22"/>
        <v>480</v>
      </c>
      <c r="R706" s="31">
        <f t="shared" si="23"/>
        <v>720</v>
      </c>
      <c r="S706" s="29">
        <f>IF($Q706&lt;Parâmetros!$E$19,$G706-1,$G706)</f>
        <v>46267</v>
      </c>
    </row>
    <row r="707" spans="1:19" ht="15" customHeight="1" x14ac:dyDescent="0.25">
      <c r="A707" s="122">
        <v>53346</v>
      </c>
      <c r="B707" s="65" t="s">
        <v>178</v>
      </c>
      <c r="C707" s="65" t="s">
        <v>277</v>
      </c>
      <c r="D707" s="66">
        <v>46267</v>
      </c>
      <c r="E707" s="67">
        <v>3.22</v>
      </c>
      <c r="F707" s="65" t="s">
        <v>255</v>
      </c>
      <c r="G707" s="66">
        <v>46267</v>
      </c>
      <c r="H707">
        <v>40510996</v>
      </c>
      <c r="I707">
        <v>10</v>
      </c>
      <c r="J707" s="65" t="s">
        <v>1019</v>
      </c>
      <c r="K707" s="65" t="s">
        <v>1020</v>
      </c>
      <c r="L707" s="66">
        <v>46267</v>
      </c>
      <c r="M707" s="65" t="s">
        <v>287</v>
      </c>
      <c r="N707">
        <v>3003455</v>
      </c>
      <c r="O707" s="65" t="s">
        <v>259</v>
      </c>
      <c r="P707" s="66">
        <v>46267</v>
      </c>
      <c r="Q707" s="31">
        <f t="shared" si="22"/>
        <v>780</v>
      </c>
      <c r="R707" s="31">
        <f t="shared" si="23"/>
        <v>973</v>
      </c>
      <c r="S707" s="29">
        <f>IF($Q707&lt;Parâmetros!$E$19,$G707-1,$G707)</f>
        <v>46267</v>
      </c>
    </row>
    <row r="708" spans="1:19" ht="15" customHeight="1" x14ac:dyDescent="0.25">
      <c r="A708" s="122">
        <v>53346</v>
      </c>
      <c r="B708" s="65" t="s">
        <v>178</v>
      </c>
      <c r="C708" s="65" t="s">
        <v>277</v>
      </c>
      <c r="D708" s="66">
        <v>46270</v>
      </c>
      <c r="E708" s="67">
        <v>4</v>
      </c>
      <c r="F708" s="65" t="s">
        <v>255</v>
      </c>
      <c r="G708" s="66">
        <v>46268</v>
      </c>
      <c r="H708">
        <v>40509418</v>
      </c>
      <c r="I708">
        <v>10</v>
      </c>
      <c r="J708" s="65" t="s">
        <v>1874</v>
      </c>
      <c r="K708" s="65" t="s">
        <v>1875</v>
      </c>
      <c r="L708" s="66">
        <v>46268</v>
      </c>
      <c r="M708" s="65" t="s">
        <v>287</v>
      </c>
      <c r="N708" s="65" t="s">
        <v>264</v>
      </c>
      <c r="O708" s="65" t="s">
        <v>259</v>
      </c>
      <c r="P708" s="66">
        <v>46270</v>
      </c>
      <c r="Q708" s="31">
        <f t="shared" si="22"/>
        <v>480</v>
      </c>
      <c r="R708" s="31">
        <f t="shared" si="23"/>
        <v>720</v>
      </c>
      <c r="S708" s="29">
        <f>IF($Q708&lt;Parâmetros!$E$19,$G708-1,$G708)</f>
        <v>46268</v>
      </c>
    </row>
    <row r="709" spans="1:19" ht="15" customHeight="1" x14ac:dyDescent="0.25">
      <c r="A709" s="122">
        <v>53346</v>
      </c>
      <c r="B709" s="65" t="s">
        <v>178</v>
      </c>
      <c r="C709" s="65" t="s">
        <v>277</v>
      </c>
      <c r="D709" s="66">
        <v>46270</v>
      </c>
      <c r="E709" s="67">
        <v>3.17</v>
      </c>
      <c r="F709" s="65" t="s">
        <v>255</v>
      </c>
      <c r="G709" s="66">
        <v>46268</v>
      </c>
      <c r="H709">
        <v>40509418</v>
      </c>
      <c r="I709">
        <v>10</v>
      </c>
      <c r="J709" s="65" t="s">
        <v>1876</v>
      </c>
      <c r="K709" s="65" t="s">
        <v>1877</v>
      </c>
      <c r="L709" s="66">
        <v>46268</v>
      </c>
      <c r="M709" s="65" t="s">
        <v>287</v>
      </c>
      <c r="N709" s="65" t="s">
        <v>264</v>
      </c>
      <c r="O709" s="65" t="s">
        <v>259</v>
      </c>
      <c r="P709" s="66">
        <v>46270</v>
      </c>
      <c r="Q709" s="31">
        <f t="shared" si="22"/>
        <v>790</v>
      </c>
      <c r="R709" s="31">
        <f t="shared" si="23"/>
        <v>980</v>
      </c>
      <c r="S709" s="29">
        <f>IF($Q709&lt;Parâmetros!$E$19,$G709-1,$G709)</f>
        <v>46268</v>
      </c>
    </row>
    <row r="710" spans="1:19" ht="15" customHeight="1" x14ac:dyDescent="0.25">
      <c r="A710" s="122">
        <v>53346</v>
      </c>
      <c r="B710" s="65" t="s">
        <v>178</v>
      </c>
      <c r="C710" s="65" t="s">
        <v>277</v>
      </c>
      <c r="D710" s="66">
        <v>46272</v>
      </c>
      <c r="E710" s="67">
        <v>3.9</v>
      </c>
      <c r="F710" s="65" t="s">
        <v>255</v>
      </c>
      <c r="G710" s="66">
        <v>46270</v>
      </c>
      <c r="H710">
        <v>40512080</v>
      </c>
      <c r="I710">
        <v>10</v>
      </c>
      <c r="J710" s="65" t="s">
        <v>2521</v>
      </c>
      <c r="K710" s="65" t="s">
        <v>2522</v>
      </c>
      <c r="L710" s="66">
        <v>46270</v>
      </c>
      <c r="M710" s="65" t="s">
        <v>279</v>
      </c>
      <c r="N710" s="65" t="s">
        <v>264</v>
      </c>
      <c r="O710" s="65" t="s">
        <v>259</v>
      </c>
      <c r="P710" s="66">
        <v>46272</v>
      </c>
      <c r="Q710" s="31">
        <f t="shared" si="22"/>
        <v>486</v>
      </c>
      <c r="R710" s="31">
        <f t="shared" si="23"/>
        <v>720</v>
      </c>
      <c r="S710" s="29">
        <f>IF($Q710&lt;Parâmetros!$E$19,$G710-1,$G710)</f>
        <v>46270</v>
      </c>
    </row>
    <row r="711" spans="1:19" ht="15" customHeight="1" x14ac:dyDescent="0.25">
      <c r="A711" s="122">
        <v>53346</v>
      </c>
      <c r="B711" s="65" t="s">
        <v>178</v>
      </c>
      <c r="C711" s="65" t="s">
        <v>277</v>
      </c>
      <c r="D711" s="66">
        <v>46272</v>
      </c>
      <c r="E711" s="67">
        <v>3.12</v>
      </c>
      <c r="F711" s="65" t="s">
        <v>255</v>
      </c>
      <c r="G711" s="66">
        <v>46270</v>
      </c>
      <c r="H711">
        <v>40512080</v>
      </c>
      <c r="I711">
        <v>10</v>
      </c>
      <c r="J711" s="65" t="s">
        <v>2523</v>
      </c>
      <c r="K711" s="65" t="s">
        <v>2524</v>
      </c>
      <c r="L711" s="66">
        <v>46270</v>
      </c>
      <c r="M711" s="65" t="s">
        <v>279</v>
      </c>
      <c r="N711" s="65" t="s">
        <v>264</v>
      </c>
      <c r="O711" s="65" t="s">
        <v>259</v>
      </c>
      <c r="P711" s="66">
        <v>46272</v>
      </c>
      <c r="Q711" s="31">
        <f t="shared" si="22"/>
        <v>795</v>
      </c>
      <c r="R711" s="31">
        <f t="shared" si="23"/>
        <v>982</v>
      </c>
      <c r="S711" s="29">
        <f>IF($Q711&lt;Parâmetros!$E$19,$G711-1,$G711)</f>
        <v>46270</v>
      </c>
    </row>
    <row r="712" spans="1:19" ht="15" customHeight="1" x14ac:dyDescent="0.25">
      <c r="A712" s="122">
        <v>53403</v>
      </c>
      <c r="B712" s="65" t="s">
        <v>214</v>
      </c>
      <c r="C712" s="65" t="s">
        <v>262</v>
      </c>
      <c r="D712" s="66">
        <v>46266</v>
      </c>
      <c r="E712" s="67">
        <v>4.6500000000000004</v>
      </c>
      <c r="F712" s="65" t="s">
        <v>255</v>
      </c>
      <c r="G712" s="66">
        <v>46265</v>
      </c>
      <c r="H712">
        <v>40509371</v>
      </c>
      <c r="I712">
        <v>50</v>
      </c>
      <c r="J712" s="65" t="s">
        <v>631</v>
      </c>
      <c r="K712" s="65" t="s">
        <v>424</v>
      </c>
      <c r="L712" s="66">
        <v>46265</v>
      </c>
      <c r="M712" s="65" t="s">
        <v>261</v>
      </c>
      <c r="N712" s="65" t="s">
        <v>264</v>
      </c>
      <c r="O712" s="65" t="s">
        <v>259</v>
      </c>
      <c r="P712" s="66">
        <v>46266</v>
      </c>
      <c r="Q712" s="31">
        <f t="shared" si="22"/>
        <v>441</v>
      </c>
      <c r="R712" s="31">
        <f t="shared" si="23"/>
        <v>720</v>
      </c>
      <c r="S712" s="29">
        <f>IF($Q712&lt;Parâmetros!$E$19,$G712-1,$G712)</f>
        <v>46265</v>
      </c>
    </row>
    <row r="713" spans="1:19" ht="15" customHeight="1" x14ac:dyDescent="0.25">
      <c r="A713" s="122">
        <v>53403</v>
      </c>
      <c r="B713" s="65" t="s">
        <v>214</v>
      </c>
      <c r="C713" s="65" t="s">
        <v>262</v>
      </c>
      <c r="D713" s="66">
        <v>46266</v>
      </c>
      <c r="E713" s="67">
        <v>2.04</v>
      </c>
      <c r="F713" s="65" t="s">
        <v>255</v>
      </c>
      <c r="G713" s="66">
        <v>46265</v>
      </c>
      <c r="H713">
        <v>40509371</v>
      </c>
      <c r="I713">
        <v>50</v>
      </c>
      <c r="J713" s="65" t="s">
        <v>632</v>
      </c>
      <c r="K713" s="65" t="s">
        <v>351</v>
      </c>
      <c r="L713" s="66">
        <v>46265</v>
      </c>
      <c r="M713" s="65" t="s">
        <v>261</v>
      </c>
      <c r="N713" s="65" t="s">
        <v>264</v>
      </c>
      <c r="O713" s="65" t="s">
        <v>259</v>
      </c>
      <c r="P713" s="66">
        <v>46266</v>
      </c>
      <c r="Q713" s="31">
        <f t="shared" si="22"/>
        <v>787</v>
      </c>
      <c r="R713" s="31">
        <f t="shared" si="23"/>
        <v>910</v>
      </c>
      <c r="S713" s="29">
        <f>IF($Q713&lt;Parâmetros!$E$19,$G713-1,$G713)</f>
        <v>46265</v>
      </c>
    </row>
    <row r="714" spans="1:19" ht="15" customHeight="1" x14ac:dyDescent="0.25">
      <c r="A714" s="122">
        <v>53403</v>
      </c>
      <c r="B714" s="65" t="s">
        <v>214</v>
      </c>
      <c r="C714" s="65" t="s">
        <v>262</v>
      </c>
      <c r="D714" s="66">
        <v>46272</v>
      </c>
      <c r="E714" s="67">
        <v>148.6</v>
      </c>
      <c r="F714" s="65" t="s">
        <v>255</v>
      </c>
      <c r="G714" s="66">
        <v>46266</v>
      </c>
      <c r="H714">
        <v>40507445</v>
      </c>
      <c r="I714">
        <v>20</v>
      </c>
      <c r="J714" s="65" t="s">
        <v>1209</v>
      </c>
      <c r="K714" s="65" t="s">
        <v>2737</v>
      </c>
      <c r="L714" s="66">
        <v>46272</v>
      </c>
      <c r="M714" s="65" t="s">
        <v>261</v>
      </c>
      <c r="N714" s="65" t="s">
        <v>264</v>
      </c>
      <c r="O714" s="65" t="s">
        <v>259</v>
      </c>
      <c r="P714" s="66">
        <v>46272</v>
      </c>
      <c r="Q714" s="31">
        <f t="shared" si="22"/>
        <v>440</v>
      </c>
      <c r="R714" s="31">
        <f t="shared" si="23"/>
        <v>716</v>
      </c>
      <c r="S714" s="29">
        <f>IF($Q714&lt;Parâmetros!$E$19,$G714-1,$G714)</f>
        <v>46266</v>
      </c>
    </row>
    <row r="715" spans="1:19" ht="15" customHeight="1" x14ac:dyDescent="0.25">
      <c r="A715" s="122">
        <v>53403</v>
      </c>
      <c r="B715" s="65" t="s">
        <v>214</v>
      </c>
      <c r="C715" s="65" t="s">
        <v>262</v>
      </c>
      <c r="D715" s="66">
        <v>46272</v>
      </c>
      <c r="E715" s="67">
        <v>-148.6</v>
      </c>
      <c r="F715" s="65" t="s">
        <v>255</v>
      </c>
      <c r="G715" s="66">
        <v>46266</v>
      </c>
      <c r="H715">
        <v>40507445</v>
      </c>
      <c r="I715">
        <v>20</v>
      </c>
      <c r="J715" s="65" t="s">
        <v>1209</v>
      </c>
      <c r="K715" s="65" t="s">
        <v>2737</v>
      </c>
      <c r="L715" s="66">
        <v>46272</v>
      </c>
      <c r="M715" s="65" t="s">
        <v>261</v>
      </c>
      <c r="N715" s="65" t="s">
        <v>264</v>
      </c>
      <c r="O715" s="65" t="s">
        <v>312</v>
      </c>
      <c r="P715" s="66">
        <v>46273</v>
      </c>
      <c r="Q715" s="31">
        <f t="shared" si="22"/>
        <v>440</v>
      </c>
      <c r="R715" s="31">
        <f t="shared" si="23"/>
        <v>716</v>
      </c>
      <c r="S715" s="29">
        <f>IF($Q715&lt;Parâmetros!$E$19,$G715-1,$G715)</f>
        <v>46266</v>
      </c>
    </row>
    <row r="716" spans="1:19" ht="15" customHeight="1" x14ac:dyDescent="0.25">
      <c r="A716" s="122">
        <v>53403</v>
      </c>
      <c r="B716" s="65" t="s">
        <v>214</v>
      </c>
      <c r="C716" s="65" t="s">
        <v>262</v>
      </c>
      <c r="D716" s="66">
        <v>46267</v>
      </c>
      <c r="E716" s="67">
        <v>1.95</v>
      </c>
      <c r="F716" s="65" t="s">
        <v>255</v>
      </c>
      <c r="G716" s="66">
        <v>46266</v>
      </c>
      <c r="H716">
        <v>40508073</v>
      </c>
      <c r="I716">
        <v>20</v>
      </c>
      <c r="J716" s="65" t="s">
        <v>816</v>
      </c>
      <c r="K716" s="65" t="s">
        <v>817</v>
      </c>
      <c r="L716" s="66">
        <v>46266</v>
      </c>
      <c r="M716" s="65" t="s">
        <v>261</v>
      </c>
      <c r="N716" s="65" t="s">
        <v>264</v>
      </c>
      <c r="O716" s="65" t="s">
        <v>259</v>
      </c>
      <c r="P716" s="66">
        <v>46267</v>
      </c>
      <c r="Q716" s="31">
        <f t="shared" si="22"/>
        <v>785</v>
      </c>
      <c r="R716" s="31">
        <f t="shared" si="23"/>
        <v>902</v>
      </c>
      <c r="S716" s="29">
        <f>IF($Q716&lt;Parâmetros!$E$19,$G716-1,$G716)</f>
        <v>46266</v>
      </c>
    </row>
    <row r="717" spans="1:19" ht="15" customHeight="1" x14ac:dyDescent="0.25">
      <c r="A717" s="122">
        <v>53403</v>
      </c>
      <c r="B717" s="65" t="s">
        <v>214</v>
      </c>
      <c r="C717" s="65" t="s">
        <v>262</v>
      </c>
      <c r="D717" s="66">
        <v>46267</v>
      </c>
      <c r="E717" s="67">
        <v>4.76</v>
      </c>
      <c r="F717" s="65" t="s">
        <v>255</v>
      </c>
      <c r="G717" s="66">
        <v>46267</v>
      </c>
      <c r="H717">
        <v>40508073</v>
      </c>
      <c r="I717">
        <v>20</v>
      </c>
      <c r="J717" s="65" t="s">
        <v>1021</v>
      </c>
      <c r="K717" s="65" t="s">
        <v>1022</v>
      </c>
      <c r="L717" s="66">
        <v>46267</v>
      </c>
      <c r="M717" s="65" t="s">
        <v>261</v>
      </c>
      <c r="N717" s="65" t="s">
        <v>264</v>
      </c>
      <c r="O717" s="65" t="s">
        <v>259</v>
      </c>
      <c r="P717" s="66">
        <v>46267</v>
      </c>
      <c r="Q717" s="31">
        <f t="shared" si="22"/>
        <v>438</v>
      </c>
      <c r="R717" s="31">
        <f t="shared" si="23"/>
        <v>724</v>
      </c>
      <c r="S717" s="29">
        <f>IF($Q717&lt;Parâmetros!$E$19,$G717-1,$G717)</f>
        <v>46267</v>
      </c>
    </row>
    <row r="718" spans="1:19" ht="15" customHeight="1" x14ac:dyDescent="0.25">
      <c r="A718" s="122">
        <v>53403</v>
      </c>
      <c r="B718" s="65" t="s">
        <v>214</v>
      </c>
      <c r="C718" s="65" t="s">
        <v>262</v>
      </c>
      <c r="D718" s="66">
        <v>46267</v>
      </c>
      <c r="E718" s="67">
        <v>2.2400000000000002</v>
      </c>
      <c r="F718" s="65" t="s">
        <v>255</v>
      </c>
      <c r="G718" s="66">
        <v>46267</v>
      </c>
      <c r="H718">
        <v>40510978</v>
      </c>
      <c r="I718">
        <v>10</v>
      </c>
      <c r="J718" s="65" t="s">
        <v>1023</v>
      </c>
      <c r="K718" s="65" t="s">
        <v>1024</v>
      </c>
      <c r="L718" s="66">
        <v>46267</v>
      </c>
      <c r="M718" s="65" t="s">
        <v>261</v>
      </c>
      <c r="N718">
        <v>3004299</v>
      </c>
      <c r="O718" s="65" t="s">
        <v>259</v>
      </c>
      <c r="P718" s="66">
        <v>46267</v>
      </c>
      <c r="Q718" s="31">
        <f t="shared" si="22"/>
        <v>783</v>
      </c>
      <c r="R718" s="31">
        <f t="shared" si="23"/>
        <v>917</v>
      </c>
      <c r="S718" s="29">
        <f>IF($Q718&lt;Parâmetros!$E$19,$G718-1,$G718)</f>
        <v>46267</v>
      </c>
    </row>
    <row r="719" spans="1:19" ht="15" customHeight="1" x14ac:dyDescent="0.25">
      <c r="A719" s="122">
        <v>53403</v>
      </c>
      <c r="B719" s="65" t="s">
        <v>214</v>
      </c>
      <c r="C719" s="65" t="s">
        <v>262</v>
      </c>
      <c r="D719" s="66">
        <v>46270</v>
      </c>
      <c r="E719" s="67">
        <v>4.72</v>
      </c>
      <c r="F719" s="65" t="s">
        <v>255</v>
      </c>
      <c r="G719" s="66">
        <v>46268</v>
      </c>
      <c r="H719">
        <v>40499074</v>
      </c>
      <c r="I719">
        <v>10</v>
      </c>
      <c r="J719" s="65" t="s">
        <v>1878</v>
      </c>
      <c r="K719" s="65" t="s">
        <v>1879</v>
      </c>
      <c r="L719" s="66">
        <v>46268</v>
      </c>
      <c r="M719" s="65" t="s">
        <v>261</v>
      </c>
      <c r="N719" s="65" t="s">
        <v>264</v>
      </c>
      <c r="O719" s="65" t="s">
        <v>259</v>
      </c>
      <c r="P719" s="66">
        <v>46270</v>
      </c>
      <c r="Q719" s="31">
        <f t="shared" si="22"/>
        <v>439</v>
      </c>
      <c r="R719" s="31">
        <f t="shared" si="23"/>
        <v>723</v>
      </c>
      <c r="S719" s="29">
        <f>IF($Q719&lt;Parâmetros!$E$19,$G719-1,$G719)</f>
        <v>46268</v>
      </c>
    </row>
    <row r="720" spans="1:19" ht="15" customHeight="1" x14ac:dyDescent="0.25">
      <c r="A720" s="122">
        <v>53403</v>
      </c>
      <c r="B720" s="65" t="s">
        <v>214</v>
      </c>
      <c r="C720" s="65" t="s">
        <v>262</v>
      </c>
      <c r="D720" s="66">
        <v>46270</v>
      </c>
      <c r="E720" s="67">
        <v>2.2000000000000002</v>
      </c>
      <c r="F720" s="65" t="s">
        <v>255</v>
      </c>
      <c r="G720" s="66">
        <v>46268</v>
      </c>
      <c r="H720">
        <v>40508654</v>
      </c>
      <c r="I720">
        <v>10</v>
      </c>
      <c r="J720" s="65" t="s">
        <v>298</v>
      </c>
      <c r="K720" s="65" t="s">
        <v>1880</v>
      </c>
      <c r="L720" s="66">
        <v>46268</v>
      </c>
      <c r="M720" s="65" t="s">
        <v>261</v>
      </c>
      <c r="N720" s="65" t="s">
        <v>264</v>
      </c>
      <c r="O720" s="65" t="s">
        <v>259</v>
      </c>
      <c r="P720" s="66">
        <v>46270</v>
      </c>
      <c r="Q720" s="31">
        <f t="shared" si="22"/>
        <v>780</v>
      </c>
      <c r="R720" s="31">
        <f t="shared" si="23"/>
        <v>912</v>
      </c>
      <c r="S720" s="29">
        <f>IF($Q720&lt;Parâmetros!$E$19,$G720-1,$G720)</f>
        <v>46268</v>
      </c>
    </row>
    <row r="721" spans="1:19" ht="15" customHeight="1" x14ac:dyDescent="0.25">
      <c r="A721" s="122">
        <v>53403</v>
      </c>
      <c r="B721" s="65" t="s">
        <v>214</v>
      </c>
      <c r="C721" s="65" t="s">
        <v>262</v>
      </c>
      <c r="D721" s="66">
        <v>46270</v>
      </c>
      <c r="E721" s="67">
        <v>2.8</v>
      </c>
      <c r="F721" s="65" t="s">
        <v>255</v>
      </c>
      <c r="G721" s="66">
        <v>46270</v>
      </c>
      <c r="H721">
        <v>40512081</v>
      </c>
      <c r="I721">
        <v>10</v>
      </c>
      <c r="J721" s="65" t="s">
        <v>1881</v>
      </c>
      <c r="K721" s="65" t="s">
        <v>1882</v>
      </c>
      <c r="L721" s="66">
        <v>46270</v>
      </c>
      <c r="M721" s="65" t="s">
        <v>261</v>
      </c>
      <c r="N721" s="65" t="s">
        <v>264</v>
      </c>
      <c r="O721" s="65" t="s">
        <v>259</v>
      </c>
      <c r="P721" s="66">
        <v>46270</v>
      </c>
      <c r="Q721" s="31">
        <f t="shared" si="22"/>
        <v>432</v>
      </c>
      <c r="R721" s="31">
        <f t="shared" si="23"/>
        <v>600</v>
      </c>
      <c r="S721" s="29">
        <f>IF($Q721&lt;Parâmetros!$E$19,$G721-1,$G721)</f>
        <v>46270</v>
      </c>
    </row>
    <row r="722" spans="1:19" ht="15" customHeight="1" x14ac:dyDescent="0.25">
      <c r="A722" s="122">
        <v>53403</v>
      </c>
      <c r="B722" s="65" t="s">
        <v>214</v>
      </c>
      <c r="C722" s="65" t="s">
        <v>262</v>
      </c>
      <c r="D722" s="66">
        <v>46270</v>
      </c>
      <c r="E722" s="67">
        <v>2.0499999999999998</v>
      </c>
      <c r="F722" s="65" t="s">
        <v>255</v>
      </c>
      <c r="G722" s="66">
        <v>46270</v>
      </c>
      <c r="H722">
        <v>40512084</v>
      </c>
      <c r="I722">
        <v>10</v>
      </c>
      <c r="J722" s="65" t="s">
        <v>1883</v>
      </c>
      <c r="K722" s="65" t="s">
        <v>1884</v>
      </c>
      <c r="L722" s="66">
        <v>46270</v>
      </c>
      <c r="M722" s="65" t="s">
        <v>261</v>
      </c>
      <c r="N722">
        <v>3005825</v>
      </c>
      <c r="O722" s="65" t="s">
        <v>259</v>
      </c>
      <c r="P722" s="66">
        <v>46270</v>
      </c>
      <c r="Q722" s="31">
        <f t="shared" si="22"/>
        <v>607</v>
      </c>
      <c r="R722" s="31">
        <f t="shared" si="23"/>
        <v>730</v>
      </c>
      <c r="S722" s="29">
        <f>IF($Q722&lt;Parâmetros!$E$19,$G722-1,$G722)</f>
        <v>46270</v>
      </c>
    </row>
    <row r="723" spans="1:19" ht="15" customHeight="1" x14ac:dyDescent="0.25">
      <c r="A723" s="122">
        <v>53403</v>
      </c>
      <c r="B723" s="65" t="s">
        <v>214</v>
      </c>
      <c r="C723" s="65" t="s">
        <v>262</v>
      </c>
      <c r="D723" s="66">
        <v>46270</v>
      </c>
      <c r="E723" s="67">
        <v>2.0499999999999998</v>
      </c>
      <c r="F723" s="65" t="s">
        <v>255</v>
      </c>
      <c r="G723" s="66">
        <v>46270</v>
      </c>
      <c r="H723">
        <v>40509371</v>
      </c>
      <c r="I723">
        <v>50</v>
      </c>
      <c r="J723" s="65" t="s">
        <v>1885</v>
      </c>
      <c r="K723" s="65" t="s">
        <v>1886</v>
      </c>
      <c r="L723" s="66">
        <v>46270</v>
      </c>
      <c r="M723" s="65" t="s">
        <v>261</v>
      </c>
      <c r="N723" s="65" t="s">
        <v>264</v>
      </c>
      <c r="O723" s="65" t="s">
        <v>259</v>
      </c>
      <c r="P723" s="66">
        <v>46270</v>
      </c>
      <c r="Q723" s="31">
        <f t="shared" si="22"/>
        <v>794</v>
      </c>
      <c r="R723" s="31">
        <f t="shared" si="23"/>
        <v>918</v>
      </c>
      <c r="S723" s="29">
        <f>IF($Q723&lt;Parâmetros!$E$19,$G723-1,$G723)</f>
        <v>46270</v>
      </c>
    </row>
    <row r="724" spans="1:19" ht="15" customHeight="1" x14ac:dyDescent="0.25">
      <c r="A724" s="122">
        <v>53403</v>
      </c>
      <c r="B724" s="65" t="s">
        <v>214</v>
      </c>
      <c r="C724" s="65" t="s">
        <v>262</v>
      </c>
      <c r="D724" s="66">
        <v>46271</v>
      </c>
      <c r="E724" s="67">
        <v>3.77</v>
      </c>
      <c r="F724" s="65" t="s">
        <v>255</v>
      </c>
      <c r="G724" s="66">
        <v>46271</v>
      </c>
      <c r="H724">
        <v>40506748</v>
      </c>
      <c r="I724">
        <v>10</v>
      </c>
      <c r="J724" s="65" t="s">
        <v>1887</v>
      </c>
      <c r="K724" s="65" t="s">
        <v>1357</v>
      </c>
      <c r="L724" s="66">
        <v>46271</v>
      </c>
      <c r="M724" s="65" t="s">
        <v>261</v>
      </c>
      <c r="N724">
        <v>3003333</v>
      </c>
      <c r="O724" s="65" t="s">
        <v>259</v>
      </c>
      <c r="P724" s="66">
        <v>46271</v>
      </c>
      <c r="Q724" s="31">
        <f t="shared" si="22"/>
        <v>433</v>
      </c>
      <c r="R724" s="31">
        <f t="shared" si="23"/>
        <v>660</v>
      </c>
      <c r="S724" s="29">
        <f>IF($Q724&lt;Parâmetros!$E$19,$G724-1,$G724)</f>
        <v>46271</v>
      </c>
    </row>
    <row r="725" spans="1:19" ht="15" customHeight="1" x14ac:dyDescent="0.25">
      <c r="A725" s="122">
        <v>53403</v>
      </c>
      <c r="B725" s="65" t="s">
        <v>214</v>
      </c>
      <c r="C725" s="65" t="s">
        <v>262</v>
      </c>
      <c r="D725" s="66">
        <v>46271</v>
      </c>
      <c r="E725" s="67">
        <v>1.94</v>
      </c>
      <c r="F725" s="65" t="s">
        <v>255</v>
      </c>
      <c r="G725" s="66">
        <v>46271</v>
      </c>
      <c r="H725">
        <v>40512122</v>
      </c>
      <c r="I725">
        <v>10</v>
      </c>
      <c r="J725" s="65" t="s">
        <v>1888</v>
      </c>
      <c r="K725" s="65" t="s">
        <v>1889</v>
      </c>
      <c r="L725" s="66">
        <v>46271</v>
      </c>
      <c r="M725" s="65" t="s">
        <v>261</v>
      </c>
      <c r="N725" s="65" t="s">
        <v>264</v>
      </c>
      <c r="O725" s="65" t="s">
        <v>259</v>
      </c>
      <c r="P725" s="66">
        <v>46271</v>
      </c>
      <c r="Q725" s="31">
        <f t="shared" si="22"/>
        <v>664</v>
      </c>
      <c r="R725" s="31">
        <f t="shared" si="23"/>
        <v>780</v>
      </c>
      <c r="S725" s="29">
        <f>IF($Q725&lt;Parâmetros!$E$19,$G725-1,$G725)</f>
        <v>46271</v>
      </c>
    </row>
    <row r="726" spans="1:19" ht="15" customHeight="1" x14ac:dyDescent="0.25">
      <c r="A726" s="122">
        <v>53403</v>
      </c>
      <c r="B726" s="65" t="s">
        <v>214</v>
      </c>
      <c r="C726" s="65" t="s">
        <v>262</v>
      </c>
      <c r="D726" s="66">
        <v>46271</v>
      </c>
      <c r="E726" s="67">
        <v>1.1200000000000001</v>
      </c>
      <c r="F726" s="65" t="s">
        <v>255</v>
      </c>
      <c r="G726" s="66">
        <v>46271</v>
      </c>
      <c r="H726">
        <v>40510433</v>
      </c>
      <c r="I726">
        <v>10</v>
      </c>
      <c r="J726" s="65" t="s">
        <v>1890</v>
      </c>
      <c r="K726" s="65" t="s">
        <v>1891</v>
      </c>
      <c r="L726" s="66">
        <v>46271</v>
      </c>
      <c r="M726" s="65" t="s">
        <v>261</v>
      </c>
      <c r="N726" s="65" t="s">
        <v>264</v>
      </c>
      <c r="O726" s="65" t="s">
        <v>259</v>
      </c>
      <c r="P726" s="66">
        <v>46271</v>
      </c>
      <c r="Q726" s="31">
        <f t="shared" si="22"/>
        <v>843</v>
      </c>
      <c r="R726" s="31">
        <f t="shared" si="23"/>
        <v>910</v>
      </c>
      <c r="S726" s="29">
        <f>IF($Q726&lt;Parâmetros!$E$19,$G726-1,$G726)</f>
        <v>46271</v>
      </c>
    </row>
    <row r="727" spans="1:19" ht="15" customHeight="1" x14ac:dyDescent="0.25">
      <c r="A727" s="122">
        <v>53403</v>
      </c>
      <c r="B727" s="65" t="s">
        <v>214</v>
      </c>
      <c r="C727" s="65" t="s">
        <v>262</v>
      </c>
      <c r="D727" s="66">
        <v>46272</v>
      </c>
      <c r="E727" s="67">
        <v>2.78</v>
      </c>
      <c r="F727" s="65" t="s">
        <v>255</v>
      </c>
      <c r="G727" s="66">
        <v>46272</v>
      </c>
      <c r="H727">
        <v>40512782</v>
      </c>
      <c r="I727">
        <v>20</v>
      </c>
      <c r="J727" s="65" t="s">
        <v>2525</v>
      </c>
      <c r="K727" s="65" t="s">
        <v>2526</v>
      </c>
      <c r="L727" s="66">
        <v>46272</v>
      </c>
      <c r="M727" s="65" t="s">
        <v>261</v>
      </c>
      <c r="N727" s="65" t="s">
        <v>264</v>
      </c>
      <c r="O727" s="65" t="s">
        <v>259</v>
      </c>
      <c r="P727" s="66">
        <v>46272</v>
      </c>
      <c r="Q727" s="31">
        <f t="shared" si="22"/>
        <v>433</v>
      </c>
      <c r="R727" s="31">
        <f t="shared" si="23"/>
        <v>600</v>
      </c>
      <c r="S727" s="29">
        <f>IF($Q727&lt;Parâmetros!$E$19,$G727-1,$G727)</f>
        <v>46272</v>
      </c>
    </row>
    <row r="728" spans="1:19" ht="15" customHeight="1" x14ac:dyDescent="0.25">
      <c r="A728" s="122">
        <v>53403</v>
      </c>
      <c r="B728" s="65" t="s">
        <v>214</v>
      </c>
      <c r="C728" s="65" t="s">
        <v>262</v>
      </c>
      <c r="D728" s="66">
        <v>46272</v>
      </c>
      <c r="E728" s="67">
        <v>1.37</v>
      </c>
      <c r="F728" s="65" t="s">
        <v>255</v>
      </c>
      <c r="G728" s="66">
        <v>46272</v>
      </c>
      <c r="H728">
        <v>40512109</v>
      </c>
      <c r="I728">
        <v>10</v>
      </c>
      <c r="J728" s="65" t="s">
        <v>2527</v>
      </c>
      <c r="K728" s="65" t="s">
        <v>355</v>
      </c>
      <c r="L728" s="66">
        <v>46272</v>
      </c>
      <c r="M728" s="65" t="s">
        <v>261</v>
      </c>
      <c r="N728" s="65" t="s">
        <v>264</v>
      </c>
      <c r="O728" s="65" t="s">
        <v>259</v>
      </c>
      <c r="P728" s="66">
        <v>46272</v>
      </c>
      <c r="Q728" s="31">
        <f t="shared" si="22"/>
        <v>607</v>
      </c>
      <c r="R728" s="31">
        <f t="shared" si="23"/>
        <v>690</v>
      </c>
      <c r="S728" s="29">
        <f>IF($Q728&lt;Parâmetros!$E$19,$G728-1,$G728)</f>
        <v>46272</v>
      </c>
    </row>
    <row r="729" spans="1:19" ht="15" customHeight="1" x14ac:dyDescent="0.25">
      <c r="A729" s="122">
        <v>53403</v>
      </c>
      <c r="B729" s="65" t="s">
        <v>214</v>
      </c>
      <c r="C729" s="65" t="s">
        <v>262</v>
      </c>
      <c r="D729" s="66">
        <v>46272</v>
      </c>
      <c r="E729" s="67">
        <v>2.64</v>
      </c>
      <c r="F729" s="65" t="s">
        <v>255</v>
      </c>
      <c r="G729" s="66">
        <v>46272</v>
      </c>
      <c r="H729">
        <v>40512783</v>
      </c>
      <c r="I729">
        <v>10</v>
      </c>
      <c r="J729" s="65" t="s">
        <v>2528</v>
      </c>
      <c r="K729" s="65" t="s">
        <v>2529</v>
      </c>
      <c r="L729" s="66">
        <v>46272</v>
      </c>
      <c r="M729" s="65" t="s">
        <v>261</v>
      </c>
      <c r="N729" s="65" t="s">
        <v>264</v>
      </c>
      <c r="O729" s="65" t="s">
        <v>259</v>
      </c>
      <c r="P729" s="66">
        <v>46272</v>
      </c>
      <c r="Q729" s="31">
        <f t="shared" si="22"/>
        <v>757</v>
      </c>
      <c r="R729" s="31">
        <f t="shared" si="23"/>
        <v>915</v>
      </c>
      <c r="S729" s="29">
        <f>IF($Q729&lt;Parâmetros!$E$19,$G729-1,$G729)</f>
        <v>46272</v>
      </c>
    </row>
    <row r="730" spans="1:19" ht="15" customHeight="1" x14ac:dyDescent="0.25">
      <c r="A730" s="122">
        <v>53403</v>
      </c>
      <c r="B730" s="65" t="s">
        <v>214</v>
      </c>
      <c r="C730" s="65" t="s">
        <v>262</v>
      </c>
      <c r="D730" s="66">
        <v>46274</v>
      </c>
      <c r="E730" s="67">
        <v>3.71</v>
      </c>
      <c r="F730" s="65" t="s">
        <v>255</v>
      </c>
      <c r="G730" s="66">
        <v>46273</v>
      </c>
      <c r="H730">
        <v>40505308</v>
      </c>
      <c r="I730">
        <v>10</v>
      </c>
      <c r="J730" s="65" t="s">
        <v>2738</v>
      </c>
      <c r="K730" s="65" t="s">
        <v>278</v>
      </c>
      <c r="L730" s="66">
        <v>46273</v>
      </c>
      <c r="M730" s="65" t="s">
        <v>261</v>
      </c>
      <c r="N730" s="65" t="s">
        <v>264</v>
      </c>
      <c r="O730" s="65" t="s">
        <v>259</v>
      </c>
      <c r="P730" s="66">
        <v>46274</v>
      </c>
      <c r="Q730" s="31">
        <f t="shared" si="22"/>
        <v>437</v>
      </c>
      <c r="R730" s="31">
        <f t="shared" si="23"/>
        <v>660</v>
      </c>
      <c r="S730" s="29">
        <f>IF($Q730&lt;Parâmetros!$E$19,$G730-1,$G730)</f>
        <v>46273</v>
      </c>
    </row>
    <row r="731" spans="1:19" ht="15" customHeight="1" x14ac:dyDescent="0.25">
      <c r="A731" s="122">
        <v>53459</v>
      </c>
      <c r="B731" s="65" t="s">
        <v>188</v>
      </c>
      <c r="C731" s="65" t="s">
        <v>262</v>
      </c>
      <c r="D731" s="66">
        <v>46265</v>
      </c>
      <c r="E731" s="67">
        <v>1.57</v>
      </c>
      <c r="F731" s="65" t="s">
        <v>255</v>
      </c>
      <c r="G731" s="66">
        <v>46265</v>
      </c>
      <c r="H731">
        <v>40510158</v>
      </c>
      <c r="I731">
        <v>40</v>
      </c>
      <c r="J731" s="65" t="s">
        <v>559</v>
      </c>
      <c r="K731" s="65" t="s">
        <v>360</v>
      </c>
      <c r="L731" s="66">
        <v>46265</v>
      </c>
      <c r="M731" s="65" t="s">
        <v>261</v>
      </c>
      <c r="N731" s="65" t="s">
        <v>264</v>
      </c>
      <c r="O731" s="65" t="s">
        <v>259</v>
      </c>
      <c r="P731" s="66">
        <v>46265</v>
      </c>
      <c r="Q731" s="31">
        <f t="shared" si="22"/>
        <v>446</v>
      </c>
      <c r="R731" s="31">
        <f t="shared" si="23"/>
        <v>540</v>
      </c>
      <c r="S731" s="29">
        <f>IF($Q731&lt;Parâmetros!$E$19,$G731-1,$G731)</f>
        <v>46265</v>
      </c>
    </row>
    <row r="732" spans="1:19" ht="15" customHeight="1" x14ac:dyDescent="0.25">
      <c r="A732" s="122">
        <v>53459</v>
      </c>
      <c r="B732" s="65" t="s">
        <v>188</v>
      </c>
      <c r="C732" s="65" t="s">
        <v>262</v>
      </c>
      <c r="D732" s="66">
        <v>46265</v>
      </c>
      <c r="E732" s="67">
        <v>3.99</v>
      </c>
      <c r="F732" s="65" t="s">
        <v>255</v>
      </c>
      <c r="G732" s="66">
        <v>46265</v>
      </c>
      <c r="H732">
        <v>40497597</v>
      </c>
      <c r="I732">
        <v>10</v>
      </c>
      <c r="J732" s="65" t="s">
        <v>560</v>
      </c>
      <c r="K732" s="65" t="s">
        <v>317</v>
      </c>
      <c r="L732" s="66">
        <v>46265</v>
      </c>
      <c r="M732" s="65" t="s">
        <v>261</v>
      </c>
      <c r="N732" s="65" t="s">
        <v>264</v>
      </c>
      <c r="O732" s="65" t="s">
        <v>259</v>
      </c>
      <c r="P732" s="66">
        <v>46265</v>
      </c>
      <c r="Q732" s="31">
        <f t="shared" si="22"/>
        <v>540</v>
      </c>
      <c r="R732" s="31">
        <f t="shared" si="23"/>
        <v>780</v>
      </c>
      <c r="S732" s="29">
        <f>IF($Q732&lt;Parâmetros!$E$19,$G732-1,$G732)</f>
        <v>46265</v>
      </c>
    </row>
    <row r="733" spans="1:19" ht="15" customHeight="1" x14ac:dyDescent="0.25">
      <c r="A733" s="122">
        <v>53459</v>
      </c>
      <c r="B733" s="65" t="s">
        <v>188</v>
      </c>
      <c r="C733" s="65" t="s">
        <v>262</v>
      </c>
      <c r="D733" s="66">
        <v>46265</v>
      </c>
      <c r="E733" s="67">
        <v>1.0900000000000001</v>
      </c>
      <c r="F733" s="65" t="s">
        <v>255</v>
      </c>
      <c r="G733" s="66">
        <v>46265</v>
      </c>
      <c r="H733">
        <v>40497597</v>
      </c>
      <c r="I733">
        <v>10</v>
      </c>
      <c r="J733" s="65" t="s">
        <v>561</v>
      </c>
      <c r="K733" s="65" t="s">
        <v>562</v>
      </c>
      <c r="L733" s="66">
        <v>46265</v>
      </c>
      <c r="M733" s="65" t="s">
        <v>261</v>
      </c>
      <c r="N733" s="65" t="s">
        <v>264</v>
      </c>
      <c r="O733" s="65" t="s">
        <v>259</v>
      </c>
      <c r="P733" s="66">
        <v>46265</v>
      </c>
      <c r="Q733" s="31">
        <f t="shared" si="22"/>
        <v>844</v>
      </c>
      <c r="R733" s="31">
        <f t="shared" si="23"/>
        <v>909</v>
      </c>
      <c r="S733" s="29">
        <f>IF($Q733&lt;Parâmetros!$E$19,$G733-1,$G733)</f>
        <v>46265</v>
      </c>
    </row>
    <row r="734" spans="1:19" ht="15" customHeight="1" x14ac:dyDescent="0.25">
      <c r="A734" s="122">
        <v>53459</v>
      </c>
      <c r="B734" s="65" t="s">
        <v>188</v>
      </c>
      <c r="C734" s="65" t="s">
        <v>262</v>
      </c>
      <c r="D734" s="66">
        <v>46267</v>
      </c>
      <c r="E734" s="67">
        <v>1.65</v>
      </c>
      <c r="F734" s="65" t="s">
        <v>255</v>
      </c>
      <c r="G734" s="66">
        <v>46267</v>
      </c>
      <c r="H734">
        <v>40507445</v>
      </c>
      <c r="I734">
        <v>20</v>
      </c>
      <c r="J734" s="65" t="s">
        <v>1025</v>
      </c>
      <c r="K734" s="65" t="s">
        <v>1026</v>
      </c>
      <c r="L734" s="66">
        <v>46267</v>
      </c>
      <c r="M734" s="65" t="s">
        <v>261</v>
      </c>
      <c r="N734" s="65" t="s">
        <v>264</v>
      </c>
      <c r="O734" s="65" t="s">
        <v>259</v>
      </c>
      <c r="P734" s="66">
        <v>46267</v>
      </c>
      <c r="Q734" s="31">
        <f t="shared" si="22"/>
        <v>441</v>
      </c>
      <c r="R734" s="31">
        <f t="shared" si="23"/>
        <v>540</v>
      </c>
      <c r="S734" s="29">
        <f>IF($Q734&lt;Parâmetros!$E$19,$G734-1,$G734)</f>
        <v>46267</v>
      </c>
    </row>
    <row r="735" spans="1:19" ht="15" customHeight="1" x14ac:dyDescent="0.25">
      <c r="A735" s="122">
        <v>53459</v>
      </c>
      <c r="B735" s="65" t="s">
        <v>188</v>
      </c>
      <c r="C735" s="65" t="s">
        <v>262</v>
      </c>
      <c r="D735" s="66">
        <v>46267</v>
      </c>
      <c r="E735" s="67">
        <v>2</v>
      </c>
      <c r="F735" s="65" t="s">
        <v>255</v>
      </c>
      <c r="G735" s="66">
        <v>46267</v>
      </c>
      <c r="H735">
        <v>40508073</v>
      </c>
      <c r="I735">
        <v>20</v>
      </c>
      <c r="J735" s="65" t="s">
        <v>1027</v>
      </c>
      <c r="K735" s="65" t="s">
        <v>1028</v>
      </c>
      <c r="L735" s="66">
        <v>46267</v>
      </c>
      <c r="M735" s="65" t="s">
        <v>261</v>
      </c>
      <c r="N735" s="65" t="s">
        <v>264</v>
      </c>
      <c r="O735" s="65" t="s">
        <v>259</v>
      </c>
      <c r="P735" s="66">
        <v>46267</v>
      </c>
      <c r="Q735" s="31">
        <f t="shared" si="22"/>
        <v>540</v>
      </c>
      <c r="R735" s="31">
        <f t="shared" si="23"/>
        <v>660</v>
      </c>
      <c r="S735" s="29">
        <f>IF($Q735&lt;Parâmetros!$E$19,$G735-1,$G735)</f>
        <v>46267</v>
      </c>
    </row>
    <row r="736" spans="1:19" ht="15" customHeight="1" x14ac:dyDescent="0.25">
      <c r="A736" s="122">
        <v>53459</v>
      </c>
      <c r="B736" s="65" t="s">
        <v>188</v>
      </c>
      <c r="C736" s="65" t="s">
        <v>262</v>
      </c>
      <c r="D736" s="66">
        <v>46270</v>
      </c>
      <c r="E736" s="67">
        <v>3.35</v>
      </c>
      <c r="F736" s="65" t="s">
        <v>255</v>
      </c>
      <c r="G736" s="66">
        <v>46267</v>
      </c>
      <c r="H736">
        <v>40510978</v>
      </c>
      <c r="I736">
        <v>10</v>
      </c>
      <c r="J736" s="65" t="s">
        <v>1892</v>
      </c>
      <c r="K736" s="65" t="s">
        <v>1893</v>
      </c>
      <c r="L736" s="66">
        <v>46267</v>
      </c>
      <c r="M736" s="65" t="s">
        <v>261</v>
      </c>
      <c r="N736">
        <v>3004299</v>
      </c>
      <c r="O736" s="65" t="s">
        <v>259</v>
      </c>
      <c r="P736" s="66">
        <v>46270</v>
      </c>
      <c r="Q736" s="31">
        <f t="shared" si="22"/>
        <v>720</v>
      </c>
      <c r="R736" s="31">
        <f t="shared" si="23"/>
        <v>921</v>
      </c>
      <c r="S736" s="29">
        <f>IF($Q736&lt;Parâmetros!$E$19,$G736-1,$G736)</f>
        <v>46267</v>
      </c>
    </row>
    <row r="737" spans="1:19" ht="15" customHeight="1" x14ac:dyDescent="0.25">
      <c r="A737" s="122">
        <v>53459</v>
      </c>
      <c r="B737" s="65" t="s">
        <v>188</v>
      </c>
      <c r="C737" s="65" t="s">
        <v>262</v>
      </c>
      <c r="D737" s="66">
        <v>46269</v>
      </c>
      <c r="E737" s="67">
        <v>7.0000000000000007E-2</v>
      </c>
      <c r="F737" s="65" t="s">
        <v>255</v>
      </c>
      <c r="G737" s="66">
        <v>46269</v>
      </c>
      <c r="H737">
        <v>40509370</v>
      </c>
      <c r="I737">
        <v>10</v>
      </c>
      <c r="J737" s="65" t="s">
        <v>1894</v>
      </c>
      <c r="K737" s="65" t="s">
        <v>1895</v>
      </c>
      <c r="L737" s="66">
        <v>46269</v>
      </c>
      <c r="M737" s="65" t="s">
        <v>258</v>
      </c>
      <c r="N737" s="65" t="s">
        <v>264</v>
      </c>
      <c r="O737" s="65" t="s">
        <v>259</v>
      </c>
      <c r="P737" s="66">
        <v>46269</v>
      </c>
      <c r="Q737" s="31">
        <f t="shared" si="22"/>
        <v>471</v>
      </c>
      <c r="R737" s="31">
        <f t="shared" si="23"/>
        <v>475</v>
      </c>
      <c r="S737" s="29">
        <f>IF($Q737&lt;Parâmetros!$E$19,$G737-1,$G737)</f>
        <v>46269</v>
      </c>
    </row>
    <row r="738" spans="1:19" ht="15" customHeight="1" x14ac:dyDescent="0.25">
      <c r="A738" s="122">
        <v>53459</v>
      </c>
      <c r="B738" s="65" t="s">
        <v>188</v>
      </c>
      <c r="C738" s="65" t="s">
        <v>262</v>
      </c>
      <c r="D738" s="66">
        <v>46269</v>
      </c>
      <c r="E738" s="67">
        <v>0.2</v>
      </c>
      <c r="F738" s="65" t="s">
        <v>255</v>
      </c>
      <c r="G738" s="66">
        <v>46269</v>
      </c>
      <c r="H738">
        <v>40509370</v>
      </c>
      <c r="I738">
        <v>10</v>
      </c>
      <c r="J738" s="65" t="s">
        <v>1896</v>
      </c>
      <c r="K738" s="65" t="s">
        <v>1897</v>
      </c>
      <c r="L738" s="66">
        <v>46269</v>
      </c>
      <c r="M738" s="65" t="s">
        <v>258</v>
      </c>
      <c r="N738" s="65" t="s">
        <v>264</v>
      </c>
      <c r="O738" s="65" t="s">
        <v>259</v>
      </c>
      <c r="P738" s="66">
        <v>46269</v>
      </c>
      <c r="Q738" s="31">
        <f t="shared" si="22"/>
        <v>475</v>
      </c>
      <c r="R738" s="31">
        <f t="shared" si="23"/>
        <v>487</v>
      </c>
      <c r="S738" s="29">
        <f>IF($Q738&lt;Parâmetros!$E$19,$G738-1,$G738)</f>
        <v>46269</v>
      </c>
    </row>
    <row r="739" spans="1:19" ht="15" customHeight="1" x14ac:dyDescent="0.25">
      <c r="A739" s="122">
        <v>53459</v>
      </c>
      <c r="B739" s="65" t="s">
        <v>188</v>
      </c>
      <c r="C739" s="65" t="s">
        <v>262</v>
      </c>
      <c r="D739" s="66">
        <v>46269</v>
      </c>
      <c r="E739" s="67">
        <v>7.13</v>
      </c>
      <c r="F739" s="65" t="s">
        <v>255</v>
      </c>
      <c r="G739" s="66">
        <v>46269</v>
      </c>
      <c r="H739">
        <v>40509370</v>
      </c>
      <c r="I739">
        <v>10</v>
      </c>
      <c r="J739" s="65" t="s">
        <v>1898</v>
      </c>
      <c r="K739" s="65" t="s">
        <v>1899</v>
      </c>
      <c r="L739" s="66">
        <v>46269</v>
      </c>
      <c r="M739" s="65" t="s">
        <v>258</v>
      </c>
      <c r="N739" s="65" t="s">
        <v>264</v>
      </c>
      <c r="O739" s="65" t="s">
        <v>259</v>
      </c>
      <c r="P739" s="66">
        <v>46269</v>
      </c>
      <c r="Q739" s="31">
        <f t="shared" si="22"/>
        <v>487</v>
      </c>
      <c r="R739" s="31">
        <f t="shared" si="23"/>
        <v>915</v>
      </c>
      <c r="S739" s="29">
        <f>IF($Q739&lt;Parâmetros!$E$19,$G739-1,$G739)</f>
        <v>46269</v>
      </c>
    </row>
    <row r="740" spans="1:19" ht="15" customHeight="1" x14ac:dyDescent="0.25">
      <c r="A740" s="122">
        <v>53459</v>
      </c>
      <c r="B740" s="65" t="s">
        <v>188</v>
      </c>
      <c r="C740" s="65" t="s">
        <v>262</v>
      </c>
      <c r="D740" s="66">
        <v>46269</v>
      </c>
      <c r="E740" s="67">
        <v>-7.13</v>
      </c>
      <c r="F740" s="65" t="s">
        <v>255</v>
      </c>
      <c r="G740" s="66">
        <v>46269</v>
      </c>
      <c r="H740">
        <v>40509370</v>
      </c>
      <c r="I740">
        <v>10</v>
      </c>
      <c r="J740" s="65" t="s">
        <v>1898</v>
      </c>
      <c r="K740" s="65" t="s">
        <v>1899</v>
      </c>
      <c r="L740" s="66">
        <v>46269</v>
      </c>
      <c r="M740" s="65" t="s">
        <v>258</v>
      </c>
      <c r="N740" s="65" t="s">
        <v>264</v>
      </c>
      <c r="O740" s="65" t="s">
        <v>259</v>
      </c>
      <c r="P740" s="66">
        <v>46269</v>
      </c>
      <c r="Q740" s="31">
        <f t="shared" si="22"/>
        <v>487</v>
      </c>
      <c r="R740" s="31">
        <f t="shared" si="23"/>
        <v>915</v>
      </c>
      <c r="S740" s="29">
        <f>IF($Q740&lt;Parâmetros!$E$19,$G740-1,$G740)</f>
        <v>46269</v>
      </c>
    </row>
    <row r="741" spans="1:19" ht="15" customHeight="1" x14ac:dyDescent="0.25">
      <c r="A741" s="122">
        <v>53459</v>
      </c>
      <c r="B741" s="65" t="s">
        <v>188</v>
      </c>
      <c r="C741" s="65" t="s">
        <v>262</v>
      </c>
      <c r="D741" s="66">
        <v>46269</v>
      </c>
      <c r="E741" s="67">
        <v>4.87</v>
      </c>
      <c r="F741" s="65" t="s">
        <v>255</v>
      </c>
      <c r="G741" s="66">
        <v>46269</v>
      </c>
      <c r="H741">
        <v>40509370</v>
      </c>
      <c r="I741">
        <v>10</v>
      </c>
      <c r="J741" s="65" t="s">
        <v>1900</v>
      </c>
      <c r="K741" s="65" t="s">
        <v>1901</v>
      </c>
      <c r="L741" s="66">
        <v>46269</v>
      </c>
      <c r="M741" s="65" t="s">
        <v>258</v>
      </c>
      <c r="N741" s="65" t="s">
        <v>264</v>
      </c>
      <c r="O741" s="65" t="s">
        <v>259</v>
      </c>
      <c r="P741" s="66">
        <v>46269</v>
      </c>
      <c r="Q741" s="31">
        <f t="shared" si="22"/>
        <v>487</v>
      </c>
      <c r="R741" s="31">
        <f t="shared" si="23"/>
        <v>780</v>
      </c>
      <c r="S741" s="29">
        <f>IF($Q741&lt;Parâmetros!$E$19,$G741-1,$G741)</f>
        <v>46269</v>
      </c>
    </row>
    <row r="742" spans="1:19" ht="15" customHeight="1" x14ac:dyDescent="0.25">
      <c r="A742" s="122">
        <v>53459</v>
      </c>
      <c r="B742" s="65" t="s">
        <v>188</v>
      </c>
      <c r="C742" s="65" t="s">
        <v>262</v>
      </c>
      <c r="D742" s="66">
        <v>46269</v>
      </c>
      <c r="E742" s="67">
        <v>7.1</v>
      </c>
      <c r="F742" s="65" t="s">
        <v>255</v>
      </c>
      <c r="G742" s="66">
        <v>46269</v>
      </c>
      <c r="H742">
        <v>40509370</v>
      </c>
      <c r="I742">
        <v>10</v>
      </c>
      <c r="J742" s="65" t="s">
        <v>1902</v>
      </c>
      <c r="K742" s="65" t="s">
        <v>1903</v>
      </c>
      <c r="L742" s="66">
        <v>46269</v>
      </c>
      <c r="M742" s="65" t="s">
        <v>258</v>
      </c>
      <c r="N742" s="65" t="s">
        <v>264</v>
      </c>
      <c r="O742" s="65" t="s">
        <v>259</v>
      </c>
      <c r="P742" s="66">
        <v>46269</v>
      </c>
      <c r="Q742" s="31">
        <f t="shared" si="22"/>
        <v>487</v>
      </c>
      <c r="R742" s="31">
        <f t="shared" si="23"/>
        <v>913</v>
      </c>
      <c r="S742" s="29">
        <f>IF($Q742&lt;Parâmetros!$E$19,$G742-1,$G742)</f>
        <v>46269</v>
      </c>
    </row>
    <row r="743" spans="1:19" ht="15" customHeight="1" x14ac:dyDescent="0.25">
      <c r="A743" s="122">
        <v>53459</v>
      </c>
      <c r="B743" s="65" t="s">
        <v>188</v>
      </c>
      <c r="C743" s="65" t="s">
        <v>262</v>
      </c>
      <c r="D743" s="66">
        <v>46269</v>
      </c>
      <c r="E743" s="67">
        <v>-7.1</v>
      </c>
      <c r="F743" s="65" t="s">
        <v>255</v>
      </c>
      <c r="G743" s="66">
        <v>46269</v>
      </c>
      <c r="H743">
        <v>40509370</v>
      </c>
      <c r="I743">
        <v>10</v>
      </c>
      <c r="J743" s="65" t="s">
        <v>1902</v>
      </c>
      <c r="K743" s="65" t="s">
        <v>1903</v>
      </c>
      <c r="L743" s="66">
        <v>46269</v>
      </c>
      <c r="M743" s="65" t="s">
        <v>258</v>
      </c>
      <c r="N743" s="65" t="s">
        <v>264</v>
      </c>
      <c r="O743" s="65" t="s">
        <v>259</v>
      </c>
      <c r="P743" s="66">
        <v>46269</v>
      </c>
      <c r="Q743" s="31">
        <f t="shared" si="22"/>
        <v>487</v>
      </c>
      <c r="R743" s="31">
        <f t="shared" si="23"/>
        <v>913</v>
      </c>
      <c r="S743" s="29">
        <f>IF($Q743&lt;Parâmetros!$E$19,$G743-1,$G743)</f>
        <v>46269</v>
      </c>
    </row>
    <row r="744" spans="1:19" ht="15" customHeight="1" x14ac:dyDescent="0.25">
      <c r="A744" s="122">
        <v>53459</v>
      </c>
      <c r="B744" s="65" t="s">
        <v>188</v>
      </c>
      <c r="C744" s="65" t="s">
        <v>262</v>
      </c>
      <c r="D744" s="66">
        <v>46269</v>
      </c>
      <c r="E744" s="67">
        <v>1.32</v>
      </c>
      <c r="F744" s="65" t="s">
        <v>255</v>
      </c>
      <c r="G744" s="66">
        <v>46269</v>
      </c>
      <c r="H744">
        <v>40509370</v>
      </c>
      <c r="I744">
        <v>10</v>
      </c>
      <c r="J744" s="65" t="s">
        <v>1244</v>
      </c>
      <c r="K744" s="65" t="s">
        <v>1904</v>
      </c>
      <c r="L744" s="66">
        <v>46269</v>
      </c>
      <c r="M744" s="65" t="s">
        <v>258</v>
      </c>
      <c r="N744" s="65" t="s">
        <v>264</v>
      </c>
      <c r="O744" s="65" t="s">
        <v>259</v>
      </c>
      <c r="P744" s="66">
        <v>46269</v>
      </c>
      <c r="Q744" s="31">
        <f t="shared" si="22"/>
        <v>841</v>
      </c>
      <c r="R744" s="31">
        <f t="shared" si="23"/>
        <v>920</v>
      </c>
      <c r="S744" s="29">
        <f>IF($Q744&lt;Parâmetros!$E$19,$G744-1,$G744)</f>
        <v>46269</v>
      </c>
    </row>
    <row r="745" spans="1:19" ht="15" customHeight="1" x14ac:dyDescent="0.25">
      <c r="A745" s="122">
        <v>53459</v>
      </c>
      <c r="B745" s="65" t="s">
        <v>188</v>
      </c>
      <c r="C745" s="65" t="s">
        <v>262</v>
      </c>
      <c r="D745" s="66">
        <v>46270</v>
      </c>
      <c r="E745" s="67">
        <v>1.1200000000000001</v>
      </c>
      <c r="F745" s="65" t="s">
        <v>255</v>
      </c>
      <c r="G745" s="66">
        <v>46270</v>
      </c>
      <c r="H745">
        <v>40510412</v>
      </c>
      <c r="I745">
        <v>10</v>
      </c>
      <c r="J745" s="65" t="s">
        <v>1905</v>
      </c>
      <c r="K745" s="65" t="s">
        <v>1906</v>
      </c>
      <c r="L745" s="66">
        <v>46270</v>
      </c>
      <c r="M745" s="65" t="s">
        <v>261</v>
      </c>
      <c r="N745" s="65" t="s">
        <v>264</v>
      </c>
      <c r="O745" s="65" t="s">
        <v>259</v>
      </c>
      <c r="P745" s="66">
        <v>46270</v>
      </c>
      <c r="Q745" s="31">
        <f t="shared" si="22"/>
        <v>442</v>
      </c>
      <c r="R745" s="31">
        <f t="shared" si="23"/>
        <v>510</v>
      </c>
      <c r="S745" s="29">
        <f>IF($Q745&lt;Parâmetros!$E$19,$G745-1,$G745)</f>
        <v>46270</v>
      </c>
    </row>
    <row r="746" spans="1:19" ht="15" customHeight="1" x14ac:dyDescent="0.25">
      <c r="A746" s="122">
        <v>53459</v>
      </c>
      <c r="B746" s="65" t="s">
        <v>188</v>
      </c>
      <c r="C746" s="65" t="s">
        <v>262</v>
      </c>
      <c r="D746" s="66">
        <v>46270</v>
      </c>
      <c r="E746" s="67">
        <v>2</v>
      </c>
      <c r="F746" s="65" t="s">
        <v>255</v>
      </c>
      <c r="G746" s="66">
        <v>46270</v>
      </c>
      <c r="H746">
        <v>40509368</v>
      </c>
      <c r="I746">
        <v>20</v>
      </c>
      <c r="J746" s="65" t="s">
        <v>1907</v>
      </c>
      <c r="K746" s="65" t="s">
        <v>1908</v>
      </c>
      <c r="L746" s="66">
        <v>46270</v>
      </c>
      <c r="M746" s="65" t="s">
        <v>258</v>
      </c>
      <c r="N746">
        <v>3005825</v>
      </c>
      <c r="O746" s="65" t="s">
        <v>259</v>
      </c>
      <c r="P746" s="66">
        <v>46270</v>
      </c>
      <c r="Q746" s="31">
        <f t="shared" si="22"/>
        <v>511</v>
      </c>
      <c r="R746" s="31">
        <f t="shared" si="23"/>
        <v>631</v>
      </c>
      <c r="S746" s="29">
        <f>IF($Q746&lt;Parâmetros!$E$19,$G746-1,$G746)</f>
        <v>46270</v>
      </c>
    </row>
    <row r="747" spans="1:19" ht="15" customHeight="1" x14ac:dyDescent="0.25">
      <c r="A747" s="122">
        <v>53459</v>
      </c>
      <c r="B747" s="65" t="s">
        <v>188</v>
      </c>
      <c r="C747" s="65" t="s">
        <v>262</v>
      </c>
      <c r="D747" s="66">
        <v>46270</v>
      </c>
      <c r="E747" s="67">
        <v>1.02</v>
      </c>
      <c r="F747" s="65" t="s">
        <v>255</v>
      </c>
      <c r="G747" s="66">
        <v>46270</v>
      </c>
      <c r="H747">
        <v>40509369</v>
      </c>
      <c r="I747">
        <v>20</v>
      </c>
      <c r="J747" s="65" t="s">
        <v>1909</v>
      </c>
      <c r="K747" s="65" t="s">
        <v>1910</v>
      </c>
      <c r="L747" s="66">
        <v>46270</v>
      </c>
      <c r="M747" s="65" t="s">
        <v>258</v>
      </c>
      <c r="N747">
        <v>3002594</v>
      </c>
      <c r="O747" s="65" t="s">
        <v>259</v>
      </c>
      <c r="P747" s="66">
        <v>46270</v>
      </c>
      <c r="Q747" s="31">
        <f t="shared" si="22"/>
        <v>632</v>
      </c>
      <c r="R747" s="31">
        <f t="shared" si="23"/>
        <v>693</v>
      </c>
      <c r="S747" s="29">
        <f>IF($Q747&lt;Parâmetros!$E$19,$G747-1,$G747)</f>
        <v>46270</v>
      </c>
    </row>
    <row r="748" spans="1:19" ht="15" customHeight="1" x14ac:dyDescent="0.25">
      <c r="A748" s="122">
        <v>53459</v>
      </c>
      <c r="B748" s="65" t="s">
        <v>188</v>
      </c>
      <c r="C748" s="65" t="s">
        <v>262</v>
      </c>
      <c r="D748" s="66">
        <v>46270</v>
      </c>
      <c r="E748" s="67">
        <v>1.45</v>
      </c>
      <c r="F748" s="65" t="s">
        <v>255</v>
      </c>
      <c r="G748" s="66">
        <v>46270</v>
      </c>
      <c r="H748">
        <v>40506130</v>
      </c>
      <c r="I748">
        <v>20</v>
      </c>
      <c r="J748" s="65" t="s">
        <v>1911</v>
      </c>
      <c r="K748" s="65" t="s">
        <v>1912</v>
      </c>
      <c r="L748" s="66">
        <v>46270</v>
      </c>
      <c r="M748" s="65" t="s">
        <v>261</v>
      </c>
      <c r="N748" s="65" t="s">
        <v>264</v>
      </c>
      <c r="O748" s="65" t="s">
        <v>259</v>
      </c>
      <c r="P748" s="66">
        <v>46270</v>
      </c>
      <c r="Q748" s="31">
        <f t="shared" si="22"/>
        <v>753</v>
      </c>
      <c r="R748" s="31">
        <f t="shared" si="23"/>
        <v>840</v>
      </c>
      <c r="S748" s="29">
        <f>IF($Q748&lt;Parâmetros!$E$19,$G748-1,$G748)</f>
        <v>46270</v>
      </c>
    </row>
    <row r="749" spans="1:19" ht="15" customHeight="1" x14ac:dyDescent="0.25">
      <c r="A749" s="122">
        <v>53459</v>
      </c>
      <c r="B749" s="65" t="s">
        <v>188</v>
      </c>
      <c r="C749" s="65" t="s">
        <v>262</v>
      </c>
      <c r="D749" s="66">
        <v>46270</v>
      </c>
      <c r="E749" s="67">
        <v>1.22</v>
      </c>
      <c r="F749" s="65" t="s">
        <v>255</v>
      </c>
      <c r="G749" s="66">
        <v>46270</v>
      </c>
      <c r="H749">
        <v>40499933</v>
      </c>
      <c r="I749">
        <v>20</v>
      </c>
      <c r="J749" s="65" t="s">
        <v>1913</v>
      </c>
      <c r="K749" s="65" t="s">
        <v>904</v>
      </c>
      <c r="L749" s="66">
        <v>46270</v>
      </c>
      <c r="M749" s="65" t="s">
        <v>261</v>
      </c>
      <c r="N749">
        <v>3006506</v>
      </c>
      <c r="O749" s="65" t="s">
        <v>259</v>
      </c>
      <c r="P749" s="66">
        <v>46270</v>
      </c>
      <c r="Q749" s="31">
        <f t="shared" si="22"/>
        <v>842</v>
      </c>
      <c r="R749" s="31">
        <f t="shared" si="23"/>
        <v>915</v>
      </c>
      <c r="S749" s="29">
        <f>IF($Q749&lt;Parâmetros!$E$19,$G749-1,$G749)</f>
        <v>46270</v>
      </c>
    </row>
    <row r="750" spans="1:19" ht="15" customHeight="1" x14ac:dyDescent="0.25">
      <c r="A750" s="122">
        <v>53459</v>
      </c>
      <c r="B750" s="65" t="s">
        <v>188</v>
      </c>
      <c r="C750" s="65" t="s">
        <v>262</v>
      </c>
      <c r="D750" s="66">
        <v>46271</v>
      </c>
      <c r="E750" s="67">
        <v>1.1399999999999999</v>
      </c>
      <c r="F750" s="65" t="s">
        <v>255</v>
      </c>
      <c r="G750" s="66">
        <v>46271</v>
      </c>
      <c r="H750">
        <v>40496280</v>
      </c>
      <c r="I750">
        <v>40</v>
      </c>
      <c r="J750" s="65" t="s">
        <v>1914</v>
      </c>
      <c r="K750" s="65" t="s">
        <v>1915</v>
      </c>
      <c r="L750" s="66">
        <v>46271</v>
      </c>
      <c r="M750" s="65" t="s">
        <v>261</v>
      </c>
      <c r="N750" s="65" t="s">
        <v>264</v>
      </c>
      <c r="O750" s="65" t="s">
        <v>259</v>
      </c>
      <c r="P750" s="66">
        <v>46271</v>
      </c>
      <c r="Q750" s="31">
        <f t="shared" si="22"/>
        <v>446</v>
      </c>
      <c r="R750" s="31">
        <f t="shared" si="23"/>
        <v>514</v>
      </c>
      <c r="S750" s="29">
        <f>IF($Q750&lt;Parâmetros!$E$19,$G750-1,$G750)</f>
        <v>46271</v>
      </c>
    </row>
    <row r="751" spans="1:19" ht="15" customHeight="1" x14ac:dyDescent="0.25">
      <c r="A751" s="122">
        <v>53459</v>
      </c>
      <c r="B751" s="65" t="s">
        <v>188</v>
      </c>
      <c r="C751" s="65" t="s">
        <v>262</v>
      </c>
      <c r="D751" s="66">
        <v>46271</v>
      </c>
      <c r="E751" s="67">
        <v>1.02</v>
      </c>
      <c r="F751" s="65" t="s">
        <v>255</v>
      </c>
      <c r="G751" s="66">
        <v>46271</v>
      </c>
      <c r="H751">
        <v>40505315</v>
      </c>
      <c r="I751">
        <v>30</v>
      </c>
      <c r="J751" s="65" t="s">
        <v>1916</v>
      </c>
      <c r="K751" s="65" t="s">
        <v>1917</v>
      </c>
      <c r="L751" s="66">
        <v>46271</v>
      </c>
      <c r="M751" s="65" t="s">
        <v>261</v>
      </c>
      <c r="N751" s="65" t="s">
        <v>264</v>
      </c>
      <c r="O751" s="65" t="s">
        <v>259</v>
      </c>
      <c r="P751" s="66">
        <v>46271</v>
      </c>
      <c r="Q751" s="31">
        <f t="shared" si="22"/>
        <v>514</v>
      </c>
      <c r="R751" s="31">
        <f t="shared" si="23"/>
        <v>575</v>
      </c>
      <c r="S751" s="29">
        <f>IF($Q751&lt;Parâmetros!$E$19,$G751-1,$G751)</f>
        <v>46271</v>
      </c>
    </row>
    <row r="752" spans="1:19" ht="15" customHeight="1" x14ac:dyDescent="0.25">
      <c r="A752" s="122">
        <v>53459</v>
      </c>
      <c r="B752" s="65" t="s">
        <v>188</v>
      </c>
      <c r="C752" s="65" t="s">
        <v>262</v>
      </c>
      <c r="D752" s="66">
        <v>46271</v>
      </c>
      <c r="E752" s="67">
        <v>0.32</v>
      </c>
      <c r="F752" s="65" t="s">
        <v>255</v>
      </c>
      <c r="G752" s="66">
        <v>46271</v>
      </c>
      <c r="H752">
        <v>40510408</v>
      </c>
      <c r="I752">
        <v>10</v>
      </c>
      <c r="J752" s="65" t="s">
        <v>1918</v>
      </c>
      <c r="K752" s="65" t="s">
        <v>1002</v>
      </c>
      <c r="L752" s="66">
        <v>46271</v>
      </c>
      <c r="M752" s="65" t="s">
        <v>261</v>
      </c>
      <c r="N752" s="65" t="s">
        <v>264</v>
      </c>
      <c r="O752" s="65" t="s">
        <v>259</v>
      </c>
      <c r="P752" s="66">
        <v>46271</v>
      </c>
      <c r="Q752" s="31">
        <f t="shared" si="22"/>
        <v>575</v>
      </c>
      <c r="R752" s="31">
        <f t="shared" si="23"/>
        <v>595</v>
      </c>
      <c r="S752" s="29">
        <f>IF($Q752&lt;Parâmetros!$E$19,$G752-1,$G752)</f>
        <v>46271</v>
      </c>
    </row>
    <row r="753" spans="1:19" ht="15" customHeight="1" x14ac:dyDescent="0.25">
      <c r="A753" s="122">
        <v>53459</v>
      </c>
      <c r="B753" s="65" t="s">
        <v>188</v>
      </c>
      <c r="C753" s="65" t="s">
        <v>262</v>
      </c>
      <c r="D753" s="66">
        <v>46271</v>
      </c>
      <c r="E753" s="67">
        <v>0.25</v>
      </c>
      <c r="F753" s="65" t="s">
        <v>255</v>
      </c>
      <c r="G753" s="66">
        <v>46271</v>
      </c>
      <c r="H753">
        <v>40510411</v>
      </c>
      <c r="I753">
        <v>10</v>
      </c>
      <c r="J753" s="65" t="s">
        <v>1919</v>
      </c>
      <c r="K753" s="65" t="s">
        <v>1920</v>
      </c>
      <c r="L753" s="66">
        <v>46271</v>
      </c>
      <c r="M753" s="65" t="s">
        <v>261</v>
      </c>
      <c r="N753">
        <v>3003332</v>
      </c>
      <c r="O753" s="65" t="s">
        <v>259</v>
      </c>
      <c r="P753" s="66">
        <v>46271</v>
      </c>
      <c r="Q753" s="31">
        <f t="shared" si="22"/>
        <v>595</v>
      </c>
      <c r="R753" s="31">
        <f t="shared" si="23"/>
        <v>610</v>
      </c>
      <c r="S753" s="29">
        <f>IF($Q753&lt;Parâmetros!$E$19,$G753-1,$G753)</f>
        <v>46271</v>
      </c>
    </row>
    <row r="754" spans="1:19" ht="15" customHeight="1" x14ac:dyDescent="0.25">
      <c r="A754" s="122">
        <v>53459</v>
      </c>
      <c r="B754" s="65" t="s">
        <v>188</v>
      </c>
      <c r="C754" s="65" t="s">
        <v>262</v>
      </c>
      <c r="D754" s="66">
        <v>46271</v>
      </c>
      <c r="E754" s="67">
        <v>2.83</v>
      </c>
      <c r="F754" s="65" t="s">
        <v>255</v>
      </c>
      <c r="G754" s="66">
        <v>46271</v>
      </c>
      <c r="H754">
        <v>40512122</v>
      </c>
      <c r="I754">
        <v>10</v>
      </c>
      <c r="J754" s="65" t="s">
        <v>1921</v>
      </c>
      <c r="K754" s="65" t="s">
        <v>1494</v>
      </c>
      <c r="L754" s="66">
        <v>46271</v>
      </c>
      <c r="M754" s="65" t="s">
        <v>261</v>
      </c>
      <c r="N754" s="65" t="s">
        <v>264</v>
      </c>
      <c r="O754" s="65" t="s">
        <v>259</v>
      </c>
      <c r="P754" s="66">
        <v>46271</v>
      </c>
      <c r="Q754" s="31">
        <f t="shared" si="22"/>
        <v>610</v>
      </c>
      <c r="R754" s="31">
        <f t="shared" si="23"/>
        <v>780</v>
      </c>
      <c r="S754" s="29">
        <f>IF($Q754&lt;Parâmetros!$E$19,$G754-1,$G754)</f>
        <v>46271</v>
      </c>
    </row>
    <row r="755" spans="1:19" ht="15" customHeight="1" x14ac:dyDescent="0.25">
      <c r="A755" s="122">
        <v>53459</v>
      </c>
      <c r="B755" s="65" t="s">
        <v>188</v>
      </c>
      <c r="C755" s="65" t="s">
        <v>262</v>
      </c>
      <c r="D755" s="66">
        <v>46271</v>
      </c>
      <c r="E755" s="67">
        <v>1.05</v>
      </c>
      <c r="F755" s="65" t="s">
        <v>255</v>
      </c>
      <c r="G755" s="66">
        <v>46271</v>
      </c>
      <c r="H755">
        <v>40512122</v>
      </c>
      <c r="I755">
        <v>10</v>
      </c>
      <c r="J755" s="65" t="s">
        <v>1922</v>
      </c>
      <c r="K755" s="65" t="s">
        <v>1923</v>
      </c>
      <c r="L755" s="66">
        <v>46271</v>
      </c>
      <c r="M755" s="65" t="s">
        <v>261</v>
      </c>
      <c r="N755" s="65" t="s">
        <v>264</v>
      </c>
      <c r="O755" s="65" t="s">
        <v>259</v>
      </c>
      <c r="P755" s="66">
        <v>46271</v>
      </c>
      <c r="Q755" s="31">
        <f t="shared" si="22"/>
        <v>841</v>
      </c>
      <c r="R755" s="31">
        <f t="shared" si="23"/>
        <v>904</v>
      </c>
      <c r="S755" s="29">
        <f>IF($Q755&lt;Parâmetros!$E$19,$G755-1,$G755)</f>
        <v>46271</v>
      </c>
    </row>
    <row r="756" spans="1:19" ht="15" customHeight="1" x14ac:dyDescent="0.25">
      <c r="A756" s="122">
        <v>53459</v>
      </c>
      <c r="B756" s="65" t="s">
        <v>188</v>
      </c>
      <c r="C756" s="65" t="s">
        <v>262</v>
      </c>
      <c r="D756" s="66">
        <v>46273</v>
      </c>
      <c r="E756" s="67">
        <v>1</v>
      </c>
      <c r="F756" s="65" t="s">
        <v>255</v>
      </c>
      <c r="G756" s="66">
        <v>46273</v>
      </c>
      <c r="H756">
        <v>40512105</v>
      </c>
      <c r="I756">
        <v>10</v>
      </c>
      <c r="J756" s="65" t="s">
        <v>2739</v>
      </c>
      <c r="K756" s="65" t="s">
        <v>2740</v>
      </c>
      <c r="L756" s="66">
        <v>46273</v>
      </c>
      <c r="M756" s="65" t="s">
        <v>261</v>
      </c>
      <c r="N756" s="65" t="s">
        <v>264</v>
      </c>
      <c r="O756" s="65" t="s">
        <v>259</v>
      </c>
      <c r="P756" s="66">
        <v>46273</v>
      </c>
      <c r="Q756" s="31">
        <f t="shared" si="22"/>
        <v>441</v>
      </c>
      <c r="R756" s="31">
        <f t="shared" si="23"/>
        <v>501</v>
      </c>
      <c r="S756" s="29">
        <f>IF($Q756&lt;Parâmetros!$E$19,$G756-1,$G756)</f>
        <v>46273</v>
      </c>
    </row>
    <row r="757" spans="1:19" ht="15" customHeight="1" x14ac:dyDescent="0.25">
      <c r="A757" s="122">
        <v>53459</v>
      </c>
      <c r="B757" s="65" t="s">
        <v>188</v>
      </c>
      <c r="C757" s="65" t="s">
        <v>262</v>
      </c>
      <c r="D757" s="66">
        <v>46273</v>
      </c>
      <c r="E757" s="67">
        <v>6.49</v>
      </c>
      <c r="F757" s="65" t="s">
        <v>255</v>
      </c>
      <c r="G757" s="66">
        <v>46273</v>
      </c>
      <c r="H757">
        <v>40512105</v>
      </c>
      <c r="I757">
        <v>10</v>
      </c>
      <c r="J757" s="65" t="s">
        <v>2741</v>
      </c>
      <c r="K757" s="65" t="s">
        <v>2742</v>
      </c>
      <c r="L757" s="66">
        <v>46273</v>
      </c>
      <c r="M757" s="65" t="s">
        <v>261</v>
      </c>
      <c r="N757" s="65" t="s">
        <v>264</v>
      </c>
      <c r="O757" s="65" t="s">
        <v>259</v>
      </c>
      <c r="P757" s="66">
        <v>46273</v>
      </c>
      <c r="Q757" s="31">
        <f t="shared" si="22"/>
        <v>459</v>
      </c>
      <c r="R757" s="31">
        <f t="shared" si="23"/>
        <v>848</v>
      </c>
      <c r="S757" s="29">
        <f>IF($Q757&lt;Parâmetros!$E$19,$G757-1,$G757)</f>
        <v>46273</v>
      </c>
    </row>
    <row r="758" spans="1:19" ht="15" customHeight="1" x14ac:dyDescent="0.25">
      <c r="A758" s="122">
        <v>53459</v>
      </c>
      <c r="B758" s="65" t="s">
        <v>188</v>
      </c>
      <c r="C758" s="65" t="s">
        <v>262</v>
      </c>
      <c r="D758" s="66">
        <v>46273</v>
      </c>
      <c r="E758" s="67">
        <v>-6.49</v>
      </c>
      <c r="F758" s="65" t="s">
        <v>255</v>
      </c>
      <c r="G758" s="66">
        <v>46273</v>
      </c>
      <c r="H758">
        <v>40512105</v>
      </c>
      <c r="I758">
        <v>10</v>
      </c>
      <c r="J758" s="65" t="s">
        <v>2741</v>
      </c>
      <c r="K758" s="65" t="s">
        <v>2742</v>
      </c>
      <c r="L758" s="66">
        <v>46273</v>
      </c>
      <c r="M758" s="65" t="s">
        <v>261</v>
      </c>
      <c r="N758" s="65" t="s">
        <v>264</v>
      </c>
      <c r="O758" s="65" t="s">
        <v>259</v>
      </c>
      <c r="P758" s="66">
        <v>46273</v>
      </c>
      <c r="Q758" s="31">
        <f t="shared" si="22"/>
        <v>459</v>
      </c>
      <c r="R758" s="31">
        <f t="shared" si="23"/>
        <v>848</v>
      </c>
      <c r="S758" s="29">
        <f>IF($Q758&lt;Parâmetros!$E$19,$G758-1,$G758)</f>
        <v>46273</v>
      </c>
    </row>
    <row r="759" spans="1:19" ht="15" customHeight="1" x14ac:dyDescent="0.25">
      <c r="A759" s="122">
        <v>53459</v>
      </c>
      <c r="B759" s="65" t="s">
        <v>188</v>
      </c>
      <c r="C759" s="65" t="s">
        <v>262</v>
      </c>
      <c r="D759" s="66">
        <v>46273</v>
      </c>
      <c r="E759" s="67">
        <v>1.98</v>
      </c>
      <c r="F759" s="65" t="s">
        <v>255</v>
      </c>
      <c r="G759" s="66">
        <v>46273</v>
      </c>
      <c r="H759">
        <v>40512104</v>
      </c>
      <c r="I759">
        <v>10</v>
      </c>
      <c r="J759" s="65" t="s">
        <v>2743</v>
      </c>
      <c r="K759" s="65" t="s">
        <v>2744</v>
      </c>
      <c r="L759" s="66">
        <v>46273</v>
      </c>
      <c r="M759" s="65" t="s">
        <v>261</v>
      </c>
      <c r="N759" s="65" t="s">
        <v>264</v>
      </c>
      <c r="O759" s="65" t="s">
        <v>259</v>
      </c>
      <c r="P759" s="66">
        <v>46273</v>
      </c>
      <c r="Q759" s="31">
        <f t="shared" si="22"/>
        <v>501</v>
      </c>
      <c r="R759" s="31">
        <f t="shared" si="23"/>
        <v>620</v>
      </c>
      <c r="S759" s="29">
        <f>IF($Q759&lt;Parâmetros!$E$19,$G759-1,$G759)</f>
        <v>46273</v>
      </c>
    </row>
    <row r="760" spans="1:19" ht="15" customHeight="1" x14ac:dyDescent="0.25">
      <c r="A760" s="122">
        <v>53459</v>
      </c>
      <c r="B760" s="65" t="s">
        <v>188</v>
      </c>
      <c r="C760" s="65" t="s">
        <v>262</v>
      </c>
      <c r="D760" s="66">
        <v>46273</v>
      </c>
      <c r="E760" s="67">
        <v>2.66</v>
      </c>
      <c r="F760" s="65" t="s">
        <v>255</v>
      </c>
      <c r="G760" s="66">
        <v>46273</v>
      </c>
      <c r="H760">
        <v>40501021</v>
      </c>
      <c r="I760">
        <v>20</v>
      </c>
      <c r="J760" s="65" t="s">
        <v>2745</v>
      </c>
      <c r="K760" s="65" t="s">
        <v>2746</v>
      </c>
      <c r="L760" s="66">
        <v>46273</v>
      </c>
      <c r="M760" s="65" t="s">
        <v>261</v>
      </c>
      <c r="N760" s="65" t="s">
        <v>264</v>
      </c>
      <c r="O760" s="65" t="s">
        <v>259</v>
      </c>
      <c r="P760" s="66">
        <v>46273</v>
      </c>
      <c r="Q760" s="31">
        <f t="shared" si="22"/>
        <v>620</v>
      </c>
      <c r="R760" s="31">
        <f t="shared" si="23"/>
        <v>780</v>
      </c>
      <c r="S760" s="29">
        <f>IF($Q760&lt;Parâmetros!$E$19,$G760-1,$G760)</f>
        <v>46273</v>
      </c>
    </row>
    <row r="761" spans="1:19" ht="15" customHeight="1" x14ac:dyDescent="0.25">
      <c r="A761" s="122">
        <v>53459</v>
      </c>
      <c r="B761" s="65" t="s">
        <v>188</v>
      </c>
      <c r="C761" s="65" t="s">
        <v>262</v>
      </c>
      <c r="D761" s="66">
        <v>46273</v>
      </c>
      <c r="E761" s="67">
        <v>1.1200000000000001</v>
      </c>
      <c r="F761" s="65" t="s">
        <v>255</v>
      </c>
      <c r="G761" s="66">
        <v>46273</v>
      </c>
      <c r="H761">
        <v>40513041</v>
      </c>
      <c r="I761">
        <v>20</v>
      </c>
      <c r="J761" s="65" t="s">
        <v>2747</v>
      </c>
      <c r="K761" s="65" t="s">
        <v>2748</v>
      </c>
      <c r="L761" s="66">
        <v>46273</v>
      </c>
      <c r="M761" s="65" t="s">
        <v>261</v>
      </c>
      <c r="N761">
        <v>3013279</v>
      </c>
      <c r="O761" s="65" t="s">
        <v>259</v>
      </c>
      <c r="P761" s="66">
        <v>46273</v>
      </c>
      <c r="Q761" s="31">
        <f t="shared" si="22"/>
        <v>843</v>
      </c>
      <c r="R761" s="31">
        <f t="shared" si="23"/>
        <v>910</v>
      </c>
      <c r="S761" s="29">
        <f>IF($Q761&lt;Parâmetros!$E$19,$G761-1,$G761)</f>
        <v>46273</v>
      </c>
    </row>
    <row r="762" spans="1:19" ht="15" customHeight="1" x14ac:dyDescent="0.25">
      <c r="A762" s="122">
        <v>53512</v>
      </c>
      <c r="B762" s="65" t="s">
        <v>286</v>
      </c>
      <c r="C762" s="65" t="s">
        <v>280</v>
      </c>
      <c r="D762" s="66">
        <v>46268</v>
      </c>
      <c r="E762" s="67">
        <v>4.8600000000000003</v>
      </c>
      <c r="F762" s="65" t="s">
        <v>255</v>
      </c>
      <c r="G762" s="66">
        <v>46235</v>
      </c>
      <c r="H762">
        <v>40509365</v>
      </c>
      <c r="I762">
        <v>10</v>
      </c>
      <c r="J762" s="65" t="s">
        <v>1213</v>
      </c>
      <c r="K762" s="65" t="s">
        <v>1214</v>
      </c>
      <c r="L762" s="66">
        <v>46235</v>
      </c>
      <c r="M762" s="65" t="s">
        <v>261</v>
      </c>
      <c r="N762" s="65" t="s">
        <v>264</v>
      </c>
      <c r="O762" s="65" t="s">
        <v>259</v>
      </c>
      <c r="P762" s="66">
        <v>46268</v>
      </c>
      <c r="Q762" s="31">
        <f t="shared" si="22"/>
        <v>430</v>
      </c>
      <c r="R762" s="31">
        <f t="shared" si="23"/>
        <v>722</v>
      </c>
      <c r="S762" s="29">
        <f>IF($Q762&lt;Parâmetros!$E$19,$G762-1,$G762)</f>
        <v>46235</v>
      </c>
    </row>
    <row r="763" spans="1:19" ht="15" customHeight="1" x14ac:dyDescent="0.25">
      <c r="A763" s="122">
        <v>53512</v>
      </c>
      <c r="B763" s="65" t="s">
        <v>286</v>
      </c>
      <c r="C763" s="65" t="s">
        <v>280</v>
      </c>
      <c r="D763" s="66">
        <v>46268</v>
      </c>
      <c r="E763" s="67">
        <v>-4.8600000000000003</v>
      </c>
      <c r="F763" s="65" t="s">
        <v>255</v>
      </c>
      <c r="G763" s="66">
        <v>46235</v>
      </c>
      <c r="H763">
        <v>40509365</v>
      </c>
      <c r="I763">
        <v>10</v>
      </c>
      <c r="J763" s="65" t="s">
        <v>1213</v>
      </c>
      <c r="K763" s="65" t="s">
        <v>1214</v>
      </c>
      <c r="L763" s="66">
        <v>46235</v>
      </c>
      <c r="M763" s="65" t="s">
        <v>261</v>
      </c>
      <c r="N763" s="65" t="s">
        <v>264</v>
      </c>
      <c r="O763" s="65" t="s">
        <v>259</v>
      </c>
      <c r="P763" s="66">
        <v>46268</v>
      </c>
      <c r="Q763" s="31">
        <f t="shared" si="22"/>
        <v>430</v>
      </c>
      <c r="R763" s="31">
        <f t="shared" si="23"/>
        <v>722</v>
      </c>
      <c r="S763" s="29">
        <f>IF($Q763&lt;Parâmetros!$E$19,$G763-1,$G763)</f>
        <v>46235</v>
      </c>
    </row>
    <row r="764" spans="1:19" ht="15" customHeight="1" x14ac:dyDescent="0.25">
      <c r="A764" s="122">
        <v>53512</v>
      </c>
      <c r="B764" s="65" t="s">
        <v>286</v>
      </c>
      <c r="C764" s="65" t="s">
        <v>280</v>
      </c>
      <c r="D764" s="66">
        <v>46268</v>
      </c>
      <c r="E764" s="67">
        <v>3.66</v>
      </c>
      <c r="F764" s="65" t="s">
        <v>255</v>
      </c>
      <c r="G764" s="66">
        <v>46235</v>
      </c>
      <c r="H764">
        <v>40509365</v>
      </c>
      <c r="I764">
        <v>10</v>
      </c>
      <c r="J764" s="65" t="s">
        <v>1215</v>
      </c>
      <c r="K764" s="65" t="s">
        <v>1216</v>
      </c>
      <c r="L764" s="66">
        <v>46235</v>
      </c>
      <c r="M764" s="65" t="s">
        <v>261</v>
      </c>
      <c r="N764" s="65" t="s">
        <v>264</v>
      </c>
      <c r="O764" s="65" t="s">
        <v>259</v>
      </c>
      <c r="P764" s="66">
        <v>46268</v>
      </c>
      <c r="Q764" s="31">
        <f t="shared" si="22"/>
        <v>786</v>
      </c>
      <c r="R764" s="31">
        <f t="shared" si="23"/>
        <v>1006</v>
      </c>
      <c r="S764" s="29">
        <f>IF($Q764&lt;Parâmetros!$E$19,$G764-1,$G764)</f>
        <v>46235</v>
      </c>
    </row>
    <row r="765" spans="1:19" ht="15" customHeight="1" x14ac:dyDescent="0.25">
      <c r="A765" s="122">
        <v>53512</v>
      </c>
      <c r="B765" s="65" t="s">
        <v>286</v>
      </c>
      <c r="C765" s="65" t="s">
        <v>280</v>
      </c>
      <c r="D765" s="66">
        <v>46268</v>
      </c>
      <c r="E765" s="67">
        <v>-3.66</v>
      </c>
      <c r="F765" s="65" t="s">
        <v>255</v>
      </c>
      <c r="G765" s="66">
        <v>46235</v>
      </c>
      <c r="H765">
        <v>40509365</v>
      </c>
      <c r="I765">
        <v>10</v>
      </c>
      <c r="J765" s="65" t="s">
        <v>1215</v>
      </c>
      <c r="K765" s="65" t="s">
        <v>1216</v>
      </c>
      <c r="L765" s="66">
        <v>46235</v>
      </c>
      <c r="M765" s="65" t="s">
        <v>261</v>
      </c>
      <c r="N765" s="65" t="s">
        <v>264</v>
      </c>
      <c r="O765" s="65" t="s">
        <v>259</v>
      </c>
      <c r="P765" s="66">
        <v>46268</v>
      </c>
      <c r="Q765" s="31">
        <f t="shared" si="22"/>
        <v>786</v>
      </c>
      <c r="R765" s="31">
        <f t="shared" si="23"/>
        <v>1006</v>
      </c>
      <c r="S765" s="29">
        <f>IF($Q765&lt;Parâmetros!$E$19,$G765-1,$G765)</f>
        <v>46235</v>
      </c>
    </row>
    <row r="766" spans="1:19" ht="15" customHeight="1" x14ac:dyDescent="0.25">
      <c r="A766" s="122">
        <v>53512</v>
      </c>
      <c r="B766" s="65" t="s">
        <v>286</v>
      </c>
      <c r="C766" s="65" t="s">
        <v>280</v>
      </c>
      <c r="D766" s="66">
        <v>46268</v>
      </c>
      <c r="E766" s="67">
        <v>4.8499999999999996</v>
      </c>
      <c r="F766" s="65" t="s">
        <v>255</v>
      </c>
      <c r="G766" s="66">
        <v>46236</v>
      </c>
      <c r="H766">
        <v>40509365</v>
      </c>
      <c r="I766">
        <v>10</v>
      </c>
      <c r="J766" s="65" t="s">
        <v>1217</v>
      </c>
      <c r="K766" s="65" t="s">
        <v>1218</v>
      </c>
      <c r="L766" s="66">
        <v>46236</v>
      </c>
      <c r="M766" s="65" t="s">
        <v>261</v>
      </c>
      <c r="N766" s="65" t="s">
        <v>264</v>
      </c>
      <c r="O766" s="65" t="s">
        <v>259</v>
      </c>
      <c r="P766" s="66">
        <v>46268</v>
      </c>
      <c r="Q766" s="31">
        <f t="shared" ref="Q766:Q829" si="24">IFERROR(VALUE(LEFT($J766,2))*60+VALUE(MID($J766,4,2)),9999)</f>
        <v>433</v>
      </c>
      <c r="R766" s="31">
        <f t="shared" ref="R766:R829" si="25">IFERROR(VALUE(LEFT($K766,2))*60+VALUE(MID($K766,4,2)),"")</f>
        <v>724</v>
      </c>
      <c r="S766" s="29">
        <f>IF($Q766&lt;Parâmetros!$E$19,$G766-1,$G766)</f>
        <v>46236</v>
      </c>
    </row>
    <row r="767" spans="1:19" ht="15" customHeight="1" x14ac:dyDescent="0.25">
      <c r="A767" s="122">
        <v>53512</v>
      </c>
      <c r="B767" s="65" t="s">
        <v>286</v>
      </c>
      <c r="C767" s="65" t="s">
        <v>280</v>
      </c>
      <c r="D767" s="66">
        <v>46268</v>
      </c>
      <c r="E767" s="67">
        <v>-4.8499999999999996</v>
      </c>
      <c r="F767" s="65" t="s">
        <v>255</v>
      </c>
      <c r="G767" s="66">
        <v>46236</v>
      </c>
      <c r="H767">
        <v>40509365</v>
      </c>
      <c r="I767">
        <v>10</v>
      </c>
      <c r="J767" s="65" t="s">
        <v>1217</v>
      </c>
      <c r="K767" s="65" t="s">
        <v>1218</v>
      </c>
      <c r="L767" s="66">
        <v>46236</v>
      </c>
      <c r="M767" s="65" t="s">
        <v>261</v>
      </c>
      <c r="N767" s="65" t="s">
        <v>264</v>
      </c>
      <c r="O767" s="65" t="s">
        <v>259</v>
      </c>
      <c r="P767" s="66">
        <v>46268</v>
      </c>
      <c r="Q767" s="31">
        <f t="shared" si="24"/>
        <v>433</v>
      </c>
      <c r="R767" s="31">
        <f t="shared" si="25"/>
        <v>724</v>
      </c>
      <c r="S767" s="29">
        <f>IF($Q767&lt;Parâmetros!$E$19,$G767-1,$G767)</f>
        <v>46236</v>
      </c>
    </row>
    <row r="768" spans="1:19" ht="15" customHeight="1" x14ac:dyDescent="0.25">
      <c r="A768" s="122">
        <v>53512</v>
      </c>
      <c r="B768" s="65" t="s">
        <v>286</v>
      </c>
      <c r="C768" s="65" t="s">
        <v>280</v>
      </c>
      <c r="D768" s="66">
        <v>46265</v>
      </c>
      <c r="E768" s="67">
        <v>4.84</v>
      </c>
      <c r="F768" s="65" t="s">
        <v>255</v>
      </c>
      <c r="G768" s="66">
        <v>46264</v>
      </c>
      <c r="H768">
        <v>40509365</v>
      </c>
      <c r="I768">
        <v>10</v>
      </c>
      <c r="J768" s="65" t="s">
        <v>340</v>
      </c>
      <c r="K768" s="65" t="s">
        <v>363</v>
      </c>
      <c r="L768" s="66">
        <v>46264</v>
      </c>
      <c r="M768" s="65" t="s">
        <v>261</v>
      </c>
      <c r="N768" s="65" t="s">
        <v>264</v>
      </c>
      <c r="O768" s="65" t="s">
        <v>259</v>
      </c>
      <c r="P768" s="66">
        <v>46265</v>
      </c>
      <c r="Q768" s="31">
        <f t="shared" si="24"/>
        <v>435</v>
      </c>
      <c r="R768" s="31">
        <f t="shared" si="25"/>
        <v>725</v>
      </c>
      <c r="S768" s="29">
        <f>IF($Q768&lt;Parâmetros!$E$19,$G768-1,$G768)</f>
        <v>46264</v>
      </c>
    </row>
    <row r="769" spans="1:19" ht="15" customHeight="1" x14ac:dyDescent="0.25">
      <c r="A769" s="122">
        <v>53512</v>
      </c>
      <c r="B769" s="65" t="s">
        <v>286</v>
      </c>
      <c r="C769" s="65" t="s">
        <v>280</v>
      </c>
      <c r="D769" s="66">
        <v>46265</v>
      </c>
      <c r="E769" s="67">
        <v>2.1800000000000002</v>
      </c>
      <c r="F769" s="65" t="s">
        <v>255</v>
      </c>
      <c r="G769" s="66">
        <v>46264</v>
      </c>
      <c r="H769">
        <v>40509365</v>
      </c>
      <c r="I769">
        <v>10</v>
      </c>
      <c r="J769" s="65" t="s">
        <v>365</v>
      </c>
      <c r="K769" s="65" t="s">
        <v>477</v>
      </c>
      <c r="L769" s="66">
        <v>46264</v>
      </c>
      <c r="M769" s="65" t="s">
        <v>261</v>
      </c>
      <c r="N769" s="65" t="s">
        <v>264</v>
      </c>
      <c r="O769" s="65" t="s">
        <v>259</v>
      </c>
      <c r="P769" s="66">
        <v>46265</v>
      </c>
      <c r="Q769" s="31">
        <f t="shared" si="24"/>
        <v>801</v>
      </c>
      <c r="R769" s="31">
        <f t="shared" si="25"/>
        <v>932</v>
      </c>
      <c r="S769" s="29">
        <f>IF($Q769&lt;Parâmetros!$E$19,$G769-1,$G769)</f>
        <v>46264</v>
      </c>
    </row>
    <row r="770" spans="1:19" ht="15" customHeight="1" x14ac:dyDescent="0.25">
      <c r="A770" s="122">
        <v>53512</v>
      </c>
      <c r="B770" s="65" t="s">
        <v>286</v>
      </c>
      <c r="C770" s="65" t="s">
        <v>280</v>
      </c>
      <c r="D770" s="66">
        <v>46266</v>
      </c>
      <c r="E770" s="67">
        <v>4.9800000000000004</v>
      </c>
      <c r="F770" s="65" t="s">
        <v>255</v>
      </c>
      <c r="G770" s="66">
        <v>46265</v>
      </c>
      <c r="H770">
        <v>40509365</v>
      </c>
      <c r="I770">
        <v>10</v>
      </c>
      <c r="J770" s="65" t="s">
        <v>633</v>
      </c>
      <c r="K770" s="65" t="s">
        <v>316</v>
      </c>
      <c r="L770" s="66">
        <v>46265</v>
      </c>
      <c r="M770" s="65" t="s">
        <v>261</v>
      </c>
      <c r="N770" s="65" t="s">
        <v>264</v>
      </c>
      <c r="O770" s="65" t="s">
        <v>259</v>
      </c>
      <c r="P770" s="66">
        <v>46266</v>
      </c>
      <c r="Q770" s="31">
        <f t="shared" si="24"/>
        <v>422</v>
      </c>
      <c r="R770" s="31">
        <f t="shared" si="25"/>
        <v>721</v>
      </c>
      <c r="S770" s="29">
        <f>IF($Q770&lt;Parâmetros!$E$19,$G770-1,$G770)</f>
        <v>46265</v>
      </c>
    </row>
    <row r="771" spans="1:19" ht="15" customHeight="1" x14ac:dyDescent="0.25">
      <c r="A771" s="122">
        <v>53512</v>
      </c>
      <c r="B771" s="65" t="s">
        <v>286</v>
      </c>
      <c r="C771" s="65" t="s">
        <v>280</v>
      </c>
      <c r="D771" s="66">
        <v>46266</v>
      </c>
      <c r="E771" s="67">
        <v>3.68</v>
      </c>
      <c r="F771" s="65" t="s">
        <v>255</v>
      </c>
      <c r="G771" s="66">
        <v>46265</v>
      </c>
      <c r="H771">
        <v>40509365</v>
      </c>
      <c r="I771">
        <v>10</v>
      </c>
      <c r="J771" s="65" t="s">
        <v>437</v>
      </c>
      <c r="K771" s="65" t="s">
        <v>634</v>
      </c>
      <c r="L771" s="66">
        <v>46265</v>
      </c>
      <c r="M771" s="65" t="s">
        <v>261</v>
      </c>
      <c r="N771" s="65" t="s">
        <v>264</v>
      </c>
      <c r="O771" s="65" t="s">
        <v>259</v>
      </c>
      <c r="P771" s="66">
        <v>46266</v>
      </c>
      <c r="Q771" s="31">
        <f t="shared" si="24"/>
        <v>786</v>
      </c>
      <c r="R771" s="31">
        <f t="shared" si="25"/>
        <v>1007</v>
      </c>
      <c r="S771" s="29">
        <f>IF($Q771&lt;Parâmetros!$E$19,$G771-1,$G771)</f>
        <v>46265</v>
      </c>
    </row>
    <row r="772" spans="1:19" ht="15" customHeight="1" x14ac:dyDescent="0.25">
      <c r="A772" s="122">
        <v>53512</v>
      </c>
      <c r="B772" s="65" t="s">
        <v>286</v>
      </c>
      <c r="C772" s="65" t="s">
        <v>280</v>
      </c>
      <c r="D772" s="66">
        <v>46268</v>
      </c>
      <c r="E772" s="67">
        <v>4.84</v>
      </c>
      <c r="F772" s="65" t="s">
        <v>255</v>
      </c>
      <c r="G772" s="66">
        <v>46266</v>
      </c>
      <c r="H772">
        <v>40509365</v>
      </c>
      <c r="I772">
        <v>10</v>
      </c>
      <c r="J772" s="65" t="s">
        <v>1219</v>
      </c>
      <c r="K772" s="65" t="s">
        <v>1220</v>
      </c>
      <c r="L772" s="66">
        <v>46266</v>
      </c>
      <c r="M772" s="65" t="s">
        <v>261</v>
      </c>
      <c r="N772" s="65" t="s">
        <v>264</v>
      </c>
      <c r="O772" s="65" t="s">
        <v>259</v>
      </c>
      <c r="P772" s="66">
        <v>46268</v>
      </c>
      <c r="Q772" s="31">
        <f t="shared" si="24"/>
        <v>433</v>
      </c>
      <c r="R772" s="31">
        <f t="shared" si="25"/>
        <v>723</v>
      </c>
      <c r="S772" s="29">
        <f>IF($Q772&lt;Parâmetros!$E$19,$G772-1,$G772)</f>
        <v>46266</v>
      </c>
    </row>
    <row r="773" spans="1:19" ht="15" customHeight="1" x14ac:dyDescent="0.25">
      <c r="A773" s="122">
        <v>53512</v>
      </c>
      <c r="B773" s="65" t="s">
        <v>286</v>
      </c>
      <c r="C773" s="65" t="s">
        <v>280</v>
      </c>
      <c r="D773" s="66">
        <v>46268</v>
      </c>
      <c r="E773" s="67">
        <v>3.62</v>
      </c>
      <c r="F773" s="65" t="s">
        <v>255</v>
      </c>
      <c r="G773" s="66">
        <v>46266</v>
      </c>
      <c r="H773">
        <v>40509365</v>
      </c>
      <c r="I773">
        <v>10</v>
      </c>
      <c r="J773" s="65" t="s">
        <v>1221</v>
      </c>
      <c r="K773" s="65" t="s">
        <v>1222</v>
      </c>
      <c r="L773" s="66">
        <v>46266</v>
      </c>
      <c r="M773" s="65" t="s">
        <v>261</v>
      </c>
      <c r="N773" s="65" t="s">
        <v>264</v>
      </c>
      <c r="O773" s="65" t="s">
        <v>259</v>
      </c>
      <c r="P773" s="66">
        <v>46268</v>
      </c>
      <c r="Q773" s="31">
        <f t="shared" si="24"/>
        <v>786</v>
      </c>
      <c r="R773" s="31">
        <f t="shared" si="25"/>
        <v>1003</v>
      </c>
      <c r="S773" s="29">
        <f>IF($Q773&lt;Parâmetros!$E$19,$G773-1,$G773)</f>
        <v>46266</v>
      </c>
    </row>
    <row r="774" spans="1:19" ht="15" customHeight="1" x14ac:dyDescent="0.25">
      <c r="A774" s="122">
        <v>53512</v>
      </c>
      <c r="B774" s="65" t="s">
        <v>286</v>
      </c>
      <c r="C774" s="65" t="s">
        <v>280</v>
      </c>
      <c r="D774" s="66">
        <v>46268</v>
      </c>
      <c r="E774" s="67">
        <v>4.8099999999999996</v>
      </c>
      <c r="F774" s="65" t="s">
        <v>255</v>
      </c>
      <c r="G774" s="66">
        <v>46267</v>
      </c>
      <c r="H774">
        <v>40509365</v>
      </c>
      <c r="I774">
        <v>10</v>
      </c>
      <c r="J774" s="65" t="s">
        <v>1223</v>
      </c>
      <c r="K774" s="65" t="s">
        <v>1224</v>
      </c>
      <c r="L774" s="66">
        <v>46267</v>
      </c>
      <c r="M774" s="65" t="s">
        <v>261</v>
      </c>
      <c r="N774" s="65" t="s">
        <v>264</v>
      </c>
      <c r="O774" s="65" t="s">
        <v>259</v>
      </c>
      <c r="P774" s="66">
        <v>46268</v>
      </c>
      <c r="Q774" s="31">
        <f t="shared" si="24"/>
        <v>433</v>
      </c>
      <c r="R774" s="31">
        <f t="shared" si="25"/>
        <v>721</v>
      </c>
      <c r="S774" s="29">
        <f>IF($Q774&lt;Parâmetros!$E$19,$G774-1,$G774)</f>
        <v>46267</v>
      </c>
    </row>
    <row r="775" spans="1:19" ht="15" customHeight="1" x14ac:dyDescent="0.25">
      <c r="A775" s="122">
        <v>53512</v>
      </c>
      <c r="B775" s="65" t="s">
        <v>286</v>
      </c>
      <c r="C775" s="65" t="s">
        <v>280</v>
      </c>
      <c r="D775" s="66">
        <v>46268</v>
      </c>
      <c r="E775" s="67">
        <v>3.67</v>
      </c>
      <c r="F775" s="65" t="s">
        <v>255</v>
      </c>
      <c r="G775" s="66">
        <v>46267</v>
      </c>
      <c r="H775">
        <v>40509365</v>
      </c>
      <c r="I775">
        <v>10</v>
      </c>
      <c r="J775" s="65" t="s">
        <v>437</v>
      </c>
      <c r="K775" s="65" t="s">
        <v>1225</v>
      </c>
      <c r="L775" s="66">
        <v>46267</v>
      </c>
      <c r="M775" s="65" t="s">
        <v>261</v>
      </c>
      <c r="N775" s="65" t="s">
        <v>264</v>
      </c>
      <c r="O775" s="65" t="s">
        <v>259</v>
      </c>
      <c r="P775" s="66">
        <v>46268</v>
      </c>
      <c r="Q775" s="31">
        <f t="shared" si="24"/>
        <v>786</v>
      </c>
      <c r="R775" s="31">
        <f t="shared" si="25"/>
        <v>1006</v>
      </c>
      <c r="S775" s="29">
        <f>IF($Q775&lt;Parâmetros!$E$19,$G775-1,$G775)</f>
        <v>46267</v>
      </c>
    </row>
    <row r="776" spans="1:19" ht="15" customHeight="1" x14ac:dyDescent="0.25">
      <c r="A776" s="122">
        <v>53512</v>
      </c>
      <c r="B776" s="65" t="s">
        <v>286</v>
      </c>
      <c r="C776" s="65" t="s">
        <v>280</v>
      </c>
      <c r="D776" s="66">
        <v>46268</v>
      </c>
      <c r="E776" s="67">
        <v>4.8499999999999996</v>
      </c>
      <c r="F776" s="65" t="s">
        <v>255</v>
      </c>
      <c r="G776" s="66">
        <v>46268</v>
      </c>
      <c r="H776">
        <v>40511240</v>
      </c>
      <c r="I776">
        <v>20</v>
      </c>
      <c r="J776" s="65" t="s">
        <v>1226</v>
      </c>
      <c r="K776" s="65" t="s">
        <v>1227</v>
      </c>
      <c r="L776" s="66">
        <v>46268</v>
      </c>
      <c r="M776" s="65" t="s">
        <v>261</v>
      </c>
      <c r="N776" s="65" t="s">
        <v>264</v>
      </c>
      <c r="O776" s="65" t="s">
        <v>259</v>
      </c>
      <c r="P776" s="66">
        <v>46268</v>
      </c>
      <c r="Q776" s="31">
        <f t="shared" si="24"/>
        <v>432</v>
      </c>
      <c r="R776" s="31">
        <f t="shared" si="25"/>
        <v>723</v>
      </c>
      <c r="S776" s="29">
        <f>IF($Q776&lt;Parâmetros!$E$19,$G776-1,$G776)</f>
        <v>46268</v>
      </c>
    </row>
    <row r="777" spans="1:19" ht="15" customHeight="1" x14ac:dyDescent="0.25">
      <c r="A777" s="122">
        <v>53512</v>
      </c>
      <c r="B777" s="65" t="s">
        <v>286</v>
      </c>
      <c r="C777" s="65" t="s">
        <v>280</v>
      </c>
      <c r="D777" s="66">
        <v>46269</v>
      </c>
      <c r="E777" s="67">
        <v>3.6</v>
      </c>
      <c r="F777" s="65" t="s">
        <v>255</v>
      </c>
      <c r="G777" s="66">
        <v>46268</v>
      </c>
      <c r="H777">
        <v>40509365</v>
      </c>
      <c r="I777">
        <v>10</v>
      </c>
      <c r="J777" s="65" t="s">
        <v>1924</v>
      </c>
      <c r="K777" s="65" t="s">
        <v>1925</v>
      </c>
      <c r="L777" s="66">
        <v>46268</v>
      </c>
      <c r="M777" s="65" t="s">
        <v>261</v>
      </c>
      <c r="N777" s="65" t="s">
        <v>264</v>
      </c>
      <c r="O777" s="65" t="s">
        <v>259</v>
      </c>
      <c r="P777" s="66">
        <v>46269</v>
      </c>
      <c r="Q777" s="31">
        <f t="shared" si="24"/>
        <v>786</v>
      </c>
      <c r="R777" s="31">
        <f t="shared" si="25"/>
        <v>1002</v>
      </c>
      <c r="S777" s="29">
        <f>IF($Q777&lt;Parâmetros!$E$19,$G777-1,$G777)</f>
        <v>46268</v>
      </c>
    </row>
    <row r="778" spans="1:19" ht="15" customHeight="1" x14ac:dyDescent="0.25">
      <c r="A778" s="122">
        <v>53512</v>
      </c>
      <c r="B778" s="65" t="s">
        <v>286</v>
      </c>
      <c r="C778" s="65" t="s">
        <v>280</v>
      </c>
      <c r="D778" s="66">
        <v>46269</v>
      </c>
      <c r="E778" s="67">
        <v>5</v>
      </c>
      <c r="F778" s="65" t="s">
        <v>255</v>
      </c>
      <c r="G778" s="66">
        <v>46269</v>
      </c>
      <c r="H778">
        <v>40509365</v>
      </c>
      <c r="I778">
        <v>10</v>
      </c>
      <c r="J778" s="65" t="s">
        <v>1926</v>
      </c>
      <c r="K778" s="65" t="s">
        <v>316</v>
      </c>
      <c r="L778" s="66">
        <v>46269</v>
      </c>
      <c r="M778" s="65" t="s">
        <v>261</v>
      </c>
      <c r="N778" s="65" t="s">
        <v>264</v>
      </c>
      <c r="O778" s="65" t="s">
        <v>259</v>
      </c>
      <c r="P778" s="66">
        <v>46269</v>
      </c>
      <c r="Q778" s="31">
        <f t="shared" si="24"/>
        <v>421</v>
      </c>
      <c r="R778" s="31">
        <f t="shared" si="25"/>
        <v>721</v>
      </c>
      <c r="S778" s="29">
        <f>IF($Q778&lt;Parâmetros!$E$19,$G778-1,$G778)</f>
        <v>46269</v>
      </c>
    </row>
    <row r="779" spans="1:19" ht="15" customHeight="1" x14ac:dyDescent="0.25">
      <c r="A779" s="122">
        <v>53512</v>
      </c>
      <c r="B779" s="65" t="s">
        <v>286</v>
      </c>
      <c r="C779" s="65" t="s">
        <v>280</v>
      </c>
      <c r="D779" s="66">
        <v>46269</v>
      </c>
      <c r="E779" s="67">
        <v>3.55</v>
      </c>
      <c r="F779" s="65" t="s">
        <v>255</v>
      </c>
      <c r="G779" s="66">
        <v>46269</v>
      </c>
      <c r="H779">
        <v>40509365</v>
      </c>
      <c r="I779">
        <v>10</v>
      </c>
      <c r="J779" s="65" t="s">
        <v>1927</v>
      </c>
      <c r="K779" s="65" t="s">
        <v>1928</v>
      </c>
      <c r="L779" s="66">
        <v>46269</v>
      </c>
      <c r="M779" s="65" t="s">
        <v>261</v>
      </c>
      <c r="N779" s="65" t="s">
        <v>264</v>
      </c>
      <c r="O779" s="65" t="s">
        <v>259</v>
      </c>
      <c r="P779" s="66">
        <v>46269</v>
      </c>
      <c r="Q779" s="31">
        <f t="shared" si="24"/>
        <v>792</v>
      </c>
      <c r="R779" s="31">
        <f t="shared" si="25"/>
        <v>1005</v>
      </c>
      <c r="S779" s="29">
        <f>IF($Q779&lt;Parâmetros!$E$19,$G779-1,$G779)</f>
        <v>46269</v>
      </c>
    </row>
    <row r="780" spans="1:19" ht="15" customHeight="1" x14ac:dyDescent="0.25">
      <c r="A780" s="122">
        <v>53512</v>
      </c>
      <c r="B780" s="65" t="s">
        <v>286</v>
      </c>
      <c r="C780" s="65" t="s">
        <v>280</v>
      </c>
      <c r="D780" s="66">
        <v>46273</v>
      </c>
      <c r="E780" s="67">
        <v>5</v>
      </c>
      <c r="F780" s="65" t="s">
        <v>255</v>
      </c>
      <c r="G780" s="66">
        <v>46272</v>
      </c>
      <c r="H780">
        <v>40511371</v>
      </c>
      <c r="I780">
        <v>10</v>
      </c>
      <c r="J780" s="65" t="s">
        <v>2530</v>
      </c>
      <c r="K780" s="65" t="s">
        <v>2531</v>
      </c>
      <c r="L780" s="66">
        <v>46272</v>
      </c>
      <c r="M780" s="65" t="s">
        <v>261</v>
      </c>
      <c r="N780" s="65" t="s">
        <v>264</v>
      </c>
      <c r="O780" s="65" t="s">
        <v>259</v>
      </c>
      <c r="P780" s="66">
        <v>46273</v>
      </c>
      <c r="Q780" s="31">
        <f t="shared" si="24"/>
        <v>423</v>
      </c>
      <c r="R780" s="31">
        <f t="shared" si="25"/>
        <v>723</v>
      </c>
      <c r="S780" s="29">
        <f>IF($Q780&lt;Parâmetros!$E$19,$G780-1,$G780)</f>
        <v>46272</v>
      </c>
    </row>
    <row r="781" spans="1:19" ht="15" customHeight="1" x14ac:dyDescent="0.25">
      <c r="A781" s="122">
        <v>53512</v>
      </c>
      <c r="B781" s="65" t="s">
        <v>286</v>
      </c>
      <c r="C781" s="65" t="s">
        <v>280</v>
      </c>
      <c r="D781" s="66">
        <v>46273</v>
      </c>
      <c r="E781" s="67">
        <v>2.37</v>
      </c>
      <c r="F781" s="65" t="s">
        <v>255</v>
      </c>
      <c r="G781" s="66">
        <v>46272</v>
      </c>
      <c r="H781">
        <v>40511371</v>
      </c>
      <c r="I781">
        <v>10</v>
      </c>
      <c r="J781" s="65" t="s">
        <v>2532</v>
      </c>
      <c r="K781" s="65" t="s">
        <v>2533</v>
      </c>
      <c r="L781" s="66">
        <v>46272</v>
      </c>
      <c r="M781" s="65" t="s">
        <v>261</v>
      </c>
      <c r="N781" s="65" t="s">
        <v>264</v>
      </c>
      <c r="O781" s="65" t="s">
        <v>259</v>
      </c>
      <c r="P781" s="66">
        <v>46273</v>
      </c>
      <c r="Q781" s="31">
        <f t="shared" si="24"/>
        <v>792</v>
      </c>
      <c r="R781" s="31">
        <f t="shared" si="25"/>
        <v>934</v>
      </c>
      <c r="S781" s="29">
        <f>IF($Q781&lt;Parâmetros!$E$19,$G781-1,$G781)</f>
        <v>46272</v>
      </c>
    </row>
    <row r="782" spans="1:19" ht="15" customHeight="1" x14ac:dyDescent="0.25">
      <c r="A782" s="122">
        <v>53512</v>
      </c>
      <c r="B782" s="65" t="s">
        <v>286</v>
      </c>
      <c r="C782" s="65" t="s">
        <v>280</v>
      </c>
      <c r="D782" s="66">
        <v>46274</v>
      </c>
      <c r="E782" s="67">
        <v>4.8499999999999996</v>
      </c>
      <c r="F782" s="65" t="s">
        <v>255</v>
      </c>
      <c r="G782" s="66">
        <v>46273</v>
      </c>
      <c r="H782">
        <v>40511371</v>
      </c>
      <c r="I782">
        <v>10</v>
      </c>
      <c r="J782" s="65" t="s">
        <v>2749</v>
      </c>
      <c r="K782" s="65" t="s">
        <v>316</v>
      </c>
      <c r="L782" s="66">
        <v>46273</v>
      </c>
      <c r="M782" s="65" t="s">
        <v>261</v>
      </c>
      <c r="N782" s="65" t="s">
        <v>264</v>
      </c>
      <c r="O782" s="65" t="s">
        <v>259</v>
      </c>
      <c r="P782" s="66">
        <v>46274</v>
      </c>
      <c r="Q782" s="31">
        <f t="shared" si="24"/>
        <v>430</v>
      </c>
      <c r="R782" s="31">
        <f t="shared" si="25"/>
        <v>721</v>
      </c>
      <c r="S782" s="29">
        <f>IF($Q782&lt;Parâmetros!$E$19,$G782-1,$G782)</f>
        <v>46273</v>
      </c>
    </row>
    <row r="783" spans="1:19" ht="15" customHeight="1" x14ac:dyDescent="0.25">
      <c r="A783" s="122">
        <v>53512</v>
      </c>
      <c r="B783" s="65" t="s">
        <v>286</v>
      </c>
      <c r="C783" s="65" t="s">
        <v>280</v>
      </c>
      <c r="D783" s="66">
        <v>46274</v>
      </c>
      <c r="E783" s="67">
        <v>3.62</v>
      </c>
      <c r="F783" s="65" t="s">
        <v>255</v>
      </c>
      <c r="G783" s="66">
        <v>46273</v>
      </c>
      <c r="H783">
        <v>40511371</v>
      </c>
      <c r="I783">
        <v>10</v>
      </c>
      <c r="J783" s="65" t="s">
        <v>2750</v>
      </c>
      <c r="K783" s="65" t="s">
        <v>2751</v>
      </c>
      <c r="L783" s="66">
        <v>46273</v>
      </c>
      <c r="M783" s="65" t="s">
        <v>261</v>
      </c>
      <c r="N783" s="65" t="s">
        <v>264</v>
      </c>
      <c r="O783" s="65" t="s">
        <v>259</v>
      </c>
      <c r="P783" s="66">
        <v>46274</v>
      </c>
      <c r="Q783" s="31">
        <f t="shared" si="24"/>
        <v>790</v>
      </c>
      <c r="R783" s="31">
        <f t="shared" si="25"/>
        <v>1007</v>
      </c>
      <c r="S783" s="29">
        <f>IF($Q783&lt;Parâmetros!$E$19,$G783-1,$G783)</f>
        <v>46273</v>
      </c>
    </row>
    <row r="784" spans="1:19" ht="15" customHeight="1" x14ac:dyDescent="0.25">
      <c r="A784" s="122">
        <v>53613</v>
      </c>
      <c r="B784" s="65" t="s">
        <v>189</v>
      </c>
      <c r="C784" s="65" t="s">
        <v>288</v>
      </c>
      <c r="D784" s="66">
        <v>46265</v>
      </c>
      <c r="E784" s="67">
        <v>4.01</v>
      </c>
      <c r="F784" s="65" t="s">
        <v>255</v>
      </c>
      <c r="G784" s="66">
        <v>46265</v>
      </c>
      <c r="H784">
        <v>40509371</v>
      </c>
      <c r="I784">
        <v>30</v>
      </c>
      <c r="J784" s="65" t="s">
        <v>328</v>
      </c>
      <c r="K784" s="65" t="s">
        <v>478</v>
      </c>
      <c r="L784" s="66">
        <v>46265</v>
      </c>
      <c r="M784" s="65" t="s">
        <v>261</v>
      </c>
      <c r="N784" s="65" t="s">
        <v>264</v>
      </c>
      <c r="O784" s="65" t="s">
        <v>259</v>
      </c>
      <c r="P784" s="66">
        <v>46265</v>
      </c>
      <c r="Q784" s="31">
        <f t="shared" si="24"/>
        <v>440</v>
      </c>
      <c r="R784" s="31">
        <f t="shared" si="25"/>
        <v>680</v>
      </c>
      <c r="S784" s="29">
        <f>IF($Q784&lt;Parâmetros!$E$19,$G784-1,$G784)</f>
        <v>46265</v>
      </c>
    </row>
    <row r="785" spans="1:19" ht="15" customHeight="1" x14ac:dyDescent="0.25">
      <c r="A785" s="122">
        <v>53613</v>
      </c>
      <c r="B785" s="65" t="s">
        <v>189</v>
      </c>
      <c r="C785" s="65" t="s">
        <v>288</v>
      </c>
      <c r="D785" s="66">
        <v>46266</v>
      </c>
      <c r="E785" s="67">
        <v>3.67</v>
      </c>
      <c r="F785" s="65" t="s">
        <v>255</v>
      </c>
      <c r="G785" s="66">
        <v>46265</v>
      </c>
      <c r="H785">
        <v>40509371</v>
      </c>
      <c r="I785">
        <v>30</v>
      </c>
      <c r="J785" s="65" t="s">
        <v>635</v>
      </c>
      <c r="K785" s="65" t="s">
        <v>323</v>
      </c>
      <c r="L785" s="66">
        <v>46265</v>
      </c>
      <c r="M785" s="65" t="s">
        <v>261</v>
      </c>
      <c r="N785" s="65" t="s">
        <v>264</v>
      </c>
      <c r="O785" s="65" t="s">
        <v>259</v>
      </c>
      <c r="P785" s="66">
        <v>46266</v>
      </c>
      <c r="Q785" s="31">
        <f t="shared" si="24"/>
        <v>760</v>
      </c>
      <c r="R785" s="31">
        <f t="shared" si="25"/>
        <v>980</v>
      </c>
      <c r="S785" s="29">
        <f>IF($Q785&lt;Parâmetros!$E$19,$G785-1,$G785)</f>
        <v>46265</v>
      </c>
    </row>
    <row r="786" spans="1:19" ht="15" customHeight="1" x14ac:dyDescent="0.25">
      <c r="A786" s="122">
        <v>53613</v>
      </c>
      <c r="B786" s="65" t="s">
        <v>189</v>
      </c>
      <c r="C786" s="65" t="s">
        <v>288</v>
      </c>
      <c r="D786" s="66">
        <v>46266</v>
      </c>
      <c r="E786" s="67">
        <v>3.99</v>
      </c>
      <c r="F786" s="65" t="s">
        <v>255</v>
      </c>
      <c r="G786" s="66">
        <v>46266</v>
      </c>
      <c r="H786">
        <v>40509371</v>
      </c>
      <c r="I786">
        <v>10</v>
      </c>
      <c r="J786" s="65" t="s">
        <v>738</v>
      </c>
      <c r="K786" s="65" t="s">
        <v>739</v>
      </c>
      <c r="L786" s="66">
        <v>46266</v>
      </c>
      <c r="M786" s="65" t="s">
        <v>261</v>
      </c>
      <c r="N786" s="65" t="s">
        <v>264</v>
      </c>
      <c r="O786" s="65" t="s">
        <v>259</v>
      </c>
      <c r="P786" s="66">
        <v>46266</v>
      </c>
      <c r="Q786" s="31">
        <f t="shared" si="24"/>
        <v>441</v>
      </c>
      <c r="R786" s="31">
        <f t="shared" si="25"/>
        <v>680</v>
      </c>
      <c r="S786" s="29">
        <f>IF($Q786&lt;Parâmetros!$E$19,$G786-1,$G786)</f>
        <v>46266</v>
      </c>
    </row>
    <row r="787" spans="1:19" ht="15" customHeight="1" x14ac:dyDescent="0.25">
      <c r="A787" s="122">
        <v>53613</v>
      </c>
      <c r="B787" s="65" t="s">
        <v>189</v>
      </c>
      <c r="C787" s="65" t="s">
        <v>288</v>
      </c>
      <c r="D787" s="66">
        <v>46266</v>
      </c>
      <c r="E787" s="67">
        <v>2.34</v>
      </c>
      <c r="F787" s="65" t="s">
        <v>255</v>
      </c>
      <c r="G787" s="66">
        <v>46266</v>
      </c>
      <c r="H787">
        <v>40510727</v>
      </c>
      <c r="I787">
        <v>10</v>
      </c>
      <c r="J787" s="65" t="s">
        <v>740</v>
      </c>
      <c r="K787" s="65" t="s">
        <v>741</v>
      </c>
      <c r="L787" s="66">
        <v>46266</v>
      </c>
      <c r="M787" s="65" t="s">
        <v>261</v>
      </c>
      <c r="N787" s="65" t="s">
        <v>264</v>
      </c>
      <c r="O787" s="65" t="s">
        <v>259</v>
      </c>
      <c r="P787" s="66">
        <v>46266</v>
      </c>
      <c r="Q787" s="31">
        <f t="shared" si="24"/>
        <v>760</v>
      </c>
      <c r="R787" s="31">
        <f t="shared" si="25"/>
        <v>900</v>
      </c>
      <c r="S787" s="29">
        <f>IF($Q787&lt;Parâmetros!$E$19,$G787-1,$G787)</f>
        <v>46266</v>
      </c>
    </row>
    <row r="788" spans="1:19" ht="15" customHeight="1" x14ac:dyDescent="0.25">
      <c r="A788" s="122">
        <v>53613</v>
      </c>
      <c r="B788" s="65" t="s">
        <v>189</v>
      </c>
      <c r="C788" s="65" t="s">
        <v>288</v>
      </c>
      <c r="D788" s="66">
        <v>46266</v>
      </c>
      <c r="E788" s="67">
        <v>1.32</v>
      </c>
      <c r="F788" s="65" t="s">
        <v>255</v>
      </c>
      <c r="G788" s="66">
        <v>46266</v>
      </c>
      <c r="H788">
        <v>40510726</v>
      </c>
      <c r="I788">
        <v>10</v>
      </c>
      <c r="J788" s="65" t="s">
        <v>742</v>
      </c>
      <c r="K788" s="65" t="s">
        <v>743</v>
      </c>
      <c r="L788" s="66">
        <v>46266</v>
      </c>
      <c r="M788" s="65" t="s">
        <v>261</v>
      </c>
      <c r="N788" s="65" t="s">
        <v>264</v>
      </c>
      <c r="O788" s="65" t="s">
        <v>259</v>
      </c>
      <c r="P788" s="66">
        <v>46266</v>
      </c>
      <c r="Q788" s="31">
        <f t="shared" si="24"/>
        <v>905</v>
      </c>
      <c r="R788" s="31">
        <f t="shared" si="25"/>
        <v>984</v>
      </c>
      <c r="S788" s="29">
        <f>IF($Q788&lt;Parâmetros!$E$19,$G788-1,$G788)</f>
        <v>46266</v>
      </c>
    </row>
    <row r="789" spans="1:19" ht="15" customHeight="1" x14ac:dyDescent="0.25">
      <c r="A789" s="122">
        <v>53613</v>
      </c>
      <c r="B789" s="65" t="s">
        <v>189</v>
      </c>
      <c r="C789" s="65" t="s">
        <v>288</v>
      </c>
      <c r="D789" s="66">
        <v>46267</v>
      </c>
      <c r="E789" s="67">
        <v>1.34</v>
      </c>
      <c r="F789" s="65" t="s">
        <v>255</v>
      </c>
      <c r="G789" s="66">
        <v>46267</v>
      </c>
      <c r="H789">
        <v>40509904</v>
      </c>
      <c r="I789">
        <v>20</v>
      </c>
      <c r="J789" s="65" t="s">
        <v>916</v>
      </c>
      <c r="K789" s="65" t="s">
        <v>917</v>
      </c>
      <c r="L789" s="66">
        <v>46267</v>
      </c>
      <c r="M789" s="65" t="s">
        <v>261</v>
      </c>
      <c r="N789" s="65" t="s">
        <v>264</v>
      </c>
      <c r="O789" s="65" t="s">
        <v>259</v>
      </c>
      <c r="P789" s="66">
        <v>46267</v>
      </c>
      <c r="Q789" s="31">
        <f t="shared" si="24"/>
        <v>440</v>
      </c>
      <c r="R789" s="31">
        <f t="shared" si="25"/>
        <v>520</v>
      </c>
      <c r="S789" s="29">
        <f>IF($Q789&lt;Parâmetros!$E$19,$G789-1,$G789)</f>
        <v>46267</v>
      </c>
    </row>
    <row r="790" spans="1:19" ht="15" customHeight="1" x14ac:dyDescent="0.25">
      <c r="A790" s="122">
        <v>53613</v>
      </c>
      <c r="B790" s="65" t="s">
        <v>189</v>
      </c>
      <c r="C790" s="65" t="s">
        <v>288</v>
      </c>
      <c r="D790" s="66">
        <v>46267</v>
      </c>
      <c r="E790" s="67">
        <v>3.74</v>
      </c>
      <c r="F790" s="65" t="s">
        <v>255</v>
      </c>
      <c r="G790" s="66">
        <v>46267</v>
      </c>
      <c r="H790">
        <v>40505866</v>
      </c>
      <c r="I790">
        <v>30</v>
      </c>
      <c r="J790" s="65" t="s">
        <v>1016</v>
      </c>
      <c r="K790" s="65" t="s">
        <v>1017</v>
      </c>
      <c r="L790" s="66">
        <v>46267</v>
      </c>
      <c r="M790" s="65" t="s">
        <v>261</v>
      </c>
      <c r="N790" s="65" t="s">
        <v>264</v>
      </c>
      <c r="O790" s="65" t="s">
        <v>259</v>
      </c>
      <c r="P790" s="66">
        <v>46267</v>
      </c>
      <c r="Q790" s="31">
        <f t="shared" si="24"/>
        <v>760</v>
      </c>
      <c r="R790" s="31">
        <f t="shared" si="25"/>
        <v>984</v>
      </c>
      <c r="S790" s="29">
        <f>IF($Q790&lt;Parâmetros!$E$19,$G790-1,$G790)</f>
        <v>46267</v>
      </c>
    </row>
    <row r="791" spans="1:19" ht="15" customHeight="1" x14ac:dyDescent="0.25">
      <c r="A791" s="122">
        <v>53613</v>
      </c>
      <c r="B791" s="65" t="s">
        <v>189</v>
      </c>
      <c r="C791" s="65" t="s">
        <v>288</v>
      </c>
      <c r="D791" s="66">
        <v>46268</v>
      </c>
      <c r="E791" s="67">
        <v>4</v>
      </c>
      <c r="F791" s="65" t="s">
        <v>255</v>
      </c>
      <c r="G791" s="66">
        <v>46268</v>
      </c>
      <c r="H791">
        <v>40500199</v>
      </c>
      <c r="I791">
        <v>10</v>
      </c>
      <c r="J791" s="65" t="s">
        <v>1209</v>
      </c>
      <c r="K791" s="65" t="s">
        <v>1210</v>
      </c>
      <c r="L791" s="66">
        <v>46268</v>
      </c>
      <c r="M791" s="65" t="s">
        <v>261</v>
      </c>
      <c r="N791" s="65" t="s">
        <v>264</v>
      </c>
      <c r="O791" s="65" t="s">
        <v>259</v>
      </c>
      <c r="P791" s="66">
        <v>46268</v>
      </c>
      <c r="Q791" s="31">
        <f t="shared" si="24"/>
        <v>440</v>
      </c>
      <c r="R791" s="31">
        <f t="shared" si="25"/>
        <v>680</v>
      </c>
      <c r="S791" s="29">
        <f>IF($Q791&lt;Parâmetros!$E$19,$G791-1,$G791)</f>
        <v>46268</v>
      </c>
    </row>
    <row r="792" spans="1:19" ht="15" customHeight="1" x14ac:dyDescent="0.25">
      <c r="A792" s="122">
        <v>53613</v>
      </c>
      <c r="B792" s="65" t="s">
        <v>189</v>
      </c>
      <c r="C792" s="65" t="s">
        <v>288</v>
      </c>
      <c r="D792" s="66">
        <v>46268</v>
      </c>
      <c r="E792" s="67">
        <v>3.75</v>
      </c>
      <c r="F792" s="65" t="s">
        <v>255</v>
      </c>
      <c r="G792" s="66">
        <v>46268</v>
      </c>
      <c r="H792">
        <v>40500199</v>
      </c>
      <c r="I792">
        <v>10</v>
      </c>
      <c r="J792" s="65" t="s">
        <v>1211</v>
      </c>
      <c r="K792" s="65" t="s">
        <v>1212</v>
      </c>
      <c r="L792" s="66">
        <v>46268</v>
      </c>
      <c r="M792" s="65" t="s">
        <v>261</v>
      </c>
      <c r="N792" s="65" t="s">
        <v>264</v>
      </c>
      <c r="O792" s="65" t="s">
        <v>259</v>
      </c>
      <c r="P792" s="66">
        <v>46268</v>
      </c>
      <c r="Q792" s="31">
        <f t="shared" si="24"/>
        <v>760</v>
      </c>
      <c r="R792" s="31">
        <f t="shared" si="25"/>
        <v>985</v>
      </c>
      <c r="S792" s="29">
        <f>IF($Q792&lt;Parâmetros!$E$19,$G792-1,$G792)</f>
        <v>46268</v>
      </c>
    </row>
    <row r="793" spans="1:19" ht="15" customHeight="1" x14ac:dyDescent="0.25">
      <c r="A793" s="122">
        <v>53613</v>
      </c>
      <c r="B793" s="65" t="s">
        <v>189</v>
      </c>
      <c r="C793" s="65" t="s">
        <v>288</v>
      </c>
      <c r="D793" s="66">
        <v>46269</v>
      </c>
      <c r="E793" s="67">
        <v>2.17</v>
      </c>
      <c r="F793" s="65" t="s">
        <v>255</v>
      </c>
      <c r="G793" s="66">
        <v>46269</v>
      </c>
      <c r="H793">
        <v>40509371</v>
      </c>
      <c r="I793">
        <v>30</v>
      </c>
      <c r="J793" s="65" t="s">
        <v>1868</v>
      </c>
      <c r="K793" s="65" t="s">
        <v>1869</v>
      </c>
      <c r="L793" s="66">
        <v>46269</v>
      </c>
      <c r="M793" s="65" t="s">
        <v>261</v>
      </c>
      <c r="N793" s="65" t="s">
        <v>264</v>
      </c>
      <c r="O793" s="65" t="s">
        <v>259</v>
      </c>
      <c r="P793" s="66">
        <v>46269</v>
      </c>
      <c r="Q793" s="31">
        <f t="shared" si="24"/>
        <v>440</v>
      </c>
      <c r="R793" s="31">
        <f t="shared" si="25"/>
        <v>570</v>
      </c>
      <c r="S793" s="29">
        <f>IF($Q793&lt;Parâmetros!$E$19,$G793-1,$G793)</f>
        <v>46269</v>
      </c>
    </row>
    <row r="794" spans="1:19" ht="15" customHeight="1" x14ac:dyDescent="0.25">
      <c r="A794" s="122">
        <v>53613</v>
      </c>
      <c r="B794" s="65" t="s">
        <v>189</v>
      </c>
      <c r="C794" s="65" t="s">
        <v>288</v>
      </c>
      <c r="D794" s="66">
        <v>46269</v>
      </c>
      <c r="E794" s="67">
        <v>1.85</v>
      </c>
      <c r="F794" s="65" t="s">
        <v>255</v>
      </c>
      <c r="G794" s="66">
        <v>46269</v>
      </c>
      <c r="H794">
        <v>40500199</v>
      </c>
      <c r="I794">
        <v>10</v>
      </c>
      <c r="J794" s="65" t="s">
        <v>1870</v>
      </c>
      <c r="K794" s="65" t="s">
        <v>1871</v>
      </c>
      <c r="L794" s="66">
        <v>46269</v>
      </c>
      <c r="M794" s="65" t="s">
        <v>261</v>
      </c>
      <c r="N794" s="65" t="s">
        <v>264</v>
      </c>
      <c r="O794" s="65" t="s">
        <v>259</v>
      </c>
      <c r="P794" s="66">
        <v>46269</v>
      </c>
      <c r="Q794" s="31">
        <f t="shared" si="24"/>
        <v>574</v>
      </c>
      <c r="R794" s="31">
        <f t="shared" si="25"/>
        <v>685</v>
      </c>
      <c r="S794" s="29">
        <f>IF($Q794&lt;Parâmetros!$E$19,$G794-1,$G794)</f>
        <v>46269</v>
      </c>
    </row>
    <row r="795" spans="1:19" ht="15" customHeight="1" x14ac:dyDescent="0.25">
      <c r="A795" s="122">
        <v>53613</v>
      </c>
      <c r="B795" s="65" t="s">
        <v>189</v>
      </c>
      <c r="C795" s="65" t="s">
        <v>288</v>
      </c>
      <c r="D795" s="66">
        <v>46269</v>
      </c>
      <c r="E795" s="67">
        <v>3.85</v>
      </c>
      <c r="F795" s="65" t="s">
        <v>255</v>
      </c>
      <c r="G795" s="66">
        <v>46269</v>
      </c>
      <c r="H795">
        <v>40500199</v>
      </c>
      <c r="I795">
        <v>10</v>
      </c>
      <c r="J795" s="65" t="s">
        <v>1872</v>
      </c>
      <c r="K795" s="65" t="s">
        <v>1873</v>
      </c>
      <c r="L795" s="66">
        <v>46269</v>
      </c>
      <c r="M795" s="65" t="s">
        <v>261</v>
      </c>
      <c r="N795" s="65" t="s">
        <v>264</v>
      </c>
      <c r="O795" s="65" t="s">
        <v>259</v>
      </c>
      <c r="P795" s="66">
        <v>46269</v>
      </c>
      <c r="Q795" s="31">
        <f t="shared" si="24"/>
        <v>760</v>
      </c>
      <c r="R795" s="31">
        <f t="shared" si="25"/>
        <v>991</v>
      </c>
      <c r="S795" s="29">
        <f>IF($Q795&lt;Parâmetros!$E$19,$G795-1,$G795)</f>
        <v>46269</v>
      </c>
    </row>
    <row r="796" spans="1:19" ht="15" customHeight="1" x14ac:dyDescent="0.25">
      <c r="A796" s="122">
        <v>53613</v>
      </c>
      <c r="B796" s="65" t="s">
        <v>189</v>
      </c>
      <c r="C796" s="65" t="s">
        <v>288</v>
      </c>
      <c r="D796" s="66">
        <v>46272</v>
      </c>
      <c r="E796" s="67">
        <v>1.17</v>
      </c>
      <c r="F796" s="65" t="s">
        <v>255</v>
      </c>
      <c r="G796" s="66">
        <v>46272</v>
      </c>
      <c r="H796">
        <v>40511688</v>
      </c>
      <c r="I796">
        <v>10</v>
      </c>
      <c r="J796" s="65" t="s">
        <v>2513</v>
      </c>
      <c r="K796" s="65" t="s">
        <v>2514</v>
      </c>
      <c r="L796" s="66">
        <v>46272</v>
      </c>
      <c r="M796" s="65" t="s">
        <v>261</v>
      </c>
      <c r="N796" s="65" t="s">
        <v>264</v>
      </c>
      <c r="O796" s="65" t="s">
        <v>259</v>
      </c>
      <c r="P796" s="66">
        <v>46272</v>
      </c>
      <c r="Q796" s="31">
        <f t="shared" si="24"/>
        <v>440</v>
      </c>
      <c r="R796" s="31">
        <f t="shared" si="25"/>
        <v>510</v>
      </c>
      <c r="S796" s="29">
        <f>IF($Q796&lt;Parâmetros!$E$19,$G796-1,$G796)</f>
        <v>46272</v>
      </c>
    </row>
    <row r="797" spans="1:19" ht="15" customHeight="1" x14ac:dyDescent="0.25">
      <c r="A797" s="122">
        <v>53613</v>
      </c>
      <c r="B797" s="65" t="s">
        <v>189</v>
      </c>
      <c r="C797" s="65" t="s">
        <v>288</v>
      </c>
      <c r="D797" s="66">
        <v>46272</v>
      </c>
      <c r="E797" s="67">
        <v>1.0900000000000001</v>
      </c>
      <c r="F797" s="65" t="s">
        <v>255</v>
      </c>
      <c r="G797" s="66">
        <v>46272</v>
      </c>
      <c r="H797">
        <v>40465219</v>
      </c>
      <c r="I797">
        <v>20</v>
      </c>
      <c r="J797" s="65" t="s">
        <v>2515</v>
      </c>
      <c r="K797" s="65" t="s">
        <v>2516</v>
      </c>
      <c r="L797" s="66">
        <v>46272</v>
      </c>
      <c r="M797" s="65" t="s">
        <v>261</v>
      </c>
      <c r="N797" s="65" t="s">
        <v>264</v>
      </c>
      <c r="O797" s="65" t="s">
        <v>259</v>
      </c>
      <c r="P797" s="66">
        <v>46272</v>
      </c>
      <c r="Q797" s="31">
        <f t="shared" si="24"/>
        <v>515</v>
      </c>
      <c r="R797" s="31">
        <f t="shared" si="25"/>
        <v>580</v>
      </c>
      <c r="S797" s="29">
        <f>IF($Q797&lt;Parâmetros!$E$19,$G797-1,$G797)</f>
        <v>46272</v>
      </c>
    </row>
    <row r="798" spans="1:19" ht="15" customHeight="1" x14ac:dyDescent="0.25">
      <c r="A798" s="122">
        <v>53613</v>
      </c>
      <c r="B798" s="65" t="s">
        <v>189</v>
      </c>
      <c r="C798" s="65" t="s">
        <v>288</v>
      </c>
      <c r="D798" s="66">
        <v>46272</v>
      </c>
      <c r="E798" s="67">
        <v>0.69</v>
      </c>
      <c r="F798" s="65" t="s">
        <v>255</v>
      </c>
      <c r="G798" s="66">
        <v>46272</v>
      </c>
      <c r="H798">
        <v>40511683</v>
      </c>
      <c r="I798">
        <v>10</v>
      </c>
      <c r="J798" s="65" t="s">
        <v>2517</v>
      </c>
      <c r="K798" s="65" t="s">
        <v>2518</v>
      </c>
      <c r="L798" s="66">
        <v>46272</v>
      </c>
      <c r="M798" s="65" t="s">
        <v>261</v>
      </c>
      <c r="N798" s="65" t="s">
        <v>264</v>
      </c>
      <c r="O798" s="65" t="s">
        <v>259</v>
      </c>
      <c r="P798" s="66">
        <v>46272</v>
      </c>
      <c r="Q798" s="31">
        <f t="shared" si="24"/>
        <v>645</v>
      </c>
      <c r="R798" s="31">
        <f t="shared" si="25"/>
        <v>686</v>
      </c>
      <c r="S798" s="29">
        <f>IF($Q798&lt;Parâmetros!$E$19,$G798-1,$G798)</f>
        <v>46272</v>
      </c>
    </row>
    <row r="799" spans="1:19" ht="15" customHeight="1" x14ac:dyDescent="0.25">
      <c r="A799" s="122">
        <v>53613</v>
      </c>
      <c r="B799" s="65" t="s">
        <v>189</v>
      </c>
      <c r="C799" s="65" t="s">
        <v>288</v>
      </c>
      <c r="D799" s="66">
        <v>46272</v>
      </c>
      <c r="E799" s="67">
        <v>2.83</v>
      </c>
      <c r="F799" s="65" t="s">
        <v>255</v>
      </c>
      <c r="G799" s="66">
        <v>46272</v>
      </c>
      <c r="H799">
        <v>40472554</v>
      </c>
      <c r="I799">
        <v>40</v>
      </c>
      <c r="J799" s="65" t="s">
        <v>2519</v>
      </c>
      <c r="K799" s="65" t="s">
        <v>2520</v>
      </c>
      <c r="L799" s="66">
        <v>46272</v>
      </c>
      <c r="M799" s="65" t="s">
        <v>261</v>
      </c>
      <c r="N799" s="65" t="s">
        <v>264</v>
      </c>
      <c r="O799" s="65" t="s">
        <v>259</v>
      </c>
      <c r="P799" s="66">
        <v>46272</v>
      </c>
      <c r="Q799" s="31">
        <f t="shared" si="24"/>
        <v>758</v>
      </c>
      <c r="R799" s="31">
        <f t="shared" si="25"/>
        <v>928</v>
      </c>
      <c r="S799" s="29">
        <f>IF($Q799&lt;Parâmetros!$E$19,$G799-1,$G799)</f>
        <v>46272</v>
      </c>
    </row>
    <row r="800" spans="1:19" ht="15" customHeight="1" x14ac:dyDescent="0.25">
      <c r="A800" s="122">
        <v>53613</v>
      </c>
      <c r="B800" s="65" t="s">
        <v>189</v>
      </c>
      <c r="C800" s="65" t="s">
        <v>288</v>
      </c>
      <c r="D800" s="66">
        <v>46273</v>
      </c>
      <c r="E800" s="67">
        <v>4.0199999999999996</v>
      </c>
      <c r="F800" s="65" t="s">
        <v>255</v>
      </c>
      <c r="G800" s="66">
        <v>46273</v>
      </c>
      <c r="H800">
        <v>40511685</v>
      </c>
      <c r="I800">
        <v>10</v>
      </c>
      <c r="J800" s="65" t="s">
        <v>2731</v>
      </c>
      <c r="K800" s="65" t="s">
        <v>2732</v>
      </c>
      <c r="L800" s="66">
        <v>46273</v>
      </c>
      <c r="M800" s="65" t="s">
        <v>261</v>
      </c>
      <c r="N800" s="65" t="s">
        <v>264</v>
      </c>
      <c r="O800" s="65" t="s">
        <v>259</v>
      </c>
      <c r="P800" s="66">
        <v>46273</v>
      </c>
      <c r="Q800" s="31">
        <f t="shared" si="24"/>
        <v>442</v>
      </c>
      <c r="R800" s="31">
        <f t="shared" si="25"/>
        <v>684</v>
      </c>
      <c r="S800" s="29">
        <f>IF($Q800&lt;Parâmetros!$E$19,$G800-1,$G800)</f>
        <v>46273</v>
      </c>
    </row>
    <row r="801" spans="1:19" ht="15" customHeight="1" x14ac:dyDescent="0.25">
      <c r="A801" s="122">
        <v>53613</v>
      </c>
      <c r="B801" s="65" t="s">
        <v>189</v>
      </c>
      <c r="C801" s="65" t="s">
        <v>288</v>
      </c>
      <c r="D801" s="66">
        <v>46273</v>
      </c>
      <c r="E801" s="67">
        <v>3.79</v>
      </c>
      <c r="F801" s="65" t="s">
        <v>255</v>
      </c>
      <c r="G801" s="66">
        <v>46273</v>
      </c>
      <c r="H801">
        <v>40460624</v>
      </c>
      <c r="I801">
        <v>40</v>
      </c>
      <c r="J801" s="65" t="s">
        <v>2733</v>
      </c>
      <c r="K801" s="65" t="s">
        <v>2734</v>
      </c>
      <c r="L801" s="66">
        <v>46273</v>
      </c>
      <c r="M801" s="65" t="s">
        <v>261</v>
      </c>
      <c r="N801" s="65" t="s">
        <v>264</v>
      </c>
      <c r="O801" s="65" t="s">
        <v>259</v>
      </c>
      <c r="P801" s="66">
        <v>46273</v>
      </c>
      <c r="Q801" s="31">
        <f t="shared" si="24"/>
        <v>760</v>
      </c>
      <c r="R801" s="31">
        <f t="shared" si="25"/>
        <v>988</v>
      </c>
      <c r="S801" s="29">
        <f>IF($Q801&lt;Parâmetros!$E$19,$G801-1,$G801)</f>
        <v>46273</v>
      </c>
    </row>
    <row r="802" spans="1:19" ht="15" customHeight="1" x14ac:dyDescent="0.25">
      <c r="A802" s="122">
        <v>53613</v>
      </c>
      <c r="B802" s="65" t="s">
        <v>189</v>
      </c>
      <c r="C802" s="65" t="s">
        <v>288</v>
      </c>
      <c r="D802" s="66">
        <v>46273</v>
      </c>
      <c r="E802" s="67">
        <v>1.32</v>
      </c>
      <c r="F802" s="65" t="s">
        <v>255</v>
      </c>
      <c r="G802" s="66">
        <v>46273</v>
      </c>
      <c r="H802">
        <v>40510991</v>
      </c>
      <c r="I802">
        <v>30</v>
      </c>
      <c r="J802" s="65" t="s">
        <v>2735</v>
      </c>
      <c r="K802" s="65" t="s">
        <v>2736</v>
      </c>
      <c r="L802" s="66">
        <v>46273</v>
      </c>
      <c r="M802" s="65" t="s">
        <v>261</v>
      </c>
      <c r="N802" s="65" t="s">
        <v>264</v>
      </c>
      <c r="O802" s="65" t="s">
        <v>259</v>
      </c>
      <c r="P802" s="66">
        <v>46273</v>
      </c>
      <c r="Q802" s="31">
        <f t="shared" si="24"/>
        <v>760</v>
      </c>
      <c r="R802" s="31">
        <f t="shared" si="25"/>
        <v>840</v>
      </c>
      <c r="S802" s="29">
        <f>IF($Q802&lt;Parâmetros!$E$19,$G802-1,$G802)</f>
        <v>46273</v>
      </c>
    </row>
    <row r="803" spans="1:19" ht="15" customHeight="1" x14ac:dyDescent="0.25">
      <c r="A803" s="122">
        <v>53665</v>
      </c>
      <c r="B803" s="65" t="s">
        <v>215</v>
      </c>
      <c r="C803" s="65" t="s">
        <v>288</v>
      </c>
      <c r="D803" s="66">
        <v>46265</v>
      </c>
      <c r="E803" s="67">
        <v>4</v>
      </c>
      <c r="F803" s="65" t="s">
        <v>255</v>
      </c>
      <c r="G803" s="66">
        <v>46264</v>
      </c>
      <c r="H803">
        <v>40508679</v>
      </c>
      <c r="I803">
        <v>20</v>
      </c>
      <c r="J803" s="65" t="s">
        <v>289</v>
      </c>
      <c r="K803" s="65" t="s">
        <v>302</v>
      </c>
      <c r="L803" s="66">
        <v>46264</v>
      </c>
      <c r="M803" s="65" t="s">
        <v>261</v>
      </c>
      <c r="N803" s="65" t="s">
        <v>264</v>
      </c>
      <c r="O803" s="65" t="s">
        <v>259</v>
      </c>
      <c r="P803" s="66">
        <v>46265</v>
      </c>
      <c r="Q803" s="31">
        <f t="shared" si="24"/>
        <v>440</v>
      </c>
      <c r="R803" s="31">
        <f t="shared" si="25"/>
        <v>680</v>
      </c>
      <c r="S803" s="29">
        <f>IF($Q803&lt;Parâmetros!$E$19,$G803-1,$G803)</f>
        <v>46264</v>
      </c>
    </row>
    <row r="804" spans="1:19" ht="15" customHeight="1" x14ac:dyDescent="0.25">
      <c r="A804" s="122">
        <v>53665</v>
      </c>
      <c r="B804" s="65" t="s">
        <v>215</v>
      </c>
      <c r="C804" s="65" t="s">
        <v>288</v>
      </c>
      <c r="D804" s="66">
        <v>46265</v>
      </c>
      <c r="E804" s="67">
        <v>2.67</v>
      </c>
      <c r="F804" s="65" t="s">
        <v>255</v>
      </c>
      <c r="G804" s="66">
        <v>46264</v>
      </c>
      <c r="H804">
        <v>40508679</v>
      </c>
      <c r="I804">
        <v>20</v>
      </c>
      <c r="J804" s="65" t="s">
        <v>305</v>
      </c>
      <c r="K804" s="65" t="s">
        <v>297</v>
      </c>
      <c r="L804" s="66">
        <v>46264</v>
      </c>
      <c r="M804" s="65" t="s">
        <v>261</v>
      </c>
      <c r="N804" s="65" t="s">
        <v>264</v>
      </c>
      <c r="O804" s="65" t="s">
        <v>259</v>
      </c>
      <c r="P804" s="66">
        <v>46265</v>
      </c>
      <c r="Q804" s="31">
        <f t="shared" si="24"/>
        <v>760</v>
      </c>
      <c r="R804" s="31">
        <f t="shared" si="25"/>
        <v>920</v>
      </c>
      <c r="S804" s="29">
        <f>IF($Q804&lt;Parâmetros!$E$19,$G804-1,$G804)</f>
        <v>46264</v>
      </c>
    </row>
    <row r="805" spans="1:19" ht="15" customHeight="1" x14ac:dyDescent="0.25">
      <c r="A805" s="122">
        <v>53665</v>
      </c>
      <c r="B805" s="65" t="s">
        <v>215</v>
      </c>
      <c r="C805" s="65" t="s">
        <v>288</v>
      </c>
      <c r="D805" s="66">
        <v>46266</v>
      </c>
      <c r="E805" s="67">
        <v>4</v>
      </c>
      <c r="F805" s="65" t="s">
        <v>255</v>
      </c>
      <c r="G805" s="66">
        <v>46265</v>
      </c>
      <c r="H805">
        <v>40506752</v>
      </c>
      <c r="I805">
        <v>10</v>
      </c>
      <c r="J805" s="65" t="s">
        <v>289</v>
      </c>
      <c r="K805" s="65" t="s">
        <v>302</v>
      </c>
      <c r="L805" s="66">
        <v>46265</v>
      </c>
      <c r="M805" s="65" t="s">
        <v>261</v>
      </c>
      <c r="N805" s="65" t="s">
        <v>264</v>
      </c>
      <c r="O805" s="65" t="s">
        <v>259</v>
      </c>
      <c r="P805" s="66">
        <v>46266</v>
      </c>
      <c r="Q805" s="31">
        <f t="shared" si="24"/>
        <v>440</v>
      </c>
      <c r="R805" s="31">
        <f t="shared" si="25"/>
        <v>680</v>
      </c>
      <c r="S805" s="29">
        <f>IF($Q805&lt;Parâmetros!$E$19,$G805-1,$G805)</f>
        <v>46265</v>
      </c>
    </row>
    <row r="806" spans="1:19" ht="15" customHeight="1" x14ac:dyDescent="0.25">
      <c r="A806" s="122">
        <v>53665</v>
      </c>
      <c r="B806" s="65" t="s">
        <v>215</v>
      </c>
      <c r="C806" s="65" t="s">
        <v>288</v>
      </c>
      <c r="D806" s="66">
        <v>46266</v>
      </c>
      <c r="E806" s="67">
        <v>2.83</v>
      </c>
      <c r="F806" s="65" t="s">
        <v>255</v>
      </c>
      <c r="G806" s="66">
        <v>46265</v>
      </c>
      <c r="H806">
        <v>40506752</v>
      </c>
      <c r="I806">
        <v>10</v>
      </c>
      <c r="J806" s="65" t="s">
        <v>305</v>
      </c>
      <c r="K806" s="65" t="s">
        <v>306</v>
      </c>
      <c r="L806" s="66">
        <v>46265</v>
      </c>
      <c r="M806" s="65" t="s">
        <v>261</v>
      </c>
      <c r="N806" s="65" t="s">
        <v>264</v>
      </c>
      <c r="O806" s="65" t="s">
        <v>259</v>
      </c>
      <c r="P806" s="66">
        <v>46266</v>
      </c>
      <c r="Q806" s="31">
        <f t="shared" si="24"/>
        <v>760</v>
      </c>
      <c r="R806" s="31">
        <f t="shared" si="25"/>
        <v>930</v>
      </c>
      <c r="S806" s="29">
        <f>IF($Q806&lt;Parâmetros!$E$19,$G806-1,$G806)</f>
        <v>46265</v>
      </c>
    </row>
    <row r="807" spans="1:19" ht="15" customHeight="1" x14ac:dyDescent="0.25">
      <c r="A807" s="122">
        <v>53665</v>
      </c>
      <c r="B807" s="65" t="s">
        <v>215</v>
      </c>
      <c r="C807" s="65" t="s">
        <v>288</v>
      </c>
      <c r="D807" s="66">
        <v>46266</v>
      </c>
      <c r="E807" s="67">
        <v>0.92</v>
      </c>
      <c r="F807" s="65" t="s">
        <v>255</v>
      </c>
      <c r="G807" s="66">
        <v>46265</v>
      </c>
      <c r="H807">
        <v>40509923</v>
      </c>
      <c r="I807">
        <v>30</v>
      </c>
      <c r="J807" s="65" t="s">
        <v>300</v>
      </c>
      <c r="K807" s="65" t="s">
        <v>311</v>
      </c>
      <c r="L807" s="66">
        <v>46265</v>
      </c>
      <c r="M807" s="65" t="s">
        <v>261</v>
      </c>
      <c r="N807" s="65" t="s">
        <v>264</v>
      </c>
      <c r="O807" s="65" t="s">
        <v>259</v>
      </c>
      <c r="P807" s="66">
        <v>46266</v>
      </c>
      <c r="Q807" s="31">
        <f t="shared" si="24"/>
        <v>940</v>
      </c>
      <c r="R807" s="31">
        <f t="shared" si="25"/>
        <v>995</v>
      </c>
      <c r="S807" s="29">
        <f>IF($Q807&lt;Parâmetros!$E$19,$G807-1,$G807)</f>
        <v>46265</v>
      </c>
    </row>
    <row r="808" spans="1:19" ht="15" customHeight="1" x14ac:dyDescent="0.25">
      <c r="A808" s="122">
        <v>53665</v>
      </c>
      <c r="B808" s="65" t="s">
        <v>215</v>
      </c>
      <c r="C808" s="65" t="s">
        <v>288</v>
      </c>
      <c r="D808" s="66">
        <v>46267</v>
      </c>
      <c r="E808" s="67">
        <v>4.0199999999999996</v>
      </c>
      <c r="F808" s="65" t="s">
        <v>255</v>
      </c>
      <c r="G808" s="66">
        <v>46266</v>
      </c>
      <c r="H808">
        <v>40510969</v>
      </c>
      <c r="I808">
        <v>10</v>
      </c>
      <c r="J808" s="65" t="s">
        <v>289</v>
      </c>
      <c r="K808" s="65" t="s">
        <v>818</v>
      </c>
      <c r="L808" s="66">
        <v>46266</v>
      </c>
      <c r="M808" s="65" t="s">
        <v>261</v>
      </c>
      <c r="N808" s="65" t="s">
        <v>264</v>
      </c>
      <c r="O808" s="65" t="s">
        <v>259</v>
      </c>
      <c r="P808" s="66">
        <v>46267</v>
      </c>
      <c r="Q808" s="31">
        <f t="shared" si="24"/>
        <v>440</v>
      </c>
      <c r="R808" s="31">
        <f t="shared" si="25"/>
        <v>681</v>
      </c>
      <c r="S808" s="29">
        <f>IF($Q808&lt;Parâmetros!$E$19,$G808-1,$G808)</f>
        <v>46266</v>
      </c>
    </row>
    <row r="809" spans="1:19" ht="15" customHeight="1" x14ac:dyDescent="0.25">
      <c r="A809" s="122">
        <v>53665</v>
      </c>
      <c r="B809" s="65" t="s">
        <v>215</v>
      </c>
      <c r="C809" s="65" t="s">
        <v>288</v>
      </c>
      <c r="D809" s="66">
        <v>46268</v>
      </c>
      <c r="E809" s="67">
        <v>4.0199999999999996</v>
      </c>
      <c r="F809" s="65" t="s">
        <v>255</v>
      </c>
      <c r="G809" s="66">
        <v>46266</v>
      </c>
      <c r="H809">
        <v>40510969</v>
      </c>
      <c r="I809">
        <v>10</v>
      </c>
      <c r="J809" s="65" t="s">
        <v>289</v>
      </c>
      <c r="K809" s="65" t="s">
        <v>818</v>
      </c>
      <c r="L809" s="66">
        <v>46266</v>
      </c>
      <c r="M809" s="65" t="s">
        <v>261</v>
      </c>
      <c r="N809" s="65" t="s">
        <v>264</v>
      </c>
      <c r="O809" s="65" t="s">
        <v>259</v>
      </c>
      <c r="P809" s="66">
        <v>46268</v>
      </c>
      <c r="Q809" s="31">
        <f t="shared" si="24"/>
        <v>440</v>
      </c>
      <c r="R809" s="31">
        <f t="shared" si="25"/>
        <v>681</v>
      </c>
      <c r="S809" s="29">
        <f>IF($Q809&lt;Parâmetros!$E$19,$G809-1,$G809)</f>
        <v>46266</v>
      </c>
    </row>
    <row r="810" spans="1:19" ht="15" customHeight="1" x14ac:dyDescent="0.25">
      <c r="A810" s="122">
        <v>53665</v>
      </c>
      <c r="B810" s="65" t="s">
        <v>215</v>
      </c>
      <c r="C810" s="65" t="s">
        <v>288</v>
      </c>
      <c r="D810" s="66">
        <v>46268</v>
      </c>
      <c r="E810" s="67">
        <v>-4.0199999999999996</v>
      </c>
      <c r="F810" s="65" t="s">
        <v>255</v>
      </c>
      <c r="G810" s="66">
        <v>46266</v>
      </c>
      <c r="H810">
        <v>40510969</v>
      </c>
      <c r="I810">
        <v>10</v>
      </c>
      <c r="J810" s="65" t="s">
        <v>289</v>
      </c>
      <c r="K810" s="65" t="s">
        <v>818</v>
      </c>
      <c r="L810" s="66">
        <v>46266</v>
      </c>
      <c r="M810" s="65" t="s">
        <v>261</v>
      </c>
      <c r="N810" s="65" t="s">
        <v>264</v>
      </c>
      <c r="O810" s="65" t="s">
        <v>312</v>
      </c>
      <c r="P810" s="66">
        <v>46269</v>
      </c>
      <c r="Q810" s="31">
        <f t="shared" si="24"/>
        <v>440</v>
      </c>
      <c r="R810" s="31">
        <f t="shared" si="25"/>
        <v>681</v>
      </c>
      <c r="S810" s="29">
        <f>IF($Q810&lt;Parâmetros!$E$19,$G810-1,$G810)</f>
        <v>46266</v>
      </c>
    </row>
    <row r="811" spans="1:19" ht="15" customHeight="1" x14ac:dyDescent="0.25">
      <c r="A811" s="122">
        <v>53665</v>
      </c>
      <c r="B811" s="65" t="s">
        <v>215</v>
      </c>
      <c r="C811" s="65" t="s">
        <v>288</v>
      </c>
      <c r="D811" s="66">
        <v>46267</v>
      </c>
      <c r="E811" s="67">
        <v>3.92</v>
      </c>
      <c r="F811" s="65" t="s">
        <v>255</v>
      </c>
      <c r="G811" s="66">
        <v>46266</v>
      </c>
      <c r="H811">
        <v>40510969</v>
      </c>
      <c r="I811">
        <v>10</v>
      </c>
      <c r="J811" s="65" t="s">
        <v>305</v>
      </c>
      <c r="K811" s="65" t="s">
        <v>311</v>
      </c>
      <c r="L811" s="66">
        <v>46266</v>
      </c>
      <c r="M811" s="65" t="s">
        <v>261</v>
      </c>
      <c r="N811" s="65" t="s">
        <v>264</v>
      </c>
      <c r="O811" s="65" t="s">
        <v>259</v>
      </c>
      <c r="P811" s="66">
        <v>46267</v>
      </c>
      <c r="Q811" s="31">
        <f t="shared" si="24"/>
        <v>760</v>
      </c>
      <c r="R811" s="31">
        <f t="shared" si="25"/>
        <v>995</v>
      </c>
      <c r="S811" s="29">
        <f>IF($Q811&lt;Parâmetros!$E$19,$G811-1,$G811)</f>
        <v>46266</v>
      </c>
    </row>
    <row r="812" spans="1:19" ht="15" customHeight="1" x14ac:dyDescent="0.25">
      <c r="A812" s="122">
        <v>53665</v>
      </c>
      <c r="B812" s="65" t="s">
        <v>215</v>
      </c>
      <c r="C812" s="65" t="s">
        <v>288</v>
      </c>
      <c r="D812" s="66">
        <v>46268</v>
      </c>
      <c r="E812" s="67">
        <v>3.92</v>
      </c>
      <c r="F812" s="65" t="s">
        <v>255</v>
      </c>
      <c r="G812" s="66">
        <v>46266</v>
      </c>
      <c r="H812">
        <v>40510969</v>
      </c>
      <c r="I812">
        <v>10</v>
      </c>
      <c r="J812" s="65" t="s">
        <v>305</v>
      </c>
      <c r="K812" s="65" t="s">
        <v>311</v>
      </c>
      <c r="L812" s="66">
        <v>46266</v>
      </c>
      <c r="M812" s="65" t="s">
        <v>261</v>
      </c>
      <c r="N812" s="65" t="s">
        <v>264</v>
      </c>
      <c r="O812" s="65" t="s">
        <v>259</v>
      </c>
      <c r="P812" s="66">
        <v>46268</v>
      </c>
      <c r="Q812" s="31">
        <f t="shared" si="24"/>
        <v>760</v>
      </c>
      <c r="R812" s="31">
        <f t="shared" si="25"/>
        <v>995</v>
      </c>
      <c r="S812" s="29">
        <f>IF($Q812&lt;Parâmetros!$E$19,$G812-1,$G812)</f>
        <v>46266</v>
      </c>
    </row>
    <row r="813" spans="1:19" ht="15" customHeight="1" x14ac:dyDescent="0.25">
      <c r="A813" s="122">
        <v>53665</v>
      </c>
      <c r="B813" s="65" t="s">
        <v>215</v>
      </c>
      <c r="C813" s="65" t="s">
        <v>288</v>
      </c>
      <c r="D813" s="66">
        <v>46268</v>
      </c>
      <c r="E813" s="67">
        <v>-3.92</v>
      </c>
      <c r="F813" s="65" t="s">
        <v>255</v>
      </c>
      <c r="G813" s="66">
        <v>46266</v>
      </c>
      <c r="H813">
        <v>40510969</v>
      </c>
      <c r="I813">
        <v>10</v>
      </c>
      <c r="J813" s="65" t="s">
        <v>305</v>
      </c>
      <c r="K813" s="65" t="s">
        <v>311</v>
      </c>
      <c r="L813" s="66">
        <v>46266</v>
      </c>
      <c r="M813" s="65" t="s">
        <v>261</v>
      </c>
      <c r="N813" s="65" t="s">
        <v>264</v>
      </c>
      <c r="O813" s="65" t="s">
        <v>312</v>
      </c>
      <c r="P813" s="66">
        <v>46269</v>
      </c>
      <c r="Q813" s="31">
        <f t="shared" si="24"/>
        <v>760</v>
      </c>
      <c r="R813" s="31">
        <f t="shared" si="25"/>
        <v>995</v>
      </c>
      <c r="S813" s="29">
        <f>IF($Q813&lt;Parâmetros!$E$19,$G813-1,$G813)</f>
        <v>46266</v>
      </c>
    </row>
    <row r="814" spans="1:19" ht="15" customHeight="1" x14ac:dyDescent="0.25">
      <c r="A814" s="122">
        <v>53665</v>
      </c>
      <c r="B814" s="65" t="s">
        <v>215</v>
      </c>
      <c r="C814" s="65" t="s">
        <v>288</v>
      </c>
      <c r="D814" s="66">
        <v>46268</v>
      </c>
      <c r="E814" s="67">
        <v>2.67</v>
      </c>
      <c r="F814" s="65" t="s">
        <v>255</v>
      </c>
      <c r="G814" s="66">
        <v>46267</v>
      </c>
      <c r="H814">
        <v>40511263</v>
      </c>
      <c r="I814">
        <v>10</v>
      </c>
      <c r="J814" s="65" t="s">
        <v>289</v>
      </c>
      <c r="K814" s="65" t="s">
        <v>1153</v>
      </c>
      <c r="L814" s="66">
        <v>46267</v>
      </c>
      <c r="M814" s="65" t="s">
        <v>261</v>
      </c>
      <c r="N814" s="65" t="s">
        <v>264</v>
      </c>
      <c r="O814" s="65" t="s">
        <v>259</v>
      </c>
      <c r="P814" s="66">
        <v>46268</v>
      </c>
      <c r="Q814" s="31">
        <f t="shared" si="24"/>
        <v>440</v>
      </c>
      <c r="R814" s="31">
        <f t="shared" si="25"/>
        <v>600</v>
      </c>
      <c r="S814" s="29">
        <f>IF($Q814&lt;Parâmetros!$E$19,$G814-1,$G814)</f>
        <v>46267</v>
      </c>
    </row>
    <row r="815" spans="1:19" ht="15" customHeight="1" x14ac:dyDescent="0.25">
      <c r="A815" s="122">
        <v>53665</v>
      </c>
      <c r="B815" s="65" t="s">
        <v>215</v>
      </c>
      <c r="C815" s="65" t="s">
        <v>288</v>
      </c>
      <c r="D815" s="66">
        <v>46268</v>
      </c>
      <c r="E815" s="67">
        <v>2.67</v>
      </c>
      <c r="F815" s="65" t="s">
        <v>255</v>
      </c>
      <c r="G815" s="66">
        <v>46267</v>
      </c>
      <c r="H815">
        <v>40511263</v>
      </c>
      <c r="I815">
        <v>10</v>
      </c>
      <c r="J815" s="65" t="s">
        <v>289</v>
      </c>
      <c r="K815" s="65" t="s">
        <v>1153</v>
      </c>
      <c r="L815" s="66">
        <v>46267</v>
      </c>
      <c r="M815" s="65" t="s">
        <v>261</v>
      </c>
      <c r="N815" s="65" t="s">
        <v>264</v>
      </c>
      <c r="O815" s="65" t="s">
        <v>259</v>
      </c>
      <c r="P815" s="66">
        <v>46268</v>
      </c>
      <c r="Q815" s="31">
        <f t="shared" si="24"/>
        <v>440</v>
      </c>
      <c r="R815" s="31">
        <f t="shared" si="25"/>
        <v>600</v>
      </c>
      <c r="S815" s="29">
        <f>IF($Q815&lt;Parâmetros!$E$19,$G815-1,$G815)</f>
        <v>46267</v>
      </c>
    </row>
    <row r="816" spans="1:19" ht="15" customHeight="1" x14ac:dyDescent="0.25">
      <c r="A816" s="122">
        <v>53665</v>
      </c>
      <c r="B816" s="65" t="s">
        <v>215</v>
      </c>
      <c r="C816" s="65" t="s">
        <v>288</v>
      </c>
      <c r="D816" s="66">
        <v>46268</v>
      </c>
      <c r="E816" s="67">
        <v>-2.67</v>
      </c>
      <c r="F816" s="65" t="s">
        <v>255</v>
      </c>
      <c r="G816" s="66">
        <v>46267</v>
      </c>
      <c r="H816">
        <v>40511263</v>
      </c>
      <c r="I816">
        <v>10</v>
      </c>
      <c r="J816" s="65" t="s">
        <v>289</v>
      </c>
      <c r="K816" s="65" t="s">
        <v>1153</v>
      </c>
      <c r="L816" s="66">
        <v>46267</v>
      </c>
      <c r="M816" s="65" t="s">
        <v>261</v>
      </c>
      <c r="N816" s="65" t="s">
        <v>264</v>
      </c>
      <c r="O816" s="65" t="s">
        <v>312</v>
      </c>
      <c r="P816" s="66">
        <v>46269</v>
      </c>
      <c r="Q816" s="31">
        <f t="shared" si="24"/>
        <v>440</v>
      </c>
      <c r="R816" s="31">
        <f t="shared" si="25"/>
        <v>600</v>
      </c>
      <c r="S816" s="29">
        <f>IF($Q816&lt;Parâmetros!$E$19,$G816-1,$G816)</f>
        <v>46267</v>
      </c>
    </row>
    <row r="817" spans="1:19" ht="15" customHeight="1" x14ac:dyDescent="0.25">
      <c r="A817" s="122">
        <v>53665</v>
      </c>
      <c r="B817" s="65" t="s">
        <v>215</v>
      </c>
      <c r="C817" s="65" t="s">
        <v>288</v>
      </c>
      <c r="D817" s="66">
        <v>46268</v>
      </c>
      <c r="E817" s="67">
        <v>2.83</v>
      </c>
      <c r="F817" s="65" t="s">
        <v>255</v>
      </c>
      <c r="G817" s="66">
        <v>46267</v>
      </c>
      <c r="H817">
        <v>40510717</v>
      </c>
      <c r="I817">
        <v>10</v>
      </c>
      <c r="J817" s="65" t="s">
        <v>1228</v>
      </c>
      <c r="K817" s="65" t="s">
        <v>1053</v>
      </c>
      <c r="L817" s="66">
        <v>46267</v>
      </c>
      <c r="M817" s="65" t="s">
        <v>261</v>
      </c>
      <c r="N817" s="65" t="s">
        <v>264</v>
      </c>
      <c r="O817" s="65" t="s">
        <v>259</v>
      </c>
      <c r="P817" s="66">
        <v>46268</v>
      </c>
      <c r="Q817" s="31">
        <f t="shared" si="24"/>
        <v>610</v>
      </c>
      <c r="R817" s="31">
        <f t="shared" si="25"/>
        <v>780</v>
      </c>
      <c r="S817" s="29">
        <f>IF($Q817&lt;Parâmetros!$E$19,$G817-1,$G817)</f>
        <v>46267</v>
      </c>
    </row>
    <row r="818" spans="1:19" ht="15" customHeight="1" x14ac:dyDescent="0.25">
      <c r="A818" s="122">
        <v>53665</v>
      </c>
      <c r="B818" s="65" t="s">
        <v>215</v>
      </c>
      <c r="C818" s="65" t="s">
        <v>288</v>
      </c>
      <c r="D818" s="66">
        <v>46268</v>
      </c>
      <c r="E818" s="67">
        <v>2.42</v>
      </c>
      <c r="F818" s="65" t="s">
        <v>255</v>
      </c>
      <c r="G818" s="66">
        <v>46267</v>
      </c>
      <c r="H818">
        <v>40511264</v>
      </c>
      <c r="I818">
        <v>10</v>
      </c>
      <c r="J818" s="65" t="s">
        <v>1229</v>
      </c>
      <c r="K818" s="65" t="s">
        <v>311</v>
      </c>
      <c r="L818" s="66">
        <v>46267</v>
      </c>
      <c r="M818" s="65" t="s">
        <v>261</v>
      </c>
      <c r="N818" s="65" t="s">
        <v>264</v>
      </c>
      <c r="O818" s="65" t="s">
        <v>259</v>
      </c>
      <c r="P818" s="66">
        <v>46268</v>
      </c>
      <c r="Q818" s="31">
        <f t="shared" si="24"/>
        <v>850</v>
      </c>
      <c r="R818" s="31">
        <f t="shared" si="25"/>
        <v>995</v>
      </c>
      <c r="S818" s="29">
        <f>IF($Q818&lt;Parâmetros!$E$19,$G818-1,$G818)</f>
        <v>46267</v>
      </c>
    </row>
    <row r="819" spans="1:19" ht="15" customHeight="1" x14ac:dyDescent="0.25">
      <c r="A819" s="122">
        <v>53665</v>
      </c>
      <c r="B819" s="65" t="s">
        <v>215</v>
      </c>
      <c r="C819" s="65" t="s">
        <v>288</v>
      </c>
      <c r="D819" s="66">
        <v>46272</v>
      </c>
      <c r="E819" s="67">
        <v>1.83</v>
      </c>
      <c r="F819" s="65" t="s">
        <v>255</v>
      </c>
      <c r="G819" s="66">
        <v>46268</v>
      </c>
      <c r="H819">
        <v>40508654</v>
      </c>
      <c r="I819">
        <v>20</v>
      </c>
      <c r="J819" s="65" t="s">
        <v>1045</v>
      </c>
      <c r="K819" s="65" t="s">
        <v>302</v>
      </c>
      <c r="L819" s="66">
        <v>46268</v>
      </c>
      <c r="M819" s="65" t="s">
        <v>261</v>
      </c>
      <c r="N819" s="65" t="s">
        <v>264</v>
      </c>
      <c r="O819" s="65" t="s">
        <v>259</v>
      </c>
      <c r="P819" s="66">
        <v>46272</v>
      </c>
      <c r="Q819" s="31">
        <f t="shared" si="24"/>
        <v>570</v>
      </c>
      <c r="R819" s="31">
        <f t="shared" si="25"/>
        <v>680</v>
      </c>
      <c r="S819" s="29">
        <f>IF($Q819&lt;Parâmetros!$E$19,$G819-1,$G819)</f>
        <v>46268</v>
      </c>
    </row>
    <row r="820" spans="1:19" ht="15" customHeight="1" x14ac:dyDescent="0.25">
      <c r="A820" s="122">
        <v>53665</v>
      </c>
      <c r="B820" s="65" t="s">
        <v>215</v>
      </c>
      <c r="C820" s="65" t="s">
        <v>288</v>
      </c>
      <c r="D820" s="66">
        <v>46271</v>
      </c>
      <c r="E820" s="67">
        <v>4.67</v>
      </c>
      <c r="F820" s="65" t="s">
        <v>255</v>
      </c>
      <c r="G820" s="66">
        <v>46271</v>
      </c>
      <c r="H820">
        <v>40512486</v>
      </c>
      <c r="I820">
        <v>10</v>
      </c>
      <c r="J820" s="65" t="s">
        <v>289</v>
      </c>
      <c r="K820" s="65" t="s">
        <v>294</v>
      </c>
      <c r="L820" s="66">
        <v>46271</v>
      </c>
      <c r="M820" s="65" t="s">
        <v>261</v>
      </c>
      <c r="N820" s="65" t="s">
        <v>264</v>
      </c>
      <c r="O820" s="65" t="s">
        <v>259</v>
      </c>
      <c r="P820" s="66">
        <v>46271</v>
      </c>
      <c r="Q820" s="31">
        <f t="shared" si="24"/>
        <v>440</v>
      </c>
      <c r="R820" s="31">
        <f t="shared" si="25"/>
        <v>720</v>
      </c>
      <c r="S820" s="29">
        <f>IF($Q820&lt;Parâmetros!$E$19,$G820-1,$G820)</f>
        <v>46271</v>
      </c>
    </row>
    <row r="821" spans="1:19" ht="15" customHeight="1" x14ac:dyDescent="0.25">
      <c r="A821" s="122">
        <v>53665</v>
      </c>
      <c r="B821" s="65" t="s">
        <v>215</v>
      </c>
      <c r="C821" s="65" t="s">
        <v>288</v>
      </c>
      <c r="D821" s="66">
        <v>46271</v>
      </c>
      <c r="E821" s="67">
        <v>1.33</v>
      </c>
      <c r="F821" s="65" t="s">
        <v>255</v>
      </c>
      <c r="G821" s="66">
        <v>46271</v>
      </c>
      <c r="H821">
        <v>40510421</v>
      </c>
      <c r="I821">
        <v>10</v>
      </c>
      <c r="J821" s="65" t="s">
        <v>336</v>
      </c>
      <c r="K821" s="65" t="s">
        <v>1048</v>
      </c>
      <c r="L821" s="66">
        <v>46271</v>
      </c>
      <c r="M821" s="65" t="s">
        <v>261</v>
      </c>
      <c r="N821" s="65" t="s">
        <v>264</v>
      </c>
      <c r="O821" s="65" t="s">
        <v>259</v>
      </c>
      <c r="P821" s="66">
        <v>46271</v>
      </c>
      <c r="Q821" s="31">
        <f t="shared" si="24"/>
        <v>790</v>
      </c>
      <c r="R821" s="31">
        <f t="shared" si="25"/>
        <v>870</v>
      </c>
      <c r="S821" s="29">
        <f>IF($Q821&lt;Parâmetros!$E$19,$G821-1,$G821)</f>
        <v>46271</v>
      </c>
    </row>
    <row r="822" spans="1:19" ht="15" customHeight="1" x14ac:dyDescent="0.25">
      <c r="A822" s="122">
        <v>53665</v>
      </c>
      <c r="B822" s="65" t="s">
        <v>215</v>
      </c>
      <c r="C822" s="65" t="s">
        <v>288</v>
      </c>
      <c r="D822" s="66">
        <v>46272</v>
      </c>
      <c r="E822" s="67">
        <v>0.67</v>
      </c>
      <c r="F822" s="65" t="s">
        <v>255</v>
      </c>
      <c r="G822" s="66">
        <v>46271</v>
      </c>
      <c r="H822">
        <v>40503382</v>
      </c>
      <c r="I822">
        <v>10</v>
      </c>
      <c r="J822" s="65" t="s">
        <v>749</v>
      </c>
      <c r="K822" s="65" t="s">
        <v>297</v>
      </c>
      <c r="L822" s="66">
        <v>46271</v>
      </c>
      <c r="M822" s="65" t="s">
        <v>261</v>
      </c>
      <c r="N822" s="65" t="s">
        <v>264</v>
      </c>
      <c r="O822" s="65" t="s">
        <v>259</v>
      </c>
      <c r="P822" s="66">
        <v>46272</v>
      </c>
      <c r="Q822" s="31">
        <f t="shared" si="24"/>
        <v>880</v>
      </c>
      <c r="R822" s="31">
        <f t="shared" si="25"/>
        <v>920</v>
      </c>
      <c r="S822" s="29">
        <f>IF($Q822&lt;Parâmetros!$E$19,$G822-1,$G822)</f>
        <v>46271</v>
      </c>
    </row>
    <row r="823" spans="1:19" ht="15" customHeight="1" x14ac:dyDescent="0.25">
      <c r="A823" s="122">
        <v>53665</v>
      </c>
      <c r="B823" s="65" t="s">
        <v>215</v>
      </c>
      <c r="C823" s="65" t="s">
        <v>288</v>
      </c>
      <c r="D823" s="66">
        <v>46273</v>
      </c>
      <c r="E823" s="67">
        <v>0.67</v>
      </c>
      <c r="F823" s="65" t="s">
        <v>255</v>
      </c>
      <c r="G823" s="66">
        <v>46272</v>
      </c>
      <c r="H823">
        <v>40490141</v>
      </c>
      <c r="I823">
        <v>30</v>
      </c>
      <c r="J823" s="65" t="s">
        <v>289</v>
      </c>
      <c r="K823" s="65" t="s">
        <v>291</v>
      </c>
      <c r="L823" s="66">
        <v>46272</v>
      </c>
      <c r="M823" s="65" t="s">
        <v>261</v>
      </c>
      <c r="N823" s="65" t="s">
        <v>264</v>
      </c>
      <c r="O823" s="65" t="s">
        <v>259</v>
      </c>
      <c r="P823" s="66">
        <v>46273</v>
      </c>
      <c r="Q823" s="31">
        <f t="shared" si="24"/>
        <v>440</v>
      </c>
      <c r="R823" s="31">
        <f t="shared" si="25"/>
        <v>480</v>
      </c>
      <c r="S823" s="29">
        <f>IF($Q823&lt;Parâmetros!$E$19,$G823-1,$G823)</f>
        <v>46272</v>
      </c>
    </row>
    <row r="824" spans="1:19" ht="15" customHeight="1" x14ac:dyDescent="0.25">
      <c r="A824" s="122">
        <v>53665</v>
      </c>
      <c r="B824" s="65" t="s">
        <v>215</v>
      </c>
      <c r="C824" s="65" t="s">
        <v>288</v>
      </c>
      <c r="D824" s="66">
        <v>46273</v>
      </c>
      <c r="E824" s="67">
        <v>3.17</v>
      </c>
      <c r="F824" s="65" t="s">
        <v>255</v>
      </c>
      <c r="G824" s="66">
        <v>46272</v>
      </c>
      <c r="H824">
        <v>40512756</v>
      </c>
      <c r="I824">
        <v>20</v>
      </c>
      <c r="J824" s="65" t="s">
        <v>2752</v>
      </c>
      <c r="K824" s="65" t="s">
        <v>302</v>
      </c>
      <c r="L824" s="66">
        <v>46272</v>
      </c>
      <c r="M824" s="65" t="s">
        <v>261</v>
      </c>
      <c r="N824">
        <v>3010492</v>
      </c>
      <c r="O824" s="65" t="s">
        <v>259</v>
      </c>
      <c r="P824" s="66">
        <v>46273</v>
      </c>
      <c r="Q824" s="31">
        <f t="shared" si="24"/>
        <v>490</v>
      </c>
      <c r="R824" s="31">
        <f t="shared" si="25"/>
        <v>680</v>
      </c>
      <c r="S824" s="29">
        <f>IF($Q824&lt;Parâmetros!$E$19,$G824-1,$G824)</f>
        <v>46272</v>
      </c>
    </row>
    <row r="825" spans="1:19" ht="15" customHeight="1" x14ac:dyDescent="0.25">
      <c r="A825" s="122">
        <v>53665</v>
      </c>
      <c r="B825" s="65" t="s">
        <v>215</v>
      </c>
      <c r="C825" s="65" t="s">
        <v>288</v>
      </c>
      <c r="D825" s="66">
        <v>46273</v>
      </c>
      <c r="E825" s="67">
        <v>2.67</v>
      </c>
      <c r="F825" s="65" t="s">
        <v>255</v>
      </c>
      <c r="G825" s="66">
        <v>46272</v>
      </c>
      <c r="H825">
        <v>40512756</v>
      </c>
      <c r="I825">
        <v>20</v>
      </c>
      <c r="J825" s="65" t="s">
        <v>305</v>
      </c>
      <c r="K825" s="65" t="s">
        <v>297</v>
      </c>
      <c r="L825" s="66">
        <v>46272</v>
      </c>
      <c r="M825" s="65" t="s">
        <v>261</v>
      </c>
      <c r="N825">
        <v>3010492</v>
      </c>
      <c r="O825" s="65" t="s">
        <v>259</v>
      </c>
      <c r="P825" s="66">
        <v>46273</v>
      </c>
      <c r="Q825" s="31">
        <f t="shared" si="24"/>
        <v>760</v>
      </c>
      <c r="R825" s="31">
        <f t="shared" si="25"/>
        <v>920</v>
      </c>
      <c r="S825" s="29">
        <f>IF($Q825&lt;Parâmetros!$E$19,$G825-1,$G825)</f>
        <v>46272</v>
      </c>
    </row>
    <row r="826" spans="1:19" ht="15" customHeight="1" x14ac:dyDescent="0.25">
      <c r="A826" s="122">
        <v>53665</v>
      </c>
      <c r="B826" s="65" t="s">
        <v>215</v>
      </c>
      <c r="C826" s="65" t="s">
        <v>288</v>
      </c>
      <c r="D826" s="66">
        <v>46273</v>
      </c>
      <c r="E826" s="67">
        <v>4.05</v>
      </c>
      <c r="F826" s="65" t="s">
        <v>255</v>
      </c>
      <c r="G826" s="66">
        <v>46273</v>
      </c>
      <c r="H826">
        <v>40505583</v>
      </c>
      <c r="I826">
        <v>10</v>
      </c>
      <c r="J826" s="65" t="s">
        <v>2703</v>
      </c>
      <c r="K826" s="65" t="s">
        <v>2704</v>
      </c>
      <c r="L826" s="66">
        <v>46273</v>
      </c>
      <c r="M826" s="65" t="s">
        <v>261</v>
      </c>
      <c r="N826" s="65" t="s">
        <v>264</v>
      </c>
      <c r="O826" s="65" t="s">
        <v>259</v>
      </c>
      <c r="P826" s="66">
        <v>46273</v>
      </c>
      <c r="Q826" s="31">
        <f t="shared" si="24"/>
        <v>443</v>
      </c>
      <c r="R826" s="31">
        <f t="shared" si="25"/>
        <v>686</v>
      </c>
      <c r="S826" s="29">
        <f>IF($Q826&lt;Parâmetros!$E$19,$G826-1,$G826)</f>
        <v>46273</v>
      </c>
    </row>
    <row r="827" spans="1:19" ht="15" customHeight="1" x14ac:dyDescent="0.25">
      <c r="A827" s="122">
        <v>53665</v>
      </c>
      <c r="B827" s="65" t="s">
        <v>215</v>
      </c>
      <c r="C827" s="65" t="s">
        <v>288</v>
      </c>
      <c r="D827" s="66">
        <v>46273</v>
      </c>
      <c r="E827" s="67">
        <v>1</v>
      </c>
      <c r="F827" s="65" t="s">
        <v>255</v>
      </c>
      <c r="G827" s="66">
        <v>46273</v>
      </c>
      <c r="H827">
        <v>40512756</v>
      </c>
      <c r="I827">
        <v>20</v>
      </c>
      <c r="J827" s="65" t="s">
        <v>305</v>
      </c>
      <c r="K827" s="65" t="s">
        <v>891</v>
      </c>
      <c r="L827" s="66">
        <v>46273</v>
      </c>
      <c r="M827" s="65" t="s">
        <v>261</v>
      </c>
      <c r="N827">
        <v>3010492</v>
      </c>
      <c r="O827" s="65" t="s">
        <v>259</v>
      </c>
      <c r="P827" s="66">
        <v>46273</v>
      </c>
      <c r="Q827" s="31">
        <f t="shared" si="24"/>
        <v>760</v>
      </c>
      <c r="R827" s="31">
        <f t="shared" si="25"/>
        <v>820</v>
      </c>
      <c r="S827" s="29">
        <f>IF($Q827&lt;Parâmetros!$E$19,$G827-1,$G827)</f>
        <v>46273</v>
      </c>
    </row>
    <row r="828" spans="1:19" ht="15" customHeight="1" x14ac:dyDescent="0.25">
      <c r="A828" s="122">
        <v>53665</v>
      </c>
      <c r="B828" s="65" t="s">
        <v>215</v>
      </c>
      <c r="C828" s="65" t="s">
        <v>288</v>
      </c>
      <c r="D828" s="66">
        <v>46274</v>
      </c>
      <c r="E828" s="67">
        <v>1</v>
      </c>
      <c r="F828" s="65" t="s">
        <v>255</v>
      </c>
      <c r="G828" s="66">
        <v>46273</v>
      </c>
      <c r="H828">
        <v>40512756</v>
      </c>
      <c r="I828">
        <v>20</v>
      </c>
      <c r="J828" s="65" t="s">
        <v>305</v>
      </c>
      <c r="K828" s="65" t="s">
        <v>891</v>
      </c>
      <c r="L828" s="66">
        <v>46273</v>
      </c>
      <c r="M828" s="65" t="s">
        <v>261</v>
      </c>
      <c r="N828">
        <v>3010492</v>
      </c>
      <c r="O828" s="65" t="s">
        <v>259</v>
      </c>
      <c r="P828" s="66">
        <v>46274</v>
      </c>
      <c r="Q828" s="31">
        <f t="shared" si="24"/>
        <v>760</v>
      </c>
      <c r="R828" s="31">
        <f t="shared" si="25"/>
        <v>820</v>
      </c>
      <c r="S828" s="29">
        <f>IF($Q828&lt;Parâmetros!$E$19,$G828-1,$G828)</f>
        <v>46273</v>
      </c>
    </row>
    <row r="829" spans="1:19" ht="15" customHeight="1" x14ac:dyDescent="0.25">
      <c r="A829" s="122">
        <v>53665</v>
      </c>
      <c r="B829" s="65" t="s">
        <v>215</v>
      </c>
      <c r="C829" s="65" t="s">
        <v>288</v>
      </c>
      <c r="D829" s="66">
        <v>46274</v>
      </c>
      <c r="E829" s="67">
        <v>2.75</v>
      </c>
      <c r="F829" s="65" t="s">
        <v>255</v>
      </c>
      <c r="G829" s="66">
        <v>46273</v>
      </c>
      <c r="H829">
        <v>40503382</v>
      </c>
      <c r="I829">
        <v>10</v>
      </c>
      <c r="J829" s="65" t="s">
        <v>2753</v>
      </c>
      <c r="K829" s="65" t="s">
        <v>311</v>
      </c>
      <c r="L829" s="66">
        <v>46273</v>
      </c>
      <c r="M829" s="65" t="s">
        <v>261</v>
      </c>
      <c r="N829" s="65" t="s">
        <v>264</v>
      </c>
      <c r="O829" s="65" t="s">
        <v>259</v>
      </c>
      <c r="P829" s="66">
        <v>46274</v>
      </c>
      <c r="Q829" s="31">
        <f t="shared" si="24"/>
        <v>830</v>
      </c>
      <c r="R829" s="31">
        <f t="shared" si="25"/>
        <v>995</v>
      </c>
      <c r="S829" s="29">
        <f>IF($Q829&lt;Parâmetros!$E$19,$G829-1,$G829)</f>
        <v>46273</v>
      </c>
    </row>
    <row r="830" spans="1:19" ht="15" customHeight="1" x14ac:dyDescent="0.25">
      <c r="A830" s="122">
        <v>53726</v>
      </c>
      <c r="B830" s="65" t="s">
        <v>164</v>
      </c>
      <c r="C830" s="65" t="s">
        <v>285</v>
      </c>
      <c r="D830" s="66">
        <v>46265</v>
      </c>
      <c r="E830" s="67">
        <v>4</v>
      </c>
      <c r="F830" s="65" t="s">
        <v>255</v>
      </c>
      <c r="G830" s="66">
        <v>46263</v>
      </c>
      <c r="H830">
        <v>40506444</v>
      </c>
      <c r="I830">
        <v>20</v>
      </c>
      <c r="J830" s="65" t="s">
        <v>293</v>
      </c>
      <c r="K830" s="65" t="s">
        <v>355</v>
      </c>
      <c r="L830" s="66">
        <v>46263</v>
      </c>
      <c r="M830" s="65" t="s">
        <v>258</v>
      </c>
      <c r="N830" s="65" t="s">
        <v>264</v>
      </c>
      <c r="O830" s="65" t="s">
        <v>296</v>
      </c>
      <c r="P830" s="66">
        <v>46265</v>
      </c>
      <c r="Q830" s="31">
        <f t="shared" ref="Q830:Q892" si="26">IFERROR(VALUE(LEFT($J830,2))*60+VALUE(MID($J830,4,2)),9999)</f>
        <v>450</v>
      </c>
      <c r="R830" s="31">
        <f t="shared" ref="R830:R892" si="27">IFERROR(VALUE(LEFT($K830,2))*60+VALUE(MID($K830,4,2)),"")</f>
        <v>690</v>
      </c>
      <c r="S830" s="29">
        <f>IF($Q830&lt;Parâmetros!$E$19,$G830-1,$G830)</f>
        <v>46263</v>
      </c>
    </row>
    <row r="831" spans="1:19" ht="15" customHeight="1" x14ac:dyDescent="0.25">
      <c r="A831" s="122">
        <v>53726</v>
      </c>
      <c r="B831" s="65" t="s">
        <v>164</v>
      </c>
      <c r="C831" s="65" t="s">
        <v>285</v>
      </c>
      <c r="D831" s="66">
        <v>46265</v>
      </c>
      <c r="E831" s="67">
        <v>2.5</v>
      </c>
      <c r="F831" s="65" t="s">
        <v>255</v>
      </c>
      <c r="G831" s="66">
        <v>46263</v>
      </c>
      <c r="H831">
        <v>40506444</v>
      </c>
      <c r="I831">
        <v>20</v>
      </c>
      <c r="J831" s="65" t="s">
        <v>335</v>
      </c>
      <c r="K831" s="65" t="s">
        <v>297</v>
      </c>
      <c r="L831" s="66">
        <v>46263</v>
      </c>
      <c r="M831" s="65" t="s">
        <v>258</v>
      </c>
      <c r="N831" s="65" t="s">
        <v>264</v>
      </c>
      <c r="O831" s="65" t="s">
        <v>296</v>
      </c>
      <c r="P831" s="66">
        <v>46265</v>
      </c>
      <c r="Q831" s="31">
        <f t="shared" si="26"/>
        <v>750</v>
      </c>
      <c r="R831" s="31">
        <f t="shared" si="27"/>
        <v>920</v>
      </c>
      <c r="S831" s="29">
        <f>IF($Q831&lt;Parâmetros!$E$19,$G831-1,$G831)</f>
        <v>46263</v>
      </c>
    </row>
    <row r="832" spans="1:19" ht="15" customHeight="1" x14ac:dyDescent="0.25">
      <c r="A832" s="122">
        <v>53726</v>
      </c>
      <c r="B832" s="65" t="s">
        <v>164</v>
      </c>
      <c r="C832" s="65" t="s">
        <v>285</v>
      </c>
      <c r="D832" s="66">
        <v>46265</v>
      </c>
      <c r="E832" s="67">
        <v>4.1500000000000004</v>
      </c>
      <c r="F832" s="65" t="s">
        <v>255</v>
      </c>
      <c r="G832" s="66">
        <v>46265</v>
      </c>
      <c r="H832">
        <v>40510419</v>
      </c>
      <c r="I832">
        <v>10</v>
      </c>
      <c r="J832" s="65" t="s">
        <v>563</v>
      </c>
      <c r="K832" s="65" t="s">
        <v>564</v>
      </c>
      <c r="L832" s="66">
        <v>46265</v>
      </c>
      <c r="M832" s="65" t="s">
        <v>261</v>
      </c>
      <c r="N832" s="65" t="s">
        <v>264</v>
      </c>
      <c r="O832" s="65" t="s">
        <v>259</v>
      </c>
      <c r="P832" s="66">
        <v>46265</v>
      </c>
      <c r="Q832" s="31">
        <f t="shared" si="26"/>
        <v>444</v>
      </c>
      <c r="R832" s="31">
        <f t="shared" si="27"/>
        <v>693</v>
      </c>
      <c r="S832" s="29">
        <f>IF($Q832&lt;Parâmetros!$E$19,$G832-1,$G832)</f>
        <v>46265</v>
      </c>
    </row>
    <row r="833" spans="1:19" ht="15" customHeight="1" x14ac:dyDescent="0.25">
      <c r="A833" s="122">
        <v>53726</v>
      </c>
      <c r="B833" s="65" t="s">
        <v>164</v>
      </c>
      <c r="C833" s="65" t="s">
        <v>285</v>
      </c>
      <c r="D833" s="66">
        <v>46265</v>
      </c>
      <c r="E833" s="67">
        <v>3.8</v>
      </c>
      <c r="F833" s="65" t="s">
        <v>255</v>
      </c>
      <c r="G833" s="66">
        <v>46265</v>
      </c>
      <c r="H833">
        <v>40510402</v>
      </c>
      <c r="I833">
        <v>10</v>
      </c>
      <c r="J833" s="65" t="s">
        <v>341</v>
      </c>
      <c r="K833" s="65" t="s">
        <v>565</v>
      </c>
      <c r="L833" s="66">
        <v>46265</v>
      </c>
      <c r="M833" s="65" t="s">
        <v>261</v>
      </c>
      <c r="N833" s="65" t="s">
        <v>264</v>
      </c>
      <c r="O833" s="65" t="s">
        <v>259</v>
      </c>
      <c r="P833" s="66">
        <v>46265</v>
      </c>
      <c r="Q833" s="31">
        <f t="shared" si="26"/>
        <v>759</v>
      </c>
      <c r="R833" s="31">
        <f t="shared" si="27"/>
        <v>987</v>
      </c>
      <c r="S833" s="29">
        <f>IF($Q833&lt;Parâmetros!$E$19,$G833-1,$G833)</f>
        <v>46265</v>
      </c>
    </row>
    <row r="834" spans="1:19" ht="15" customHeight="1" x14ac:dyDescent="0.25">
      <c r="A834" s="122">
        <v>53726</v>
      </c>
      <c r="B834" s="65" t="s">
        <v>164</v>
      </c>
      <c r="C834" s="65" t="s">
        <v>285</v>
      </c>
      <c r="D834" s="66">
        <v>46267</v>
      </c>
      <c r="E834" s="67">
        <v>4.07</v>
      </c>
      <c r="F834" s="65" t="s">
        <v>255</v>
      </c>
      <c r="G834" s="66">
        <v>46266</v>
      </c>
      <c r="H834">
        <v>40510968</v>
      </c>
      <c r="I834">
        <v>10</v>
      </c>
      <c r="J834" s="65" t="s">
        <v>819</v>
      </c>
      <c r="K834" s="65" t="s">
        <v>820</v>
      </c>
      <c r="L834" s="66">
        <v>46266</v>
      </c>
      <c r="M834" s="65" t="s">
        <v>261</v>
      </c>
      <c r="N834" s="65" t="s">
        <v>264</v>
      </c>
      <c r="O834" s="65" t="s">
        <v>259</v>
      </c>
      <c r="P834" s="66">
        <v>46267</v>
      </c>
      <c r="Q834" s="31">
        <f t="shared" si="26"/>
        <v>444</v>
      </c>
      <c r="R834" s="31">
        <f t="shared" si="27"/>
        <v>688</v>
      </c>
      <c r="S834" s="29">
        <f>IF($Q834&lt;Parâmetros!$E$19,$G834-1,$G834)</f>
        <v>46266</v>
      </c>
    </row>
    <row r="835" spans="1:19" ht="15" customHeight="1" x14ac:dyDescent="0.25">
      <c r="A835" s="122">
        <v>53726</v>
      </c>
      <c r="B835" s="65" t="s">
        <v>164</v>
      </c>
      <c r="C835" s="65" t="s">
        <v>285</v>
      </c>
      <c r="D835" s="66">
        <v>46267</v>
      </c>
      <c r="E835" s="67">
        <v>3.92</v>
      </c>
      <c r="F835" s="65" t="s">
        <v>255</v>
      </c>
      <c r="G835" s="66">
        <v>46266</v>
      </c>
      <c r="H835">
        <v>40510968</v>
      </c>
      <c r="I835">
        <v>10</v>
      </c>
      <c r="J835" s="65" t="s">
        <v>821</v>
      </c>
      <c r="K835" s="65" t="s">
        <v>822</v>
      </c>
      <c r="L835" s="66">
        <v>46266</v>
      </c>
      <c r="M835" s="65" t="s">
        <v>261</v>
      </c>
      <c r="N835" s="65" t="s">
        <v>264</v>
      </c>
      <c r="O835" s="65" t="s">
        <v>259</v>
      </c>
      <c r="P835" s="66">
        <v>46267</v>
      </c>
      <c r="Q835" s="31">
        <f t="shared" si="26"/>
        <v>755</v>
      </c>
      <c r="R835" s="31">
        <f t="shared" si="27"/>
        <v>990</v>
      </c>
      <c r="S835" s="29">
        <f>IF($Q835&lt;Parâmetros!$E$19,$G835-1,$G835)</f>
        <v>46266</v>
      </c>
    </row>
    <row r="836" spans="1:19" ht="15" customHeight="1" x14ac:dyDescent="0.25">
      <c r="A836" s="122">
        <v>53726</v>
      </c>
      <c r="B836" s="65" t="s">
        <v>164</v>
      </c>
      <c r="C836" s="65" t="s">
        <v>285</v>
      </c>
      <c r="D836" s="66">
        <v>46268</v>
      </c>
      <c r="E836" s="67">
        <v>4.29</v>
      </c>
      <c r="F836" s="65" t="s">
        <v>255</v>
      </c>
      <c r="G836" s="66">
        <v>46267</v>
      </c>
      <c r="H836">
        <v>40510402</v>
      </c>
      <c r="I836">
        <v>10</v>
      </c>
      <c r="J836" s="65" t="s">
        <v>1029</v>
      </c>
      <c r="K836" s="65" t="s">
        <v>1030</v>
      </c>
      <c r="L836" s="66">
        <v>46267</v>
      </c>
      <c r="M836" s="65" t="s">
        <v>261</v>
      </c>
      <c r="N836" s="65" t="s">
        <v>264</v>
      </c>
      <c r="O836" s="65" t="s">
        <v>259</v>
      </c>
      <c r="P836" s="66">
        <v>46268</v>
      </c>
      <c r="Q836" s="31">
        <f t="shared" si="26"/>
        <v>441</v>
      </c>
      <c r="R836" s="31">
        <f t="shared" si="27"/>
        <v>698</v>
      </c>
      <c r="S836" s="29">
        <f>IF($Q836&lt;Parâmetros!$E$19,$G836-1,$G836)</f>
        <v>46267</v>
      </c>
    </row>
    <row r="837" spans="1:19" ht="15" customHeight="1" x14ac:dyDescent="0.25">
      <c r="A837" s="122">
        <v>53726</v>
      </c>
      <c r="B837" s="65" t="s">
        <v>164</v>
      </c>
      <c r="C837" s="65" t="s">
        <v>285</v>
      </c>
      <c r="D837" s="66">
        <v>46268</v>
      </c>
      <c r="E837" s="67">
        <v>3.87</v>
      </c>
      <c r="F837" s="65" t="s">
        <v>255</v>
      </c>
      <c r="G837" s="66">
        <v>46267</v>
      </c>
      <c r="H837">
        <v>40510402</v>
      </c>
      <c r="I837">
        <v>10</v>
      </c>
      <c r="J837" s="65" t="s">
        <v>1031</v>
      </c>
      <c r="K837" s="65" t="s">
        <v>1032</v>
      </c>
      <c r="L837" s="66">
        <v>46267</v>
      </c>
      <c r="M837" s="65" t="s">
        <v>261</v>
      </c>
      <c r="N837" s="65" t="s">
        <v>264</v>
      </c>
      <c r="O837" s="65" t="s">
        <v>259</v>
      </c>
      <c r="P837" s="66">
        <v>46268</v>
      </c>
      <c r="Q837" s="31">
        <f t="shared" si="26"/>
        <v>765</v>
      </c>
      <c r="R837" s="31">
        <f t="shared" si="27"/>
        <v>997</v>
      </c>
      <c r="S837" s="29">
        <f>IF($Q837&lt;Parâmetros!$E$19,$G837-1,$G837)</f>
        <v>46267</v>
      </c>
    </row>
    <row r="838" spans="1:19" ht="15" customHeight="1" x14ac:dyDescent="0.25">
      <c r="A838" s="122">
        <v>53726</v>
      </c>
      <c r="B838" s="65" t="s">
        <v>164</v>
      </c>
      <c r="C838" s="65" t="s">
        <v>285</v>
      </c>
      <c r="D838" s="66">
        <v>46269</v>
      </c>
      <c r="E838" s="67">
        <v>4.21</v>
      </c>
      <c r="F838" s="65" t="s">
        <v>255</v>
      </c>
      <c r="G838" s="66">
        <v>46268</v>
      </c>
      <c r="H838">
        <v>40510402</v>
      </c>
      <c r="I838">
        <v>10</v>
      </c>
      <c r="J838" s="65" t="s">
        <v>1929</v>
      </c>
      <c r="K838" s="65" t="s">
        <v>1930</v>
      </c>
      <c r="L838" s="66">
        <v>46268</v>
      </c>
      <c r="M838" s="65" t="s">
        <v>261</v>
      </c>
      <c r="N838" s="65" t="s">
        <v>264</v>
      </c>
      <c r="O838" s="65" t="s">
        <v>259</v>
      </c>
      <c r="P838" s="66">
        <v>46269</v>
      </c>
      <c r="Q838" s="31">
        <f t="shared" si="26"/>
        <v>440</v>
      </c>
      <c r="R838" s="31">
        <f t="shared" si="27"/>
        <v>693</v>
      </c>
      <c r="S838" s="29">
        <f>IF($Q838&lt;Parâmetros!$E$19,$G838-1,$G838)</f>
        <v>46268</v>
      </c>
    </row>
    <row r="839" spans="1:19" ht="15" customHeight="1" x14ac:dyDescent="0.25">
      <c r="A839" s="122">
        <v>53726</v>
      </c>
      <c r="B839" s="65" t="s">
        <v>164</v>
      </c>
      <c r="C839" s="65" t="s">
        <v>285</v>
      </c>
      <c r="D839" s="66">
        <v>46269</v>
      </c>
      <c r="E839" s="67">
        <v>3.89</v>
      </c>
      <c r="F839" s="65" t="s">
        <v>255</v>
      </c>
      <c r="G839" s="66">
        <v>46268</v>
      </c>
      <c r="H839">
        <v>40510402</v>
      </c>
      <c r="I839">
        <v>10</v>
      </c>
      <c r="J839" s="65" t="s">
        <v>1931</v>
      </c>
      <c r="K839" s="65" t="s">
        <v>1932</v>
      </c>
      <c r="L839" s="66">
        <v>46268</v>
      </c>
      <c r="M839" s="65" t="s">
        <v>261</v>
      </c>
      <c r="N839" s="65" t="s">
        <v>264</v>
      </c>
      <c r="O839" s="65" t="s">
        <v>259</v>
      </c>
      <c r="P839" s="66">
        <v>46269</v>
      </c>
      <c r="Q839" s="31">
        <f t="shared" si="26"/>
        <v>765</v>
      </c>
      <c r="R839" s="31">
        <f t="shared" si="27"/>
        <v>998</v>
      </c>
      <c r="S839" s="29">
        <f>IF($Q839&lt;Parâmetros!$E$19,$G839-1,$G839)</f>
        <v>46268</v>
      </c>
    </row>
    <row r="840" spans="1:19" ht="15" customHeight="1" x14ac:dyDescent="0.25">
      <c r="A840" s="122">
        <v>53726</v>
      </c>
      <c r="B840" s="65" t="s">
        <v>164</v>
      </c>
      <c r="C840" s="65" t="s">
        <v>285</v>
      </c>
      <c r="D840" s="66">
        <v>46269</v>
      </c>
      <c r="E840" s="67">
        <v>4.1399999999999997</v>
      </c>
      <c r="F840" s="65" t="s">
        <v>255</v>
      </c>
      <c r="G840" s="66">
        <v>46269</v>
      </c>
      <c r="H840">
        <v>40510402</v>
      </c>
      <c r="I840">
        <v>10</v>
      </c>
      <c r="J840" s="65" t="s">
        <v>1933</v>
      </c>
      <c r="K840" s="65" t="s">
        <v>1934</v>
      </c>
      <c r="L840" s="66">
        <v>46269</v>
      </c>
      <c r="M840" s="65" t="s">
        <v>261</v>
      </c>
      <c r="N840" s="65" t="s">
        <v>264</v>
      </c>
      <c r="O840" s="65" t="s">
        <v>259</v>
      </c>
      <c r="P840" s="66">
        <v>46269</v>
      </c>
      <c r="Q840" s="31">
        <f t="shared" si="26"/>
        <v>444</v>
      </c>
      <c r="R840" s="31">
        <f t="shared" si="27"/>
        <v>692</v>
      </c>
      <c r="S840" s="29">
        <f>IF($Q840&lt;Parâmetros!$E$19,$G840-1,$G840)</f>
        <v>46269</v>
      </c>
    </row>
    <row r="841" spans="1:19" ht="15" customHeight="1" x14ac:dyDescent="0.25">
      <c r="A841" s="122">
        <v>53726</v>
      </c>
      <c r="B841" s="65" t="s">
        <v>164</v>
      </c>
      <c r="C841" s="65" t="s">
        <v>285</v>
      </c>
      <c r="D841" s="66">
        <v>46269</v>
      </c>
      <c r="E841" s="67">
        <v>3.37</v>
      </c>
      <c r="F841" s="65" t="s">
        <v>255</v>
      </c>
      <c r="G841" s="66">
        <v>46269</v>
      </c>
      <c r="H841">
        <v>40510402</v>
      </c>
      <c r="I841">
        <v>10</v>
      </c>
      <c r="J841" s="65" t="s">
        <v>1935</v>
      </c>
      <c r="K841" s="65" t="s">
        <v>1936</v>
      </c>
      <c r="L841" s="66">
        <v>46269</v>
      </c>
      <c r="M841" s="65" t="s">
        <v>261</v>
      </c>
      <c r="N841" s="65" t="s">
        <v>264</v>
      </c>
      <c r="O841" s="65" t="s">
        <v>259</v>
      </c>
      <c r="P841" s="66">
        <v>46269</v>
      </c>
      <c r="Q841" s="31">
        <f t="shared" si="26"/>
        <v>758</v>
      </c>
      <c r="R841" s="31">
        <f t="shared" si="27"/>
        <v>960</v>
      </c>
      <c r="S841" s="29">
        <f>IF($Q841&lt;Parâmetros!$E$19,$G841-1,$G841)</f>
        <v>46269</v>
      </c>
    </row>
    <row r="842" spans="1:19" ht="15" customHeight="1" x14ac:dyDescent="0.25">
      <c r="A842" s="122">
        <v>53726</v>
      </c>
      <c r="B842" s="65" t="s">
        <v>164</v>
      </c>
      <c r="C842" s="65" t="s">
        <v>285</v>
      </c>
      <c r="D842" s="66">
        <v>46269</v>
      </c>
      <c r="E842" s="67">
        <v>0.24</v>
      </c>
      <c r="F842" s="65" t="s">
        <v>255</v>
      </c>
      <c r="G842" s="66">
        <v>46269</v>
      </c>
      <c r="H842">
        <v>40507146</v>
      </c>
      <c r="I842">
        <v>10</v>
      </c>
      <c r="J842" s="65" t="s">
        <v>1937</v>
      </c>
      <c r="K842" s="65" t="s">
        <v>1938</v>
      </c>
      <c r="L842" s="66">
        <v>46269</v>
      </c>
      <c r="M842" s="65" t="s">
        <v>261</v>
      </c>
      <c r="N842" s="65" t="s">
        <v>264</v>
      </c>
      <c r="O842" s="65" t="s">
        <v>259</v>
      </c>
      <c r="P842" s="66">
        <v>46269</v>
      </c>
      <c r="Q842" s="31">
        <f t="shared" si="26"/>
        <v>961</v>
      </c>
      <c r="R842" s="31">
        <f t="shared" si="27"/>
        <v>975</v>
      </c>
      <c r="S842" s="29">
        <f>IF($Q842&lt;Parâmetros!$E$19,$G842-1,$G842)</f>
        <v>46269</v>
      </c>
    </row>
    <row r="843" spans="1:19" ht="15" customHeight="1" x14ac:dyDescent="0.25">
      <c r="A843" s="122">
        <v>53726</v>
      </c>
      <c r="B843" s="65" t="s">
        <v>164</v>
      </c>
      <c r="C843" s="65" t="s">
        <v>285</v>
      </c>
      <c r="D843" s="66">
        <v>46269</v>
      </c>
      <c r="E843" s="67">
        <v>0.03</v>
      </c>
      <c r="F843" s="65" t="s">
        <v>255</v>
      </c>
      <c r="G843" s="66">
        <v>46269</v>
      </c>
      <c r="H843">
        <v>40510402</v>
      </c>
      <c r="I843">
        <v>10</v>
      </c>
      <c r="J843" s="65" t="s">
        <v>1939</v>
      </c>
      <c r="K843" s="65" t="s">
        <v>1940</v>
      </c>
      <c r="L843" s="66">
        <v>46269</v>
      </c>
      <c r="M843" s="65" t="s">
        <v>261</v>
      </c>
      <c r="N843" s="65" t="s">
        <v>264</v>
      </c>
      <c r="O843" s="65" t="s">
        <v>259</v>
      </c>
      <c r="P843" s="66">
        <v>46269</v>
      </c>
      <c r="Q843" s="31">
        <f t="shared" si="26"/>
        <v>972</v>
      </c>
      <c r="R843" s="31">
        <f t="shared" si="27"/>
        <v>974</v>
      </c>
      <c r="S843" s="29">
        <f>IF($Q843&lt;Parâmetros!$E$19,$G843-1,$G843)</f>
        <v>46269</v>
      </c>
    </row>
    <row r="844" spans="1:19" ht="15" customHeight="1" x14ac:dyDescent="0.25">
      <c r="A844" s="122">
        <v>53726</v>
      </c>
      <c r="B844" s="65" t="s">
        <v>164</v>
      </c>
      <c r="C844" s="65" t="s">
        <v>285</v>
      </c>
      <c r="D844" s="66">
        <v>46269</v>
      </c>
      <c r="E844" s="67">
        <v>-0.03</v>
      </c>
      <c r="F844" s="65" t="s">
        <v>255</v>
      </c>
      <c r="G844" s="66">
        <v>46269</v>
      </c>
      <c r="H844">
        <v>40510402</v>
      </c>
      <c r="I844">
        <v>10</v>
      </c>
      <c r="J844" s="65" t="s">
        <v>1939</v>
      </c>
      <c r="K844" s="65" t="s">
        <v>1940</v>
      </c>
      <c r="L844" s="66">
        <v>46269</v>
      </c>
      <c r="M844" s="65" t="s">
        <v>261</v>
      </c>
      <c r="N844" s="65" t="s">
        <v>264</v>
      </c>
      <c r="O844" s="65" t="s">
        <v>259</v>
      </c>
      <c r="P844" s="66">
        <v>46269</v>
      </c>
      <c r="Q844" s="31">
        <f t="shared" si="26"/>
        <v>972</v>
      </c>
      <c r="R844" s="31">
        <f t="shared" si="27"/>
        <v>974</v>
      </c>
      <c r="S844" s="29">
        <f>IF($Q844&lt;Parâmetros!$E$19,$G844-1,$G844)</f>
        <v>46269</v>
      </c>
    </row>
    <row r="845" spans="1:19" ht="15" customHeight="1" x14ac:dyDescent="0.25">
      <c r="A845" s="122">
        <v>53726</v>
      </c>
      <c r="B845" s="65" t="s">
        <v>164</v>
      </c>
      <c r="C845" s="65" t="s">
        <v>285</v>
      </c>
      <c r="D845" s="66">
        <v>46269</v>
      </c>
      <c r="E845" s="67">
        <v>0.15</v>
      </c>
      <c r="F845" s="65" t="s">
        <v>255</v>
      </c>
      <c r="G845" s="66">
        <v>46269</v>
      </c>
      <c r="H845">
        <v>40510401</v>
      </c>
      <c r="I845">
        <v>10</v>
      </c>
      <c r="J845" s="65" t="s">
        <v>1941</v>
      </c>
      <c r="K845" s="65" t="s">
        <v>1942</v>
      </c>
      <c r="L845" s="66">
        <v>46269</v>
      </c>
      <c r="M845" s="65" t="s">
        <v>261</v>
      </c>
      <c r="N845" s="65" t="s">
        <v>264</v>
      </c>
      <c r="O845" s="65" t="s">
        <v>259</v>
      </c>
      <c r="P845" s="66">
        <v>46269</v>
      </c>
      <c r="Q845" s="31">
        <f t="shared" si="26"/>
        <v>976</v>
      </c>
      <c r="R845" s="31">
        <f t="shared" si="27"/>
        <v>985</v>
      </c>
      <c r="S845" s="29">
        <f>IF($Q845&lt;Parâmetros!$E$19,$G845-1,$G845)</f>
        <v>46269</v>
      </c>
    </row>
    <row r="846" spans="1:19" ht="15" customHeight="1" x14ac:dyDescent="0.25">
      <c r="A846" s="122">
        <v>53726</v>
      </c>
      <c r="B846" s="65" t="s">
        <v>164</v>
      </c>
      <c r="C846" s="65" t="s">
        <v>285</v>
      </c>
      <c r="D846" s="66">
        <v>46272</v>
      </c>
      <c r="E846" s="67">
        <v>4.24</v>
      </c>
      <c r="F846" s="65" t="s">
        <v>255</v>
      </c>
      <c r="G846" s="66">
        <v>46272</v>
      </c>
      <c r="H846">
        <v>40478306</v>
      </c>
      <c r="I846">
        <v>70</v>
      </c>
      <c r="J846" s="65" t="s">
        <v>2534</v>
      </c>
      <c r="K846" s="65" t="s">
        <v>2535</v>
      </c>
      <c r="L846" s="66">
        <v>46272</v>
      </c>
      <c r="M846" s="65" t="s">
        <v>261</v>
      </c>
      <c r="N846" s="65" t="s">
        <v>264</v>
      </c>
      <c r="O846" s="65" t="s">
        <v>259</v>
      </c>
      <c r="P846" s="66">
        <v>46272</v>
      </c>
      <c r="Q846" s="31">
        <f t="shared" si="26"/>
        <v>436</v>
      </c>
      <c r="R846" s="31">
        <f t="shared" si="27"/>
        <v>691</v>
      </c>
      <c r="S846" s="29">
        <f>IF($Q846&lt;Parâmetros!$E$19,$G846-1,$G846)</f>
        <v>46272</v>
      </c>
    </row>
    <row r="847" spans="1:19" ht="15" customHeight="1" x14ac:dyDescent="0.25">
      <c r="A847" s="122">
        <v>53726</v>
      </c>
      <c r="B847" s="65" t="s">
        <v>164</v>
      </c>
      <c r="C847" s="65" t="s">
        <v>285</v>
      </c>
      <c r="D847" s="66">
        <v>46272</v>
      </c>
      <c r="E847" s="67">
        <v>2.87</v>
      </c>
      <c r="F847" s="65" t="s">
        <v>255</v>
      </c>
      <c r="G847" s="66">
        <v>46272</v>
      </c>
      <c r="H847">
        <v>40478306</v>
      </c>
      <c r="I847">
        <v>70</v>
      </c>
      <c r="J847" s="65" t="s">
        <v>2536</v>
      </c>
      <c r="K847" s="65" t="s">
        <v>2537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760</v>
      </c>
      <c r="R847" s="31">
        <f t="shared" si="27"/>
        <v>932</v>
      </c>
      <c r="S847" s="29">
        <f>IF($Q847&lt;Parâmetros!$E$19,$G847-1,$G847)</f>
        <v>46272</v>
      </c>
    </row>
    <row r="848" spans="1:19" ht="15" customHeight="1" x14ac:dyDescent="0.25">
      <c r="A848" s="122">
        <v>53726</v>
      </c>
      <c r="B848" s="65" t="s">
        <v>164</v>
      </c>
      <c r="C848" s="65" t="s">
        <v>285</v>
      </c>
      <c r="D848" s="66">
        <v>46273</v>
      </c>
      <c r="E848" s="67">
        <v>4.18</v>
      </c>
      <c r="F848" s="65" t="s">
        <v>255</v>
      </c>
      <c r="G848" s="66">
        <v>46273</v>
      </c>
      <c r="H848">
        <v>40510401</v>
      </c>
      <c r="I848">
        <v>20</v>
      </c>
      <c r="J848" s="65" t="s">
        <v>2754</v>
      </c>
      <c r="K848" s="65" t="s">
        <v>2755</v>
      </c>
      <c r="L848" s="66">
        <v>46273</v>
      </c>
      <c r="M848" s="65" t="s">
        <v>261</v>
      </c>
      <c r="N848" s="65" t="s">
        <v>264</v>
      </c>
      <c r="O848" s="65" t="s">
        <v>259</v>
      </c>
      <c r="P848" s="66">
        <v>46273</v>
      </c>
      <c r="Q848" s="31">
        <f t="shared" si="26"/>
        <v>442</v>
      </c>
      <c r="R848" s="31">
        <f t="shared" si="27"/>
        <v>693</v>
      </c>
      <c r="S848" s="29">
        <f>IF($Q848&lt;Parâmetros!$E$19,$G848-1,$G848)</f>
        <v>46273</v>
      </c>
    </row>
    <row r="849" spans="1:19" ht="15" customHeight="1" x14ac:dyDescent="0.25">
      <c r="A849" s="122">
        <v>53726</v>
      </c>
      <c r="B849" s="65" t="s">
        <v>164</v>
      </c>
      <c r="C849" s="65" t="s">
        <v>285</v>
      </c>
      <c r="D849" s="66">
        <v>46273</v>
      </c>
      <c r="E849" s="67">
        <v>3.65</v>
      </c>
      <c r="F849" s="65" t="s">
        <v>255</v>
      </c>
      <c r="G849" s="66">
        <v>46273</v>
      </c>
      <c r="H849">
        <v>40510401</v>
      </c>
      <c r="I849">
        <v>20</v>
      </c>
      <c r="J849" s="65" t="s">
        <v>2756</v>
      </c>
      <c r="K849" s="65" t="s">
        <v>2757</v>
      </c>
      <c r="L849" s="66">
        <v>46273</v>
      </c>
      <c r="M849" s="65" t="s">
        <v>261</v>
      </c>
      <c r="N849" s="65" t="s">
        <v>264</v>
      </c>
      <c r="O849" s="65" t="s">
        <v>259</v>
      </c>
      <c r="P849" s="66">
        <v>46273</v>
      </c>
      <c r="Q849" s="31">
        <f t="shared" si="26"/>
        <v>760</v>
      </c>
      <c r="R849" s="31">
        <f t="shared" si="27"/>
        <v>980</v>
      </c>
      <c r="S849" s="29">
        <f>IF($Q849&lt;Parâmetros!$E$19,$G849-1,$G849)</f>
        <v>46273</v>
      </c>
    </row>
    <row r="850" spans="1:19" ht="15" customHeight="1" x14ac:dyDescent="0.25">
      <c r="A850" s="122">
        <v>54161</v>
      </c>
      <c r="B850" s="65" t="s">
        <v>161</v>
      </c>
      <c r="C850" s="65" t="s">
        <v>254</v>
      </c>
      <c r="D850" s="66">
        <v>46265</v>
      </c>
      <c r="E850" s="67">
        <v>1</v>
      </c>
      <c r="F850" s="65" t="s">
        <v>255</v>
      </c>
      <c r="G850" s="66">
        <v>46265</v>
      </c>
      <c r="H850">
        <v>40506294</v>
      </c>
      <c r="I850">
        <v>10</v>
      </c>
      <c r="J850" s="65" t="s">
        <v>299</v>
      </c>
      <c r="K850" s="65" t="s">
        <v>311</v>
      </c>
      <c r="L850" s="66">
        <v>46265</v>
      </c>
      <c r="M850" s="65" t="s">
        <v>258</v>
      </c>
      <c r="N850" s="65" t="s">
        <v>264</v>
      </c>
      <c r="O850" s="65" t="s">
        <v>259</v>
      </c>
      <c r="P850" s="66">
        <v>46265</v>
      </c>
      <c r="Q850" s="31">
        <f t="shared" si="26"/>
        <v>935</v>
      </c>
      <c r="R850" s="31">
        <f t="shared" si="27"/>
        <v>995</v>
      </c>
      <c r="S850" s="29">
        <f>IF($Q850&lt;Parâmetros!$E$19,$G850-1,$G850)</f>
        <v>46265</v>
      </c>
    </row>
    <row r="851" spans="1:19" ht="15" customHeight="1" x14ac:dyDescent="0.25">
      <c r="A851" s="122">
        <v>54161</v>
      </c>
      <c r="B851" s="65" t="s">
        <v>161</v>
      </c>
      <c r="C851" s="65" t="s">
        <v>254</v>
      </c>
      <c r="D851" s="66">
        <v>46265</v>
      </c>
      <c r="E851" s="67">
        <v>1.32</v>
      </c>
      <c r="F851" s="65" t="s">
        <v>255</v>
      </c>
      <c r="G851" s="66">
        <v>46265</v>
      </c>
      <c r="H851">
        <v>40510451</v>
      </c>
      <c r="I851">
        <v>10</v>
      </c>
      <c r="J851" s="65" t="s">
        <v>366</v>
      </c>
      <c r="K851" s="65" t="s">
        <v>330</v>
      </c>
      <c r="L851" s="66">
        <v>46265</v>
      </c>
      <c r="M851" s="65" t="s">
        <v>261</v>
      </c>
      <c r="N851" s="65" t="s">
        <v>264</v>
      </c>
      <c r="O851" s="65" t="s">
        <v>259</v>
      </c>
      <c r="P851" s="66">
        <v>46265</v>
      </c>
      <c r="Q851" s="31">
        <f t="shared" si="26"/>
        <v>996</v>
      </c>
      <c r="R851" s="31">
        <f t="shared" si="27"/>
        <v>1075</v>
      </c>
      <c r="S851" s="29">
        <f>IF($Q851&lt;Parâmetros!$E$19,$G851-1,$G851)</f>
        <v>46265</v>
      </c>
    </row>
    <row r="852" spans="1:19" ht="15" customHeight="1" x14ac:dyDescent="0.25">
      <c r="A852" s="122">
        <v>54161</v>
      </c>
      <c r="B852" s="65" t="s">
        <v>161</v>
      </c>
      <c r="C852" s="65" t="s">
        <v>254</v>
      </c>
      <c r="D852" s="66">
        <v>46265</v>
      </c>
      <c r="E852" s="67">
        <v>1.57</v>
      </c>
      <c r="F852" s="65" t="s">
        <v>255</v>
      </c>
      <c r="G852" s="66">
        <v>46265</v>
      </c>
      <c r="H852">
        <v>40506297</v>
      </c>
      <c r="I852">
        <v>10</v>
      </c>
      <c r="J852" s="65" t="s">
        <v>342</v>
      </c>
      <c r="K852" s="65" t="s">
        <v>314</v>
      </c>
      <c r="L852" s="66">
        <v>46265</v>
      </c>
      <c r="M852" s="65" t="s">
        <v>258</v>
      </c>
      <c r="N852" s="65" t="s">
        <v>264</v>
      </c>
      <c r="O852" s="65" t="s">
        <v>259</v>
      </c>
      <c r="P852" s="66">
        <v>46265</v>
      </c>
      <c r="Q852" s="31">
        <f t="shared" si="26"/>
        <v>1076</v>
      </c>
      <c r="R852" s="31">
        <f t="shared" si="27"/>
        <v>1170</v>
      </c>
      <c r="S852" s="29">
        <f>IF($Q852&lt;Parâmetros!$E$19,$G852-1,$G852)</f>
        <v>46265</v>
      </c>
    </row>
    <row r="853" spans="1:19" ht="15" customHeight="1" x14ac:dyDescent="0.25">
      <c r="A853" s="122">
        <v>54161</v>
      </c>
      <c r="B853" s="65" t="s">
        <v>161</v>
      </c>
      <c r="C853" s="65" t="s">
        <v>254</v>
      </c>
      <c r="D853" s="66">
        <v>46265</v>
      </c>
      <c r="E853" s="67">
        <v>1.23</v>
      </c>
      <c r="F853" s="65" t="s">
        <v>255</v>
      </c>
      <c r="G853" s="66">
        <v>46265</v>
      </c>
      <c r="H853">
        <v>40510452</v>
      </c>
      <c r="I853">
        <v>10</v>
      </c>
      <c r="J853" s="65" t="s">
        <v>435</v>
      </c>
      <c r="K853" s="65" t="s">
        <v>352</v>
      </c>
      <c r="L853" s="66">
        <v>46265</v>
      </c>
      <c r="M853" s="65" t="s">
        <v>261</v>
      </c>
      <c r="N853" s="65" t="s">
        <v>264</v>
      </c>
      <c r="O853" s="65" t="s">
        <v>259</v>
      </c>
      <c r="P853" s="66">
        <v>46265</v>
      </c>
      <c r="Q853" s="31">
        <f t="shared" si="26"/>
        <v>1171</v>
      </c>
      <c r="R853" s="31">
        <f t="shared" si="27"/>
        <v>1245</v>
      </c>
      <c r="S853" s="29">
        <f>IF($Q853&lt;Parâmetros!$E$19,$G853-1,$G853)</f>
        <v>46265</v>
      </c>
    </row>
    <row r="854" spans="1:19" ht="15" customHeight="1" x14ac:dyDescent="0.25">
      <c r="A854" s="122">
        <v>54161</v>
      </c>
      <c r="B854" s="65" t="s">
        <v>161</v>
      </c>
      <c r="C854" s="65" t="s">
        <v>254</v>
      </c>
      <c r="D854" s="66">
        <v>46265</v>
      </c>
      <c r="E854" s="67">
        <v>0.57999999999999996</v>
      </c>
      <c r="F854" s="65" t="s">
        <v>255</v>
      </c>
      <c r="G854" s="66">
        <v>46265</v>
      </c>
      <c r="H854">
        <v>40510453</v>
      </c>
      <c r="I854">
        <v>10</v>
      </c>
      <c r="J854" s="65" t="s">
        <v>432</v>
      </c>
      <c r="K854" s="65" t="s">
        <v>361</v>
      </c>
      <c r="L854" s="66">
        <v>46265</v>
      </c>
      <c r="M854" s="65" t="s">
        <v>261</v>
      </c>
      <c r="N854" s="65" t="s">
        <v>264</v>
      </c>
      <c r="O854" s="65" t="s">
        <v>259</v>
      </c>
      <c r="P854" s="66">
        <v>46265</v>
      </c>
      <c r="Q854" s="31">
        <f t="shared" si="26"/>
        <v>1305</v>
      </c>
      <c r="R854" s="31">
        <f t="shared" si="27"/>
        <v>1340</v>
      </c>
      <c r="S854" s="29">
        <f>IF($Q854&lt;Parâmetros!$E$19,$G854-1,$G854)</f>
        <v>46265</v>
      </c>
    </row>
    <row r="855" spans="1:19" ht="15" customHeight="1" x14ac:dyDescent="0.25">
      <c r="A855" s="122">
        <v>54161</v>
      </c>
      <c r="B855" s="65" t="s">
        <v>161</v>
      </c>
      <c r="C855" s="65" t="s">
        <v>254</v>
      </c>
      <c r="D855" s="66">
        <v>46265</v>
      </c>
      <c r="E855" s="67">
        <v>0.56999999999999995</v>
      </c>
      <c r="F855" s="65" t="s">
        <v>255</v>
      </c>
      <c r="G855" s="66">
        <v>46265</v>
      </c>
      <c r="H855">
        <v>40509918</v>
      </c>
      <c r="I855">
        <v>10</v>
      </c>
      <c r="J855" s="65" t="s">
        <v>566</v>
      </c>
      <c r="K855" s="65" t="s">
        <v>489</v>
      </c>
      <c r="L855" s="66">
        <v>46265</v>
      </c>
      <c r="M855" s="65" t="s">
        <v>261</v>
      </c>
      <c r="N855">
        <v>3013215</v>
      </c>
      <c r="O855" s="65" t="s">
        <v>259</v>
      </c>
      <c r="P855" s="66">
        <v>46265</v>
      </c>
      <c r="Q855" s="31">
        <f t="shared" si="26"/>
        <v>1341</v>
      </c>
      <c r="R855" s="31">
        <f t="shared" si="27"/>
        <v>1375</v>
      </c>
      <c r="S855" s="29">
        <f>IF($Q855&lt;Parâmetros!$E$19,$G855-1,$G855)</f>
        <v>46265</v>
      </c>
    </row>
    <row r="856" spans="1:19" ht="15" customHeight="1" x14ac:dyDescent="0.25">
      <c r="A856" s="122">
        <v>54161</v>
      </c>
      <c r="B856" s="65" t="s">
        <v>161</v>
      </c>
      <c r="C856" s="65" t="s">
        <v>254</v>
      </c>
      <c r="D856" s="66">
        <v>46265</v>
      </c>
      <c r="E856" s="67">
        <v>0.56999999999999995</v>
      </c>
      <c r="F856" s="65" t="s">
        <v>255</v>
      </c>
      <c r="G856" s="66">
        <v>46265</v>
      </c>
      <c r="H856">
        <v>40507447</v>
      </c>
      <c r="I856">
        <v>20</v>
      </c>
      <c r="J856" s="65" t="s">
        <v>490</v>
      </c>
      <c r="K856" s="65" t="s">
        <v>315</v>
      </c>
      <c r="L856" s="66">
        <v>46265</v>
      </c>
      <c r="M856" s="65" t="s">
        <v>261</v>
      </c>
      <c r="N856" s="65" t="s">
        <v>264</v>
      </c>
      <c r="O856" s="65" t="s">
        <v>259</v>
      </c>
      <c r="P856" s="66">
        <v>46265</v>
      </c>
      <c r="Q856" s="31">
        <f t="shared" si="26"/>
        <v>1376</v>
      </c>
      <c r="R856" s="31">
        <f t="shared" si="27"/>
        <v>1410</v>
      </c>
      <c r="S856" s="29">
        <f>IF($Q856&lt;Parâmetros!$E$19,$G856-1,$G856)</f>
        <v>46265</v>
      </c>
    </row>
    <row r="857" spans="1:19" ht="15" customHeight="1" x14ac:dyDescent="0.25">
      <c r="A857" s="122">
        <v>54161</v>
      </c>
      <c r="B857" s="65" t="s">
        <v>161</v>
      </c>
      <c r="C857" s="65" t="s">
        <v>254</v>
      </c>
      <c r="D857" s="66">
        <v>46266</v>
      </c>
      <c r="E857" s="67">
        <v>4.42</v>
      </c>
      <c r="F857" s="65" t="s">
        <v>255</v>
      </c>
      <c r="G857" s="66">
        <v>46266</v>
      </c>
      <c r="H857">
        <v>40510746</v>
      </c>
      <c r="I857">
        <v>10</v>
      </c>
      <c r="J857" s="65" t="s">
        <v>299</v>
      </c>
      <c r="K857" s="65" t="s">
        <v>744</v>
      </c>
      <c r="L857" s="66">
        <v>46266</v>
      </c>
      <c r="M857" s="65" t="s">
        <v>261</v>
      </c>
      <c r="N857" s="65" t="s">
        <v>264</v>
      </c>
      <c r="O857" s="65" t="s">
        <v>259</v>
      </c>
      <c r="P857" s="66">
        <v>46266</v>
      </c>
      <c r="Q857" s="31">
        <f t="shared" si="26"/>
        <v>935</v>
      </c>
      <c r="R857" s="31">
        <f t="shared" si="27"/>
        <v>1200</v>
      </c>
      <c r="S857" s="29">
        <f>IF($Q857&lt;Parâmetros!$E$19,$G857-1,$G857)</f>
        <v>46266</v>
      </c>
    </row>
    <row r="858" spans="1:19" ht="15" customHeight="1" x14ac:dyDescent="0.25">
      <c r="A858" s="122">
        <v>54161</v>
      </c>
      <c r="B858" s="65" t="s">
        <v>161</v>
      </c>
      <c r="C858" s="65" t="s">
        <v>254</v>
      </c>
      <c r="D858" s="66">
        <v>46266</v>
      </c>
      <c r="E858" s="67">
        <v>2.5</v>
      </c>
      <c r="F858" s="65" t="s">
        <v>255</v>
      </c>
      <c r="G858" s="66">
        <v>46266</v>
      </c>
      <c r="H858">
        <v>40510746</v>
      </c>
      <c r="I858">
        <v>10</v>
      </c>
      <c r="J858" s="65" t="s">
        <v>745</v>
      </c>
      <c r="K858" s="65" t="s">
        <v>315</v>
      </c>
      <c r="L858" s="66">
        <v>46266</v>
      </c>
      <c r="M858" s="65" t="s">
        <v>261</v>
      </c>
      <c r="N858" s="65" t="s">
        <v>264</v>
      </c>
      <c r="O858" s="65" t="s">
        <v>259</v>
      </c>
      <c r="P858" s="66">
        <v>46266</v>
      </c>
      <c r="Q858" s="31">
        <f t="shared" si="26"/>
        <v>1260</v>
      </c>
      <c r="R858" s="31">
        <f t="shared" si="27"/>
        <v>1410</v>
      </c>
      <c r="S858" s="29">
        <f>IF($Q858&lt;Parâmetros!$E$19,$G858-1,$G858)</f>
        <v>46266</v>
      </c>
    </row>
    <row r="859" spans="1:19" ht="15" customHeight="1" x14ac:dyDescent="0.25">
      <c r="A859" s="122">
        <v>54161</v>
      </c>
      <c r="B859" s="65" t="s">
        <v>161</v>
      </c>
      <c r="C859" s="65" t="s">
        <v>254</v>
      </c>
      <c r="D859" s="66">
        <v>46267</v>
      </c>
      <c r="E859" s="67">
        <v>1.17</v>
      </c>
      <c r="F859" s="65" t="s">
        <v>255</v>
      </c>
      <c r="G859" s="66">
        <v>46267</v>
      </c>
      <c r="H859">
        <v>40511000</v>
      </c>
      <c r="I859">
        <v>10</v>
      </c>
      <c r="J859" s="65" t="s">
        <v>299</v>
      </c>
      <c r="K859" s="65" t="s">
        <v>1033</v>
      </c>
      <c r="L859" s="66">
        <v>46267</v>
      </c>
      <c r="M859" s="65" t="s">
        <v>261</v>
      </c>
      <c r="N859" s="65" t="s">
        <v>264</v>
      </c>
      <c r="O859" s="65" t="s">
        <v>259</v>
      </c>
      <c r="P859" s="66">
        <v>46267</v>
      </c>
      <c r="Q859" s="31">
        <f t="shared" si="26"/>
        <v>935</v>
      </c>
      <c r="R859" s="31">
        <f t="shared" si="27"/>
        <v>1005</v>
      </c>
      <c r="S859" s="29">
        <f>IF($Q859&lt;Parâmetros!$E$19,$G859-1,$G859)</f>
        <v>46267</v>
      </c>
    </row>
    <row r="860" spans="1:19" ht="15" customHeight="1" x14ac:dyDescent="0.25">
      <c r="A860" s="122">
        <v>54161</v>
      </c>
      <c r="B860" s="65" t="s">
        <v>161</v>
      </c>
      <c r="C860" s="65" t="s">
        <v>254</v>
      </c>
      <c r="D860" s="66">
        <v>46267</v>
      </c>
      <c r="E860" s="67">
        <v>0.56999999999999995</v>
      </c>
      <c r="F860" s="65" t="s">
        <v>255</v>
      </c>
      <c r="G860" s="66">
        <v>46267</v>
      </c>
      <c r="H860">
        <v>40511001</v>
      </c>
      <c r="I860">
        <v>10</v>
      </c>
      <c r="J860" s="65" t="s">
        <v>1034</v>
      </c>
      <c r="K860" s="65" t="s">
        <v>1035</v>
      </c>
      <c r="L860" s="66">
        <v>46267</v>
      </c>
      <c r="M860" s="65" t="s">
        <v>261</v>
      </c>
      <c r="N860" s="65" t="s">
        <v>264</v>
      </c>
      <c r="O860" s="65" t="s">
        <v>259</v>
      </c>
      <c r="P860" s="66">
        <v>46267</v>
      </c>
      <c r="Q860" s="31">
        <f t="shared" si="26"/>
        <v>1006</v>
      </c>
      <c r="R860" s="31">
        <f t="shared" si="27"/>
        <v>1040</v>
      </c>
      <c r="S860" s="29">
        <f>IF($Q860&lt;Parâmetros!$E$19,$G860-1,$G860)</f>
        <v>46267</v>
      </c>
    </row>
    <row r="861" spans="1:19" ht="15" customHeight="1" x14ac:dyDescent="0.25">
      <c r="A861" s="122">
        <v>54161</v>
      </c>
      <c r="B861" s="65" t="s">
        <v>161</v>
      </c>
      <c r="C861" s="65" t="s">
        <v>254</v>
      </c>
      <c r="D861" s="66">
        <v>46267</v>
      </c>
      <c r="E861" s="67">
        <v>0.56999999999999995</v>
      </c>
      <c r="F861" s="65" t="s">
        <v>255</v>
      </c>
      <c r="G861" s="66">
        <v>46267</v>
      </c>
      <c r="H861">
        <v>40511002</v>
      </c>
      <c r="I861">
        <v>10</v>
      </c>
      <c r="J861" s="65" t="s">
        <v>1036</v>
      </c>
      <c r="K861" s="65" t="s">
        <v>330</v>
      </c>
      <c r="L861" s="66">
        <v>46267</v>
      </c>
      <c r="M861" s="65" t="s">
        <v>261</v>
      </c>
      <c r="N861" s="65" t="s">
        <v>264</v>
      </c>
      <c r="O861" s="65" t="s">
        <v>259</v>
      </c>
      <c r="P861" s="66">
        <v>46267</v>
      </c>
      <c r="Q861" s="31">
        <f t="shared" si="26"/>
        <v>1041</v>
      </c>
      <c r="R861" s="31">
        <f t="shared" si="27"/>
        <v>1075</v>
      </c>
      <c r="S861" s="29">
        <f>IF($Q861&lt;Parâmetros!$E$19,$G861-1,$G861)</f>
        <v>46267</v>
      </c>
    </row>
    <row r="862" spans="1:19" ht="15" customHeight="1" x14ac:dyDescent="0.25">
      <c r="A862" s="122">
        <v>54161</v>
      </c>
      <c r="B862" s="65" t="s">
        <v>161</v>
      </c>
      <c r="C862" s="65" t="s">
        <v>254</v>
      </c>
      <c r="D862" s="66">
        <v>46267</v>
      </c>
      <c r="E862" s="67">
        <v>0.56999999999999995</v>
      </c>
      <c r="F862" s="65" t="s">
        <v>255</v>
      </c>
      <c r="G862" s="66">
        <v>46267</v>
      </c>
      <c r="H862">
        <v>40510978</v>
      </c>
      <c r="I862">
        <v>40</v>
      </c>
      <c r="J862" s="65" t="s">
        <v>342</v>
      </c>
      <c r="K862" s="65" t="s">
        <v>1037</v>
      </c>
      <c r="L862" s="66">
        <v>46267</v>
      </c>
      <c r="M862" s="65" t="s">
        <v>261</v>
      </c>
      <c r="N862">
        <v>3004299</v>
      </c>
      <c r="O862" s="65" t="s">
        <v>259</v>
      </c>
      <c r="P862" s="66">
        <v>46267</v>
      </c>
      <c r="Q862" s="31">
        <f t="shared" si="26"/>
        <v>1076</v>
      </c>
      <c r="R862" s="31">
        <f t="shared" si="27"/>
        <v>1110</v>
      </c>
      <c r="S862" s="29">
        <f>IF($Q862&lt;Parâmetros!$E$19,$G862-1,$G862)</f>
        <v>46267</v>
      </c>
    </row>
    <row r="863" spans="1:19" ht="15" customHeight="1" x14ac:dyDescent="0.25">
      <c r="A863" s="122">
        <v>54161</v>
      </c>
      <c r="B863" s="65" t="s">
        <v>161</v>
      </c>
      <c r="C863" s="65" t="s">
        <v>254</v>
      </c>
      <c r="D863" s="66">
        <v>46267</v>
      </c>
      <c r="E863" s="67">
        <v>1.07</v>
      </c>
      <c r="F863" s="65" t="s">
        <v>255</v>
      </c>
      <c r="G863" s="66">
        <v>46267</v>
      </c>
      <c r="H863">
        <v>40506297</v>
      </c>
      <c r="I863">
        <v>10</v>
      </c>
      <c r="J863" s="65" t="s">
        <v>1038</v>
      </c>
      <c r="K863" s="65" t="s">
        <v>1039</v>
      </c>
      <c r="L863" s="66">
        <v>46267</v>
      </c>
      <c r="M863" s="65" t="s">
        <v>258</v>
      </c>
      <c r="N863" s="65" t="s">
        <v>264</v>
      </c>
      <c r="O863" s="65" t="s">
        <v>259</v>
      </c>
      <c r="P863" s="66">
        <v>46267</v>
      </c>
      <c r="Q863" s="31">
        <f t="shared" si="26"/>
        <v>1111</v>
      </c>
      <c r="R863" s="31">
        <f t="shared" si="27"/>
        <v>1175</v>
      </c>
      <c r="S863" s="29">
        <f>IF($Q863&lt;Parâmetros!$E$19,$G863-1,$G863)</f>
        <v>46267</v>
      </c>
    </row>
    <row r="864" spans="1:19" ht="15" customHeight="1" x14ac:dyDescent="0.25">
      <c r="A864" s="122">
        <v>54161</v>
      </c>
      <c r="B864" s="65" t="s">
        <v>161</v>
      </c>
      <c r="C864" s="65" t="s">
        <v>254</v>
      </c>
      <c r="D864" s="66">
        <v>46267</v>
      </c>
      <c r="E864" s="67">
        <v>1.08</v>
      </c>
      <c r="F864" s="65" t="s">
        <v>255</v>
      </c>
      <c r="G864" s="66">
        <v>46267</v>
      </c>
      <c r="H864">
        <v>40511003</v>
      </c>
      <c r="I864">
        <v>10</v>
      </c>
      <c r="J864" s="65" t="s">
        <v>1039</v>
      </c>
      <c r="K864" s="65" t="s">
        <v>1040</v>
      </c>
      <c r="L864" s="66">
        <v>46267</v>
      </c>
      <c r="M864" s="65" t="s">
        <v>261</v>
      </c>
      <c r="N864" s="65" t="s">
        <v>264</v>
      </c>
      <c r="O864" s="65" t="s">
        <v>259</v>
      </c>
      <c r="P864" s="66">
        <v>46267</v>
      </c>
      <c r="Q864" s="31">
        <f t="shared" si="26"/>
        <v>1175</v>
      </c>
      <c r="R864" s="31">
        <f t="shared" si="27"/>
        <v>1240</v>
      </c>
      <c r="S864" s="29">
        <f>IF($Q864&lt;Parâmetros!$E$19,$G864-1,$G864)</f>
        <v>46267</v>
      </c>
    </row>
    <row r="865" spans="1:19" ht="15" customHeight="1" x14ac:dyDescent="0.25">
      <c r="A865" s="122">
        <v>54161</v>
      </c>
      <c r="B865" s="65" t="s">
        <v>161</v>
      </c>
      <c r="C865" s="65" t="s">
        <v>254</v>
      </c>
      <c r="D865" s="66">
        <v>46269</v>
      </c>
      <c r="E865" s="67">
        <v>0.57999999999999996</v>
      </c>
      <c r="F865" s="65" t="s">
        <v>255</v>
      </c>
      <c r="G865" s="66">
        <v>46267</v>
      </c>
      <c r="H865">
        <v>40511829</v>
      </c>
      <c r="I865">
        <v>10</v>
      </c>
      <c r="J865" s="65" t="s">
        <v>1943</v>
      </c>
      <c r="K865" s="65" t="s">
        <v>1944</v>
      </c>
      <c r="L865" s="66">
        <v>46267</v>
      </c>
      <c r="M865" s="65" t="s">
        <v>261</v>
      </c>
      <c r="N865" s="65" t="s">
        <v>264</v>
      </c>
      <c r="O865" s="65" t="s">
        <v>259</v>
      </c>
      <c r="P865" s="66">
        <v>46269</v>
      </c>
      <c r="Q865" s="31">
        <f t="shared" si="26"/>
        <v>1300</v>
      </c>
      <c r="R865" s="31">
        <f t="shared" si="27"/>
        <v>1335</v>
      </c>
      <c r="S865" s="29">
        <f>IF($Q865&lt;Parâmetros!$E$19,$G865-1,$G865)</f>
        <v>46267</v>
      </c>
    </row>
    <row r="866" spans="1:19" ht="15" customHeight="1" x14ac:dyDescent="0.25">
      <c r="A866" s="122">
        <v>54161</v>
      </c>
      <c r="B866" s="65" t="s">
        <v>161</v>
      </c>
      <c r="C866" s="65" t="s">
        <v>254</v>
      </c>
      <c r="D866" s="66">
        <v>46269</v>
      </c>
      <c r="E866" s="67">
        <v>0.56999999999999995</v>
      </c>
      <c r="F866" s="65" t="s">
        <v>255</v>
      </c>
      <c r="G866" s="66">
        <v>46267</v>
      </c>
      <c r="H866">
        <v>40510404</v>
      </c>
      <c r="I866">
        <v>10</v>
      </c>
      <c r="J866" s="65" t="s">
        <v>1945</v>
      </c>
      <c r="K866" s="65" t="s">
        <v>764</v>
      </c>
      <c r="L866" s="66">
        <v>46267</v>
      </c>
      <c r="M866" s="65" t="s">
        <v>261</v>
      </c>
      <c r="N866" s="65" t="s">
        <v>264</v>
      </c>
      <c r="O866" s="65" t="s">
        <v>259</v>
      </c>
      <c r="P866" s="66">
        <v>46269</v>
      </c>
      <c r="Q866" s="31">
        <f t="shared" si="26"/>
        <v>1337</v>
      </c>
      <c r="R866" s="31">
        <f t="shared" si="27"/>
        <v>1371</v>
      </c>
      <c r="S866" s="29">
        <f>IF($Q866&lt;Parâmetros!$E$19,$G866-1,$G866)</f>
        <v>46267</v>
      </c>
    </row>
    <row r="867" spans="1:19" ht="15" customHeight="1" x14ac:dyDescent="0.25">
      <c r="A867" s="122">
        <v>54161</v>
      </c>
      <c r="B867" s="65" t="s">
        <v>161</v>
      </c>
      <c r="C867" s="65" t="s">
        <v>254</v>
      </c>
      <c r="D867" s="66">
        <v>46269</v>
      </c>
      <c r="E867" s="67">
        <v>0.6</v>
      </c>
      <c r="F867" s="65" t="s">
        <v>255</v>
      </c>
      <c r="G867" s="66">
        <v>46267</v>
      </c>
      <c r="H867">
        <v>40510999</v>
      </c>
      <c r="I867">
        <v>10</v>
      </c>
      <c r="J867" s="65" t="s">
        <v>1946</v>
      </c>
      <c r="K867" s="65" t="s">
        <v>1947</v>
      </c>
      <c r="L867" s="66">
        <v>46267</v>
      </c>
      <c r="M867" s="65" t="s">
        <v>261</v>
      </c>
      <c r="N867" s="65" t="s">
        <v>264</v>
      </c>
      <c r="O867" s="65" t="s">
        <v>259</v>
      </c>
      <c r="P867" s="66">
        <v>46269</v>
      </c>
      <c r="Q867" s="31">
        <f t="shared" si="26"/>
        <v>1372</v>
      </c>
      <c r="R867" s="31">
        <f t="shared" si="27"/>
        <v>1408</v>
      </c>
      <c r="S867" s="29">
        <f>IF($Q867&lt;Parâmetros!$E$19,$G867-1,$G867)</f>
        <v>46267</v>
      </c>
    </row>
    <row r="868" spans="1:19" ht="15" customHeight="1" x14ac:dyDescent="0.25">
      <c r="A868" s="122">
        <v>54161</v>
      </c>
      <c r="B868" s="65" t="s">
        <v>161</v>
      </c>
      <c r="C868" s="65" t="s">
        <v>254</v>
      </c>
      <c r="D868" s="66">
        <v>46269</v>
      </c>
      <c r="E868" s="67">
        <v>1.08</v>
      </c>
      <c r="F868" s="65" t="s">
        <v>255</v>
      </c>
      <c r="G868" s="66">
        <v>46269</v>
      </c>
      <c r="H868">
        <v>40508963</v>
      </c>
      <c r="I868">
        <v>10</v>
      </c>
      <c r="J868" s="65" t="s">
        <v>299</v>
      </c>
      <c r="K868" s="65" t="s">
        <v>307</v>
      </c>
      <c r="L868" s="66">
        <v>46269</v>
      </c>
      <c r="M868" s="65" t="s">
        <v>258</v>
      </c>
      <c r="N868" s="65" t="s">
        <v>264</v>
      </c>
      <c r="O868" s="65" t="s">
        <v>259</v>
      </c>
      <c r="P868" s="66">
        <v>46269</v>
      </c>
      <c r="Q868" s="31">
        <f t="shared" si="26"/>
        <v>935</v>
      </c>
      <c r="R868" s="31">
        <f t="shared" si="27"/>
        <v>1000</v>
      </c>
      <c r="S868" s="29">
        <f>IF($Q868&lt;Parâmetros!$E$19,$G868-1,$G868)</f>
        <v>46269</v>
      </c>
    </row>
    <row r="869" spans="1:19" ht="15" customHeight="1" x14ac:dyDescent="0.25">
      <c r="A869" s="122">
        <v>54161</v>
      </c>
      <c r="B869" s="65" t="s">
        <v>161</v>
      </c>
      <c r="C869" s="65" t="s">
        <v>254</v>
      </c>
      <c r="D869" s="66">
        <v>46269</v>
      </c>
      <c r="E869" s="67">
        <v>1.73</v>
      </c>
      <c r="F869" s="65" t="s">
        <v>255</v>
      </c>
      <c r="G869" s="66">
        <v>46269</v>
      </c>
      <c r="H869">
        <v>40511830</v>
      </c>
      <c r="I869">
        <v>10</v>
      </c>
      <c r="J869" s="65" t="s">
        <v>313</v>
      </c>
      <c r="K869" s="65" t="s">
        <v>1948</v>
      </c>
      <c r="L869" s="66">
        <v>46269</v>
      </c>
      <c r="M869" s="65" t="s">
        <v>261</v>
      </c>
      <c r="N869">
        <v>3006637</v>
      </c>
      <c r="O869" s="65" t="s">
        <v>259</v>
      </c>
      <c r="P869" s="66">
        <v>46269</v>
      </c>
      <c r="Q869" s="31">
        <f t="shared" si="26"/>
        <v>1001</v>
      </c>
      <c r="R869" s="31">
        <f t="shared" si="27"/>
        <v>1105</v>
      </c>
      <c r="S869" s="29">
        <f>IF($Q869&lt;Parâmetros!$E$19,$G869-1,$G869)</f>
        <v>46269</v>
      </c>
    </row>
    <row r="870" spans="1:19" ht="15" customHeight="1" x14ac:dyDescent="0.25">
      <c r="A870" s="122">
        <v>54161</v>
      </c>
      <c r="B870" s="65" t="s">
        <v>161</v>
      </c>
      <c r="C870" s="65" t="s">
        <v>254</v>
      </c>
      <c r="D870" s="66">
        <v>46269</v>
      </c>
      <c r="E870" s="67">
        <v>1.07</v>
      </c>
      <c r="F870" s="65" t="s">
        <v>255</v>
      </c>
      <c r="G870" s="66">
        <v>46269</v>
      </c>
      <c r="H870">
        <v>40508954</v>
      </c>
      <c r="I870">
        <v>10</v>
      </c>
      <c r="J870" s="65" t="s">
        <v>1949</v>
      </c>
      <c r="K870" s="65" t="s">
        <v>314</v>
      </c>
      <c r="L870" s="66">
        <v>46269</v>
      </c>
      <c r="M870" s="65" t="s">
        <v>258</v>
      </c>
      <c r="N870" s="65" t="s">
        <v>264</v>
      </c>
      <c r="O870" s="65" t="s">
        <v>259</v>
      </c>
      <c r="P870" s="66">
        <v>46269</v>
      </c>
      <c r="Q870" s="31">
        <f t="shared" si="26"/>
        <v>1106</v>
      </c>
      <c r="R870" s="31">
        <f t="shared" si="27"/>
        <v>1170</v>
      </c>
      <c r="S870" s="29">
        <f>IF($Q870&lt;Parâmetros!$E$19,$G870-1,$G870)</f>
        <v>46269</v>
      </c>
    </row>
    <row r="871" spans="1:19" ht="15" customHeight="1" x14ac:dyDescent="0.25">
      <c r="A871" s="122">
        <v>54161</v>
      </c>
      <c r="B871" s="65" t="s">
        <v>161</v>
      </c>
      <c r="C871" s="65" t="s">
        <v>254</v>
      </c>
      <c r="D871" s="66">
        <v>46269</v>
      </c>
      <c r="E871" s="67">
        <v>2.0499999999999998</v>
      </c>
      <c r="F871" s="65" t="s">
        <v>255</v>
      </c>
      <c r="G871" s="66">
        <v>46269</v>
      </c>
      <c r="H871">
        <v>40511831</v>
      </c>
      <c r="I871">
        <v>10</v>
      </c>
      <c r="J871" s="65" t="s">
        <v>1950</v>
      </c>
      <c r="K871" s="65" t="s">
        <v>1951</v>
      </c>
      <c r="L871" s="66">
        <v>46269</v>
      </c>
      <c r="M871" s="65" t="s">
        <v>261</v>
      </c>
      <c r="N871">
        <v>3012698</v>
      </c>
      <c r="O871" s="65" t="s">
        <v>259</v>
      </c>
      <c r="P871" s="66">
        <v>46269</v>
      </c>
      <c r="Q871" s="31">
        <f t="shared" si="26"/>
        <v>1172</v>
      </c>
      <c r="R871" s="31">
        <f t="shared" si="27"/>
        <v>1295</v>
      </c>
      <c r="S871" s="29">
        <f>IF($Q871&lt;Parâmetros!$E$19,$G871-1,$G871)</f>
        <v>46269</v>
      </c>
    </row>
    <row r="872" spans="1:19" ht="15" customHeight="1" x14ac:dyDescent="0.25">
      <c r="A872" s="122">
        <v>54161</v>
      </c>
      <c r="B872" s="65" t="s">
        <v>161</v>
      </c>
      <c r="C872" s="65" t="s">
        <v>254</v>
      </c>
      <c r="D872" s="66">
        <v>46269</v>
      </c>
      <c r="E872" s="67">
        <v>0.93</v>
      </c>
      <c r="F872" s="65" t="s">
        <v>255</v>
      </c>
      <c r="G872" s="66">
        <v>46269</v>
      </c>
      <c r="H872">
        <v>40508818</v>
      </c>
      <c r="I872">
        <v>10</v>
      </c>
      <c r="J872" s="65" t="s">
        <v>1952</v>
      </c>
      <c r="K872" s="65" t="s">
        <v>1953</v>
      </c>
      <c r="L872" s="66">
        <v>46269</v>
      </c>
      <c r="M872" s="65" t="s">
        <v>258</v>
      </c>
      <c r="N872">
        <v>3006330</v>
      </c>
      <c r="O872" s="65" t="s">
        <v>259</v>
      </c>
      <c r="P872" s="66">
        <v>46269</v>
      </c>
      <c r="Q872" s="31">
        <f t="shared" si="26"/>
        <v>1355</v>
      </c>
      <c r="R872" s="31">
        <f t="shared" si="27"/>
        <v>1411</v>
      </c>
      <c r="S872" s="29">
        <f>IF($Q872&lt;Parâmetros!$E$19,$G872-1,$G872)</f>
        <v>46269</v>
      </c>
    </row>
    <row r="873" spans="1:19" ht="15" customHeight="1" x14ac:dyDescent="0.25">
      <c r="A873" s="122">
        <v>54161</v>
      </c>
      <c r="B873" s="65" t="s">
        <v>161</v>
      </c>
      <c r="C873" s="65" t="s">
        <v>254</v>
      </c>
      <c r="D873" s="66">
        <v>46270</v>
      </c>
      <c r="E873" s="67">
        <v>1</v>
      </c>
      <c r="F873" s="65" t="s">
        <v>255</v>
      </c>
      <c r="G873" s="66">
        <v>46270</v>
      </c>
      <c r="H873">
        <v>40512237</v>
      </c>
      <c r="I873">
        <v>10</v>
      </c>
      <c r="J873" s="65" t="s">
        <v>299</v>
      </c>
      <c r="K873" s="65" t="s">
        <v>311</v>
      </c>
      <c r="L873" s="66">
        <v>46270</v>
      </c>
      <c r="M873" s="65" t="s">
        <v>261</v>
      </c>
      <c r="N873" s="65" t="s">
        <v>264</v>
      </c>
      <c r="O873" s="65" t="s">
        <v>259</v>
      </c>
      <c r="P873" s="66">
        <v>46270</v>
      </c>
      <c r="Q873" s="31">
        <f t="shared" si="26"/>
        <v>935</v>
      </c>
      <c r="R873" s="31">
        <f t="shared" si="27"/>
        <v>995</v>
      </c>
      <c r="S873" s="29">
        <f>IF($Q873&lt;Parâmetros!$E$19,$G873-1,$G873)</f>
        <v>46270</v>
      </c>
    </row>
    <row r="874" spans="1:19" ht="15" customHeight="1" x14ac:dyDescent="0.25">
      <c r="A874" s="122">
        <v>54161</v>
      </c>
      <c r="B874" s="65" t="s">
        <v>161</v>
      </c>
      <c r="C874" s="65" t="s">
        <v>254</v>
      </c>
      <c r="D874" s="66">
        <v>46270</v>
      </c>
      <c r="E874" s="67">
        <v>1.07</v>
      </c>
      <c r="F874" s="65" t="s">
        <v>255</v>
      </c>
      <c r="G874" s="66">
        <v>46270</v>
      </c>
      <c r="H874">
        <v>40508951</v>
      </c>
      <c r="I874">
        <v>10</v>
      </c>
      <c r="J874" s="65" t="s">
        <v>366</v>
      </c>
      <c r="K874" s="65" t="s">
        <v>758</v>
      </c>
      <c r="L874" s="66">
        <v>46270</v>
      </c>
      <c r="M874" s="65" t="s">
        <v>258</v>
      </c>
      <c r="N874" s="65" t="s">
        <v>264</v>
      </c>
      <c r="O874" s="65" t="s">
        <v>259</v>
      </c>
      <c r="P874" s="66">
        <v>46270</v>
      </c>
      <c r="Q874" s="31">
        <f t="shared" si="26"/>
        <v>996</v>
      </c>
      <c r="R874" s="31">
        <f t="shared" si="27"/>
        <v>1060</v>
      </c>
      <c r="S874" s="29">
        <f>IF($Q874&lt;Parâmetros!$E$19,$G874-1,$G874)</f>
        <v>46270</v>
      </c>
    </row>
    <row r="875" spans="1:19" ht="15" customHeight="1" x14ac:dyDescent="0.25">
      <c r="A875" s="122">
        <v>54161</v>
      </c>
      <c r="B875" s="65" t="s">
        <v>161</v>
      </c>
      <c r="C875" s="65" t="s">
        <v>254</v>
      </c>
      <c r="D875" s="66">
        <v>46270</v>
      </c>
      <c r="E875" s="67">
        <v>0.9</v>
      </c>
      <c r="F875" s="65" t="s">
        <v>255</v>
      </c>
      <c r="G875" s="66">
        <v>46270</v>
      </c>
      <c r="H875">
        <v>40512238</v>
      </c>
      <c r="I875">
        <v>10</v>
      </c>
      <c r="J875" s="65" t="s">
        <v>576</v>
      </c>
      <c r="K875" s="65" t="s">
        <v>1954</v>
      </c>
      <c r="L875" s="66">
        <v>46270</v>
      </c>
      <c r="M875" s="65" t="s">
        <v>261</v>
      </c>
      <c r="N875">
        <v>3010395</v>
      </c>
      <c r="O875" s="65" t="s">
        <v>259</v>
      </c>
      <c r="P875" s="66">
        <v>46270</v>
      </c>
      <c r="Q875" s="31">
        <f t="shared" si="26"/>
        <v>1061</v>
      </c>
      <c r="R875" s="31">
        <f t="shared" si="27"/>
        <v>1115</v>
      </c>
      <c r="S875" s="29">
        <f>IF($Q875&lt;Parâmetros!$E$19,$G875-1,$G875)</f>
        <v>46270</v>
      </c>
    </row>
    <row r="876" spans="1:19" ht="15" customHeight="1" x14ac:dyDescent="0.25">
      <c r="A876" s="122">
        <v>54161</v>
      </c>
      <c r="B876" s="65" t="s">
        <v>161</v>
      </c>
      <c r="C876" s="65" t="s">
        <v>254</v>
      </c>
      <c r="D876" s="66">
        <v>46270</v>
      </c>
      <c r="E876" s="67">
        <v>-0.9</v>
      </c>
      <c r="F876" s="65" t="s">
        <v>255</v>
      </c>
      <c r="G876" s="66">
        <v>46270</v>
      </c>
      <c r="H876">
        <v>40512238</v>
      </c>
      <c r="I876">
        <v>10</v>
      </c>
      <c r="J876" s="65" t="s">
        <v>576</v>
      </c>
      <c r="K876" s="65" t="s">
        <v>1954</v>
      </c>
      <c r="L876" s="66">
        <v>46270</v>
      </c>
      <c r="M876" s="65" t="s">
        <v>261</v>
      </c>
      <c r="N876">
        <v>3010395</v>
      </c>
      <c r="O876" s="65" t="s">
        <v>259</v>
      </c>
      <c r="P876" s="66">
        <v>46270</v>
      </c>
      <c r="Q876" s="31">
        <f t="shared" si="26"/>
        <v>1061</v>
      </c>
      <c r="R876" s="31">
        <f t="shared" si="27"/>
        <v>1115</v>
      </c>
      <c r="S876" s="29">
        <f>IF($Q876&lt;Parâmetros!$E$19,$G876-1,$G876)</f>
        <v>46270</v>
      </c>
    </row>
    <row r="877" spans="1:19" ht="15" customHeight="1" x14ac:dyDescent="0.25">
      <c r="A877" s="122">
        <v>54161</v>
      </c>
      <c r="B877" s="65" t="s">
        <v>161</v>
      </c>
      <c r="C877" s="65" t="s">
        <v>254</v>
      </c>
      <c r="D877" s="66">
        <v>46270</v>
      </c>
      <c r="E877" s="67">
        <v>0.56999999999999995</v>
      </c>
      <c r="F877" s="65" t="s">
        <v>255</v>
      </c>
      <c r="G877" s="66">
        <v>46270</v>
      </c>
      <c r="H877">
        <v>40512238</v>
      </c>
      <c r="I877">
        <v>10</v>
      </c>
      <c r="J877" s="65" t="s">
        <v>576</v>
      </c>
      <c r="K877" s="65" t="s">
        <v>1955</v>
      </c>
      <c r="L877" s="66">
        <v>46270</v>
      </c>
      <c r="M877" s="65" t="s">
        <v>261</v>
      </c>
      <c r="N877">
        <v>3010395</v>
      </c>
      <c r="O877" s="65" t="s">
        <v>259</v>
      </c>
      <c r="P877" s="66">
        <v>46270</v>
      </c>
      <c r="Q877" s="31">
        <f t="shared" si="26"/>
        <v>1061</v>
      </c>
      <c r="R877" s="31">
        <f t="shared" si="27"/>
        <v>1095</v>
      </c>
      <c r="S877" s="29">
        <f>IF($Q877&lt;Parâmetros!$E$19,$G877-1,$G877)</f>
        <v>46270</v>
      </c>
    </row>
    <row r="878" spans="1:19" ht="15" customHeight="1" x14ac:dyDescent="0.25">
      <c r="A878" s="122">
        <v>54161</v>
      </c>
      <c r="B878" s="65" t="s">
        <v>161</v>
      </c>
      <c r="C878" s="65" t="s">
        <v>254</v>
      </c>
      <c r="D878" s="66">
        <v>46270</v>
      </c>
      <c r="E878" s="67">
        <v>0.57999999999999996</v>
      </c>
      <c r="F878" s="65" t="s">
        <v>255</v>
      </c>
      <c r="G878" s="66">
        <v>46270</v>
      </c>
      <c r="H878">
        <v>40512060</v>
      </c>
      <c r="I878">
        <v>10</v>
      </c>
      <c r="J878" s="65" t="s">
        <v>1956</v>
      </c>
      <c r="K878" s="65" t="s">
        <v>1957</v>
      </c>
      <c r="L878" s="66">
        <v>46270</v>
      </c>
      <c r="M878" s="65" t="s">
        <v>261</v>
      </c>
      <c r="N878" s="65" t="s">
        <v>264</v>
      </c>
      <c r="O878" s="65" t="s">
        <v>259</v>
      </c>
      <c r="P878" s="66">
        <v>46270</v>
      </c>
      <c r="Q878" s="31">
        <f t="shared" si="26"/>
        <v>1130</v>
      </c>
      <c r="R878" s="31">
        <f t="shared" si="27"/>
        <v>1165</v>
      </c>
      <c r="S878" s="29">
        <f>IF($Q878&lt;Parâmetros!$E$19,$G878-1,$G878)</f>
        <v>46270</v>
      </c>
    </row>
    <row r="879" spans="1:19" ht="15" customHeight="1" x14ac:dyDescent="0.25">
      <c r="A879" s="122">
        <v>54161</v>
      </c>
      <c r="B879" s="65" t="s">
        <v>161</v>
      </c>
      <c r="C879" s="65" t="s">
        <v>254</v>
      </c>
      <c r="D879" s="66">
        <v>46270</v>
      </c>
      <c r="E879" s="67">
        <v>1.07</v>
      </c>
      <c r="F879" s="65" t="s">
        <v>255</v>
      </c>
      <c r="G879" s="66">
        <v>46270</v>
      </c>
      <c r="H879">
        <v>40508954</v>
      </c>
      <c r="I879">
        <v>10</v>
      </c>
      <c r="J879" s="65" t="s">
        <v>1958</v>
      </c>
      <c r="K879" s="65" t="s">
        <v>1959</v>
      </c>
      <c r="L879" s="66">
        <v>46270</v>
      </c>
      <c r="M879" s="65" t="s">
        <v>258</v>
      </c>
      <c r="N879" s="65" t="s">
        <v>264</v>
      </c>
      <c r="O879" s="65" t="s">
        <v>259</v>
      </c>
      <c r="P879" s="66">
        <v>46270</v>
      </c>
      <c r="Q879" s="31">
        <f t="shared" si="26"/>
        <v>1166</v>
      </c>
      <c r="R879" s="31">
        <f t="shared" si="27"/>
        <v>1230</v>
      </c>
      <c r="S879" s="29">
        <f>IF($Q879&lt;Parâmetros!$E$19,$G879-1,$G879)</f>
        <v>46270</v>
      </c>
    </row>
    <row r="880" spans="1:19" ht="15" customHeight="1" x14ac:dyDescent="0.25">
      <c r="A880" s="122">
        <v>54161</v>
      </c>
      <c r="B880" s="65" t="s">
        <v>161</v>
      </c>
      <c r="C880" s="65" t="s">
        <v>254</v>
      </c>
      <c r="D880" s="66">
        <v>46270</v>
      </c>
      <c r="E880" s="67">
        <v>0.57999999999999996</v>
      </c>
      <c r="F880" s="65" t="s">
        <v>255</v>
      </c>
      <c r="G880" s="66">
        <v>46270</v>
      </c>
      <c r="H880">
        <v>40512237</v>
      </c>
      <c r="I880">
        <v>10</v>
      </c>
      <c r="J880" s="65" t="s">
        <v>745</v>
      </c>
      <c r="K880" s="65" t="s">
        <v>1951</v>
      </c>
      <c r="L880" s="66">
        <v>46270</v>
      </c>
      <c r="M880" s="65" t="s">
        <v>261</v>
      </c>
      <c r="N880" s="65" t="s">
        <v>264</v>
      </c>
      <c r="O880" s="65" t="s">
        <v>259</v>
      </c>
      <c r="P880" s="66">
        <v>46270</v>
      </c>
      <c r="Q880" s="31">
        <f t="shared" si="26"/>
        <v>1260</v>
      </c>
      <c r="R880" s="31">
        <f t="shared" si="27"/>
        <v>1295</v>
      </c>
      <c r="S880" s="29">
        <f>IF($Q880&lt;Parâmetros!$E$19,$G880-1,$G880)</f>
        <v>46270</v>
      </c>
    </row>
    <row r="881" spans="1:19" ht="15" customHeight="1" x14ac:dyDescent="0.25">
      <c r="A881" s="122">
        <v>54161</v>
      </c>
      <c r="B881" s="65" t="s">
        <v>161</v>
      </c>
      <c r="C881" s="65" t="s">
        <v>254</v>
      </c>
      <c r="D881" s="66">
        <v>46270</v>
      </c>
      <c r="E881" s="67">
        <v>0.56999999999999995</v>
      </c>
      <c r="F881" s="65" t="s">
        <v>255</v>
      </c>
      <c r="G881" s="66">
        <v>46270</v>
      </c>
      <c r="H881">
        <v>40512240</v>
      </c>
      <c r="I881">
        <v>10</v>
      </c>
      <c r="J881" s="65" t="s">
        <v>1960</v>
      </c>
      <c r="K881" s="65" t="s">
        <v>1961</v>
      </c>
      <c r="L881" s="66">
        <v>46270</v>
      </c>
      <c r="M881" s="65" t="s">
        <v>261</v>
      </c>
      <c r="N881" s="65" t="s">
        <v>264</v>
      </c>
      <c r="O881" s="65" t="s">
        <v>259</v>
      </c>
      <c r="P881" s="66">
        <v>46270</v>
      </c>
      <c r="Q881" s="31">
        <f t="shared" si="26"/>
        <v>1296</v>
      </c>
      <c r="R881" s="31">
        <f t="shared" si="27"/>
        <v>1330</v>
      </c>
      <c r="S881" s="29">
        <f>IF($Q881&lt;Parâmetros!$E$19,$G881-1,$G881)</f>
        <v>46270</v>
      </c>
    </row>
    <row r="882" spans="1:19" ht="15" customHeight="1" x14ac:dyDescent="0.25">
      <c r="A882" s="122">
        <v>54161</v>
      </c>
      <c r="B882" s="65" t="s">
        <v>161</v>
      </c>
      <c r="C882" s="65" t="s">
        <v>254</v>
      </c>
      <c r="D882" s="66">
        <v>46270</v>
      </c>
      <c r="E882" s="67">
        <v>1</v>
      </c>
      <c r="F882" s="65" t="s">
        <v>255</v>
      </c>
      <c r="G882" s="66">
        <v>46270</v>
      </c>
      <c r="H882">
        <v>40508819</v>
      </c>
      <c r="I882">
        <v>10</v>
      </c>
      <c r="J882" s="65" t="s">
        <v>1962</v>
      </c>
      <c r="K882" s="65" t="s">
        <v>1963</v>
      </c>
      <c r="L882" s="66">
        <v>46270</v>
      </c>
      <c r="M882" s="65" t="s">
        <v>258</v>
      </c>
      <c r="N882">
        <v>3007939</v>
      </c>
      <c r="O882" s="65" t="s">
        <v>259</v>
      </c>
      <c r="P882" s="66">
        <v>46270</v>
      </c>
      <c r="Q882" s="31">
        <f t="shared" si="26"/>
        <v>1331</v>
      </c>
      <c r="R882" s="31">
        <f t="shared" si="27"/>
        <v>1391</v>
      </c>
      <c r="S882" s="29">
        <f>IF($Q882&lt;Parâmetros!$E$19,$G882-1,$G882)</f>
        <v>46270</v>
      </c>
    </row>
    <row r="883" spans="1:19" ht="15" customHeight="1" x14ac:dyDescent="0.25">
      <c r="A883" s="122">
        <v>54161</v>
      </c>
      <c r="B883" s="65" t="s">
        <v>161</v>
      </c>
      <c r="C883" s="65" t="s">
        <v>254</v>
      </c>
      <c r="D883" s="66">
        <v>46270</v>
      </c>
      <c r="E883" s="67">
        <v>0.33</v>
      </c>
      <c r="F883" s="65" t="s">
        <v>255</v>
      </c>
      <c r="G883" s="66">
        <v>46270</v>
      </c>
      <c r="H883">
        <v>40498811</v>
      </c>
      <c r="I883">
        <v>10</v>
      </c>
      <c r="J883" s="65" t="s">
        <v>1964</v>
      </c>
      <c r="K883" s="65" t="s">
        <v>1965</v>
      </c>
      <c r="L883" s="66">
        <v>46270</v>
      </c>
      <c r="M883" s="65" t="s">
        <v>261</v>
      </c>
      <c r="N883" s="65" t="s">
        <v>264</v>
      </c>
      <c r="O883" s="65" t="s">
        <v>259</v>
      </c>
      <c r="P883" s="66">
        <v>46270</v>
      </c>
      <c r="Q883" s="31">
        <f t="shared" si="26"/>
        <v>1392</v>
      </c>
      <c r="R883" s="31">
        <f t="shared" si="27"/>
        <v>1412</v>
      </c>
      <c r="S883" s="29">
        <f>IF($Q883&lt;Parâmetros!$E$19,$G883-1,$G883)</f>
        <v>46270</v>
      </c>
    </row>
    <row r="884" spans="1:19" ht="15" customHeight="1" x14ac:dyDescent="0.25">
      <c r="A884" s="122">
        <v>54161</v>
      </c>
      <c r="B884" s="65" t="s">
        <v>161</v>
      </c>
      <c r="C884" s="65" t="s">
        <v>254</v>
      </c>
      <c r="D884" s="66">
        <v>46271</v>
      </c>
      <c r="E884" s="67">
        <v>1</v>
      </c>
      <c r="F884" s="65" t="s">
        <v>255</v>
      </c>
      <c r="G884" s="66">
        <v>46271</v>
      </c>
      <c r="H884">
        <v>40508957</v>
      </c>
      <c r="I884">
        <v>10</v>
      </c>
      <c r="J884" s="65" t="s">
        <v>299</v>
      </c>
      <c r="K884" s="65" t="s">
        <v>311</v>
      </c>
      <c r="L884" s="66">
        <v>46271</v>
      </c>
      <c r="M884" s="65" t="s">
        <v>258</v>
      </c>
      <c r="N884" s="65" t="s">
        <v>264</v>
      </c>
      <c r="O884" s="65" t="s">
        <v>259</v>
      </c>
      <c r="P884" s="66">
        <v>46271</v>
      </c>
      <c r="Q884" s="31">
        <f t="shared" si="26"/>
        <v>935</v>
      </c>
      <c r="R884" s="31">
        <f t="shared" si="27"/>
        <v>995</v>
      </c>
      <c r="S884" s="29">
        <f>IF($Q884&lt;Parâmetros!$E$19,$G884-1,$G884)</f>
        <v>46271</v>
      </c>
    </row>
    <row r="885" spans="1:19" ht="15" customHeight="1" x14ac:dyDescent="0.25">
      <c r="A885" s="122">
        <v>54161</v>
      </c>
      <c r="B885" s="65" t="s">
        <v>161</v>
      </c>
      <c r="C885" s="65" t="s">
        <v>254</v>
      </c>
      <c r="D885" s="66">
        <v>46271</v>
      </c>
      <c r="E885" s="67">
        <v>0.4</v>
      </c>
      <c r="F885" s="65" t="s">
        <v>255</v>
      </c>
      <c r="G885" s="66">
        <v>46271</v>
      </c>
      <c r="H885">
        <v>40512492</v>
      </c>
      <c r="I885">
        <v>10</v>
      </c>
      <c r="J885" s="65" t="s">
        <v>366</v>
      </c>
      <c r="K885" s="65" t="s">
        <v>1966</v>
      </c>
      <c r="L885" s="66">
        <v>46271</v>
      </c>
      <c r="M885" s="65" t="s">
        <v>261</v>
      </c>
      <c r="N885" s="65" t="s">
        <v>264</v>
      </c>
      <c r="O885" s="65" t="s">
        <v>259</v>
      </c>
      <c r="P885" s="66">
        <v>46271</v>
      </c>
      <c r="Q885" s="31">
        <f t="shared" si="26"/>
        <v>996</v>
      </c>
      <c r="R885" s="31">
        <f t="shared" si="27"/>
        <v>1020</v>
      </c>
      <c r="S885" s="29">
        <f>IF($Q885&lt;Parâmetros!$E$19,$G885-1,$G885)</f>
        <v>46271</v>
      </c>
    </row>
    <row r="886" spans="1:19" ht="15" customHeight="1" x14ac:dyDescent="0.25">
      <c r="A886" s="122">
        <v>54161</v>
      </c>
      <c r="B886" s="65" t="s">
        <v>161</v>
      </c>
      <c r="C886" s="65" t="s">
        <v>254</v>
      </c>
      <c r="D886" s="66">
        <v>46271</v>
      </c>
      <c r="E886" s="67">
        <v>0.4</v>
      </c>
      <c r="F886" s="65" t="s">
        <v>255</v>
      </c>
      <c r="G886" s="66">
        <v>46271</v>
      </c>
      <c r="H886">
        <v>40512493</v>
      </c>
      <c r="I886">
        <v>10</v>
      </c>
      <c r="J886" s="65" t="s">
        <v>1967</v>
      </c>
      <c r="K886" s="65" t="s">
        <v>1968</v>
      </c>
      <c r="L886" s="66">
        <v>46271</v>
      </c>
      <c r="M886" s="65" t="s">
        <v>261</v>
      </c>
      <c r="N886" s="65" t="s">
        <v>264</v>
      </c>
      <c r="O886" s="65" t="s">
        <v>259</v>
      </c>
      <c r="P886" s="66">
        <v>46271</v>
      </c>
      <c r="Q886" s="31">
        <f t="shared" si="26"/>
        <v>1021</v>
      </c>
      <c r="R886" s="31">
        <f t="shared" si="27"/>
        <v>1045</v>
      </c>
      <c r="S886" s="29">
        <f>IF($Q886&lt;Parâmetros!$E$19,$G886-1,$G886)</f>
        <v>46271</v>
      </c>
    </row>
    <row r="887" spans="1:19" ht="15" customHeight="1" x14ac:dyDescent="0.25">
      <c r="A887" s="122">
        <v>54161</v>
      </c>
      <c r="B887" s="65" t="s">
        <v>161</v>
      </c>
      <c r="C887" s="65" t="s">
        <v>254</v>
      </c>
      <c r="D887" s="66">
        <v>46271</v>
      </c>
      <c r="E887" s="67">
        <v>0.56999999999999995</v>
      </c>
      <c r="F887" s="65" t="s">
        <v>255</v>
      </c>
      <c r="G887" s="66">
        <v>46271</v>
      </c>
      <c r="H887">
        <v>40512494</v>
      </c>
      <c r="I887">
        <v>10</v>
      </c>
      <c r="J887" s="65" t="s">
        <v>1969</v>
      </c>
      <c r="K887" s="65" t="s">
        <v>1970</v>
      </c>
      <c r="L887" s="66">
        <v>46271</v>
      </c>
      <c r="M887" s="65" t="s">
        <v>261</v>
      </c>
      <c r="N887" s="65" t="s">
        <v>264</v>
      </c>
      <c r="O887" s="65" t="s">
        <v>259</v>
      </c>
      <c r="P887" s="66">
        <v>46271</v>
      </c>
      <c r="Q887" s="31">
        <f t="shared" si="26"/>
        <v>1046</v>
      </c>
      <c r="R887" s="31">
        <f t="shared" si="27"/>
        <v>1080</v>
      </c>
      <c r="S887" s="29">
        <f>IF($Q887&lt;Parâmetros!$E$19,$G887-1,$G887)</f>
        <v>46271</v>
      </c>
    </row>
    <row r="888" spans="1:19" ht="15" customHeight="1" x14ac:dyDescent="0.25">
      <c r="A888" s="122">
        <v>54161</v>
      </c>
      <c r="B888" s="65" t="s">
        <v>161</v>
      </c>
      <c r="C888" s="65" t="s">
        <v>254</v>
      </c>
      <c r="D888" s="66">
        <v>46271</v>
      </c>
      <c r="E888" s="67">
        <v>1</v>
      </c>
      <c r="F888" s="65" t="s">
        <v>255</v>
      </c>
      <c r="G888" s="66">
        <v>46271</v>
      </c>
      <c r="H888">
        <v>40508960</v>
      </c>
      <c r="I888">
        <v>10</v>
      </c>
      <c r="J888" s="65" t="s">
        <v>1971</v>
      </c>
      <c r="K888" s="65" t="s">
        <v>1972</v>
      </c>
      <c r="L888" s="66">
        <v>46271</v>
      </c>
      <c r="M888" s="65" t="s">
        <v>258</v>
      </c>
      <c r="N888" s="65" t="s">
        <v>264</v>
      </c>
      <c r="O888" s="65" t="s">
        <v>259</v>
      </c>
      <c r="P888" s="66">
        <v>46271</v>
      </c>
      <c r="Q888" s="31">
        <f t="shared" si="26"/>
        <v>1081</v>
      </c>
      <c r="R888" s="31">
        <f t="shared" si="27"/>
        <v>1141</v>
      </c>
      <c r="S888" s="29">
        <f>IF($Q888&lt;Parâmetros!$E$19,$G888-1,$G888)</f>
        <v>46271</v>
      </c>
    </row>
    <row r="889" spans="1:19" ht="15" customHeight="1" x14ac:dyDescent="0.25">
      <c r="A889" s="122">
        <v>54161</v>
      </c>
      <c r="B889" s="65" t="s">
        <v>161</v>
      </c>
      <c r="C889" s="65" t="s">
        <v>254</v>
      </c>
      <c r="D889" s="66">
        <v>46271</v>
      </c>
      <c r="E889" s="67">
        <v>1</v>
      </c>
      <c r="F889" s="65" t="s">
        <v>255</v>
      </c>
      <c r="G889" s="66">
        <v>46271</v>
      </c>
      <c r="H889">
        <v>40508836</v>
      </c>
      <c r="I889">
        <v>10</v>
      </c>
      <c r="J889" s="65" t="s">
        <v>744</v>
      </c>
      <c r="K889" s="65" t="s">
        <v>745</v>
      </c>
      <c r="L889" s="66">
        <v>46271</v>
      </c>
      <c r="M889" s="65" t="s">
        <v>258</v>
      </c>
      <c r="N889">
        <v>3011615</v>
      </c>
      <c r="O889" s="65" t="s">
        <v>259</v>
      </c>
      <c r="P889" s="66">
        <v>46271</v>
      </c>
      <c r="Q889" s="31">
        <f t="shared" si="26"/>
        <v>1200</v>
      </c>
      <c r="R889" s="31">
        <f t="shared" si="27"/>
        <v>1260</v>
      </c>
      <c r="S889" s="29">
        <f>IF($Q889&lt;Parâmetros!$E$19,$G889-1,$G889)</f>
        <v>46271</v>
      </c>
    </row>
    <row r="890" spans="1:19" ht="15" customHeight="1" x14ac:dyDescent="0.25">
      <c r="A890" s="122">
        <v>54161</v>
      </c>
      <c r="B890" s="65" t="s">
        <v>161</v>
      </c>
      <c r="C890" s="65" t="s">
        <v>254</v>
      </c>
      <c r="D890" s="66">
        <v>46271</v>
      </c>
      <c r="E890" s="67">
        <v>1</v>
      </c>
      <c r="F890" s="65" t="s">
        <v>255</v>
      </c>
      <c r="G890" s="66">
        <v>46271</v>
      </c>
      <c r="H890">
        <v>40508834</v>
      </c>
      <c r="I890">
        <v>10</v>
      </c>
      <c r="J890" s="65" t="s">
        <v>1973</v>
      </c>
      <c r="K890" s="65" t="s">
        <v>1974</v>
      </c>
      <c r="L890" s="66">
        <v>46271</v>
      </c>
      <c r="M890" s="65" t="s">
        <v>258</v>
      </c>
      <c r="N890" s="65" t="s">
        <v>264</v>
      </c>
      <c r="O890" s="65" t="s">
        <v>259</v>
      </c>
      <c r="P890" s="66">
        <v>46271</v>
      </c>
      <c r="Q890" s="31">
        <f t="shared" si="26"/>
        <v>1261</v>
      </c>
      <c r="R890" s="31">
        <f t="shared" si="27"/>
        <v>1321</v>
      </c>
      <c r="S890" s="29">
        <f>IF($Q890&lt;Parâmetros!$E$19,$G890-1,$G890)</f>
        <v>46271</v>
      </c>
    </row>
    <row r="891" spans="1:19" ht="15" customHeight="1" x14ac:dyDescent="0.25">
      <c r="A891" s="122">
        <v>54161</v>
      </c>
      <c r="B891" s="65" t="s">
        <v>161</v>
      </c>
      <c r="C891" s="65" t="s">
        <v>254</v>
      </c>
      <c r="D891" s="66">
        <v>46271</v>
      </c>
      <c r="E891" s="67">
        <v>1.47</v>
      </c>
      <c r="F891" s="65" t="s">
        <v>255</v>
      </c>
      <c r="G891" s="66">
        <v>46271</v>
      </c>
      <c r="H891">
        <v>40507447</v>
      </c>
      <c r="I891">
        <v>20</v>
      </c>
      <c r="J891" s="65" t="s">
        <v>1975</v>
      </c>
      <c r="K891" s="65" t="s">
        <v>1953</v>
      </c>
      <c r="L891" s="66">
        <v>46271</v>
      </c>
      <c r="M891" s="65" t="s">
        <v>261</v>
      </c>
      <c r="N891" s="65" t="s">
        <v>264</v>
      </c>
      <c r="O891" s="65" t="s">
        <v>259</v>
      </c>
      <c r="P891" s="66">
        <v>46271</v>
      </c>
      <c r="Q891" s="31">
        <f t="shared" si="26"/>
        <v>1323</v>
      </c>
      <c r="R891" s="31">
        <f t="shared" si="27"/>
        <v>1411</v>
      </c>
      <c r="S891" s="29">
        <f>IF($Q891&lt;Parâmetros!$E$19,$G891-1,$G891)</f>
        <v>46271</v>
      </c>
    </row>
    <row r="892" spans="1:19" ht="15" customHeight="1" x14ac:dyDescent="0.25">
      <c r="A892" s="122">
        <v>54161</v>
      </c>
      <c r="B892" s="65" t="s">
        <v>161</v>
      </c>
      <c r="C892" s="65" t="s">
        <v>254</v>
      </c>
      <c r="D892" s="66">
        <v>46272</v>
      </c>
      <c r="E892" s="67">
        <v>0.75</v>
      </c>
      <c r="F892" s="65" t="s">
        <v>255</v>
      </c>
      <c r="G892" s="66">
        <v>46272</v>
      </c>
      <c r="H892">
        <v>40512797</v>
      </c>
      <c r="I892">
        <v>10</v>
      </c>
      <c r="J892" s="65" t="s">
        <v>299</v>
      </c>
      <c r="K892" s="65" t="s">
        <v>1250</v>
      </c>
      <c r="L892" s="66">
        <v>46272</v>
      </c>
      <c r="M892" s="65" t="s">
        <v>261</v>
      </c>
      <c r="N892" s="65" t="s">
        <v>264</v>
      </c>
      <c r="O892" s="65" t="s">
        <v>259</v>
      </c>
      <c r="P892" s="66">
        <v>46272</v>
      </c>
      <c r="Q892" s="31">
        <f t="shared" si="26"/>
        <v>935</v>
      </c>
      <c r="R892" s="31">
        <f t="shared" si="27"/>
        <v>980</v>
      </c>
      <c r="S892" s="29">
        <f>IF($Q892&lt;Parâmetros!$E$19,$G892-1,$G892)</f>
        <v>46272</v>
      </c>
    </row>
    <row r="893" spans="1:19" ht="15" customHeight="1" x14ac:dyDescent="0.25">
      <c r="A893" s="122">
        <v>54161</v>
      </c>
      <c r="B893" s="65" t="s">
        <v>161</v>
      </c>
      <c r="C893" s="65" t="s">
        <v>254</v>
      </c>
      <c r="D893" s="66">
        <v>46272</v>
      </c>
      <c r="E893" s="67">
        <v>0.7</v>
      </c>
      <c r="F893" s="65" t="s">
        <v>255</v>
      </c>
      <c r="G893" s="66">
        <v>46272</v>
      </c>
      <c r="H893">
        <v>40512788</v>
      </c>
      <c r="I893">
        <v>10</v>
      </c>
      <c r="J893" s="65" t="s">
        <v>2002</v>
      </c>
      <c r="K893" s="65" t="s">
        <v>2538</v>
      </c>
      <c r="L893" s="66">
        <v>46272</v>
      </c>
      <c r="M893" s="65" t="s">
        <v>261</v>
      </c>
      <c r="N893" s="65" t="s">
        <v>264</v>
      </c>
      <c r="O893" s="65" t="s">
        <v>259</v>
      </c>
      <c r="P893" s="66">
        <v>46272</v>
      </c>
      <c r="Q893" s="31">
        <f t="shared" ref="Q893:Q956" si="28">IFERROR(VALUE(LEFT($J893,2))*60+VALUE(MID($J893,4,2)),9999)</f>
        <v>981</v>
      </c>
      <c r="R893" s="31">
        <f t="shared" ref="R893:R956" si="29">IFERROR(VALUE(LEFT($K893,2))*60+VALUE(MID($K893,4,2)),"")</f>
        <v>1023</v>
      </c>
      <c r="S893" s="29">
        <f>IF($Q893&lt;Parâmetros!$E$19,$G893-1,$G893)</f>
        <v>46272</v>
      </c>
    </row>
    <row r="894" spans="1:19" ht="15" customHeight="1" x14ac:dyDescent="0.25">
      <c r="A894" s="122">
        <v>54161</v>
      </c>
      <c r="B894" s="65" t="s">
        <v>161</v>
      </c>
      <c r="C894" s="65" t="s">
        <v>254</v>
      </c>
      <c r="D894" s="66">
        <v>46272</v>
      </c>
      <c r="E894" s="67">
        <v>0.92</v>
      </c>
      <c r="F894" s="65" t="s">
        <v>255</v>
      </c>
      <c r="G894" s="66">
        <v>46272</v>
      </c>
      <c r="H894">
        <v>40512797</v>
      </c>
      <c r="I894">
        <v>10</v>
      </c>
      <c r="J894" s="65" t="s">
        <v>2539</v>
      </c>
      <c r="K894" s="65" t="s">
        <v>1970</v>
      </c>
      <c r="L894" s="66">
        <v>46272</v>
      </c>
      <c r="M894" s="65" t="s">
        <v>261</v>
      </c>
      <c r="N894" s="65" t="s">
        <v>264</v>
      </c>
      <c r="O894" s="65" t="s">
        <v>259</v>
      </c>
      <c r="P894" s="66">
        <v>46272</v>
      </c>
      <c r="Q894" s="31">
        <f t="shared" si="28"/>
        <v>1025</v>
      </c>
      <c r="R894" s="31">
        <f t="shared" si="29"/>
        <v>1080</v>
      </c>
      <c r="S894" s="29">
        <f>IF($Q894&lt;Parâmetros!$E$19,$G894-1,$G894)</f>
        <v>46272</v>
      </c>
    </row>
    <row r="895" spans="1:19" ht="15" customHeight="1" x14ac:dyDescent="0.25">
      <c r="A895" s="122">
        <v>54161</v>
      </c>
      <c r="B895" s="65" t="s">
        <v>161</v>
      </c>
      <c r="C895" s="65" t="s">
        <v>254</v>
      </c>
      <c r="D895" s="66">
        <v>46272</v>
      </c>
      <c r="E895" s="67">
        <v>0.56999999999999995</v>
      </c>
      <c r="F895" s="65" t="s">
        <v>255</v>
      </c>
      <c r="G895" s="66">
        <v>46272</v>
      </c>
      <c r="H895">
        <v>40512800</v>
      </c>
      <c r="I895">
        <v>10</v>
      </c>
      <c r="J895" s="65" t="s">
        <v>1971</v>
      </c>
      <c r="K895" s="65" t="s">
        <v>1954</v>
      </c>
      <c r="L895" s="66">
        <v>46272</v>
      </c>
      <c r="M895" s="65" t="s">
        <v>261</v>
      </c>
      <c r="N895">
        <v>3009848</v>
      </c>
      <c r="O895" s="65" t="s">
        <v>259</v>
      </c>
      <c r="P895" s="66">
        <v>46272</v>
      </c>
      <c r="Q895" s="31">
        <f t="shared" si="28"/>
        <v>1081</v>
      </c>
      <c r="R895" s="31">
        <f t="shared" si="29"/>
        <v>1115</v>
      </c>
      <c r="S895" s="29">
        <f>IF($Q895&lt;Parâmetros!$E$19,$G895-1,$G895)</f>
        <v>46272</v>
      </c>
    </row>
    <row r="896" spans="1:19" ht="15" customHeight="1" x14ac:dyDescent="0.25">
      <c r="A896" s="122">
        <v>54161</v>
      </c>
      <c r="B896" s="65" t="s">
        <v>161</v>
      </c>
      <c r="C896" s="65" t="s">
        <v>254</v>
      </c>
      <c r="D896" s="66">
        <v>46272</v>
      </c>
      <c r="E896" s="67">
        <v>0.73</v>
      </c>
      <c r="F896" s="65" t="s">
        <v>255</v>
      </c>
      <c r="G896" s="66">
        <v>46272</v>
      </c>
      <c r="H896">
        <v>40512801</v>
      </c>
      <c r="I896">
        <v>10</v>
      </c>
      <c r="J896" s="65" t="s">
        <v>2540</v>
      </c>
      <c r="K896" s="65" t="s">
        <v>2541</v>
      </c>
      <c r="L896" s="66">
        <v>46272</v>
      </c>
      <c r="M896" s="65" t="s">
        <v>261</v>
      </c>
      <c r="N896" s="65" t="s">
        <v>264</v>
      </c>
      <c r="O896" s="65" t="s">
        <v>259</v>
      </c>
      <c r="P896" s="66">
        <v>46272</v>
      </c>
      <c r="Q896" s="31">
        <f t="shared" si="28"/>
        <v>1116</v>
      </c>
      <c r="R896" s="31">
        <f t="shared" si="29"/>
        <v>1160</v>
      </c>
      <c r="S896" s="29">
        <f>IF($Q896&lt;Parâmetros!$E$19,$G896-1,$G896)</f>
        <v>46272</v>
      </c>
    </row>
    <row r="897" spans="1:19" ht="15" customHeight="1" x14ac:dyDescent="0.25">
      <c r="A897" s="122">
        <v>54161</v>
      </c>
      <c r="B897" s="65" t="s">
        <v>161</v>
      </c>
      <c r="C897" s="65" t="s">
        <v>254</v>
      </c>
      <c r="D897" s="66">
        <v>46272</v>
      </c>
      <c r="E897" s="67">
        <v>0.48</v>
      </c>
      <c r="F897" s="65" t="s">
        <v>255</v>
      </c>
      <c r="G897" s="66">
        <v>46272</v>
      </c>
      <c r="H897">
        <v>40512238</v>
      </c>
      <c r="I897">
        <v>20</v>
      </c>
      <c r="J897" s="65" t="s">
        <v>2542</v>
      </c>
      <c r="K897" s="65" t="s">
        <v>2543</v>
      </c>
      <c r="L897" s="66">
        <v>46272</v>
      </c>
      <c r="M897" s="65" t="s">
        <v>261</v>
      </c>
      <c r="N897">
        <v>3010395</v>
      </c>
      <c r="O897" s="65" t="s">
        <v>259</v>
      </c>
      <c r="P897" s="66">
        <v>46272</v>
      </c>
      <c r="Q897" s="31">
        <f t="shared" si="28"/>
        <v>1161</v>
      </c>
      <c r="R897" s="31">
        <f t="shared" si="29"/>
        <v>1190</v>
      </c>
      <c r="S897" s="29">
        <f>IF($Q897&lt;Parâmetros!$E$19,$G897-1,$G897)</f>
        <v>46272</v>
      </c>
    </row>
    <row r="898" spans="1:19" ht="15" customHeight="1" x14ac:dyDescent="0.25">
      <c r="A898" s="122">
        <v>54161</v>
      </c>
      <c r="B898" s="65" t="s">
        <v>161</v>
      </c>
      <c r="C898" s="65" t="s">
        <v>254</v>
      </c>
      <c r="D898" s="66">
        <v>46272</v>
      </c>
      <c r="E898" s="67">
        <v>0.56999999999999995</v>
      </c>
      <c r="F898" s="65" t="s">
        <v>255</v>
      </c>
      <c r="G898" s="66">
        <v>46272</v>
      </c>
      <c r="H898">
        <v>40512802</v>
      </c>
      <c r="I898">
        <v>10</v>
      </c>
      <c r="J898" s="65" t="s">
        <v>2544</v>
      </c>
      <c r="K898" s="65" t="s">
        <v>2545</v>
      </c>
      <c r="L898" s="66">
        <v>46272</v>
      </c>
      <c r="M898" s="65" t="s">
        <v>261</v>
      </c>
      <c r="N898">
        <v>3011212</v>
      </c>
      <c r="O898" s="65" t="s">
        <v>259</v>
      </c>
      <c r="P898" s="66">
        <v>46272</v>
      </c>
      <c r="Q898" s="31">
        <f t="shared" si="28"/>
        <v>1191</v>
      </c>
      <c r="R898" s="31">
        <f t="shared" si="29"/>
        <v>1225</v>
      </c>
      <c r="S898" s="29">
        <f>IF($Q898&lt;Parâmetros!$E$19,$G898-1,$G898)</f>
        <v>46272</v>
      </c>
    </row>
    <row r="899" spans="1:19" ht="15" customHeight="1" x14ac:dyDescent="0.25">
      <c r="A899" s="122">
        <v>54161</v>
      </c>
      <c r="B899" s="65" t="s">
        <v>161</v>
      </c>
      <c r="C899" s="65" t="s">
        <v>254</v>
      </c>
      <c r="D899" s="66">
        <v>46272</v>
      </c>
      <c r="E899" s="67">
        <v>0.67</v>
      </c>
      <c r="F899" s="65" t="s">
        <v>255</v>
      </c>
      <c r="G899" s="66">
        <v>46272</v>
      </c>
      <c r="H899">
        <v>40512801</v>
      </c>
      <c r="I899">
        <v>10</v>
      </c>
      <c r="J899" s="65" t="s">
        <v>2546</v>
      </c>
      <c r="K899" s="65" t="s">
        <v>2547</v>
      </c>
      <c r="L899" s="66">
        <v>46272</v>
      </c>
      <c r="M899" s="65" t="s">
        <v>261</v>
      </c>
      <c r="N899" s="65" t="s">
        <v>264</v>
      </c>
      <c r="O899" s="65" t="s">
        <v>259</v>
      </c>
      <c r="P899" s="66">
        <v>46272</v>
      </c>
      <c r="Q899" s="31">
        <f t="shared" si="28"/>
        <v>1285</v>
      </c>
      <c r="R899" s="31">
        <f t="shared" si="29"/>
        <v>1325</v>
      </c>
      <c r="S899" s="29">
        <f>IF($Q899&lt;Parâmetros!$E$19,$G899-1,$G899)</f>
        <v>46272</v>
      </c>
    </row>
    <row r="900" spans="1:19" ht="15" customHeight="1" x14ac:dyDescent="0.25">
      <c r="A900" s="122">
        <v>54161</v>
      </c>
      <c r="B900" s="65" t="s">
        <v>161</v>
      </c>
      <c r="C900" s="65" t="s">
        <v>254</v>
      </c>
      <c r="D900" s="66">
        <v>46272</v>
      </c>
      <c r="E900" s="67">
        <v>1.4</v>
      </c>
      <c r="F900" s="65" t="s">
        <v>255</v>
      </c>
      <c r="G900" s="66">
        <v>46272</v>
      </c>
      <c r="H900">
        <v>40508966</v>
      </c>
      <c r="I900">
        <v>10</v>
      </c>
      <c r="J900" s="65" t="s">
        <v>2548</v>
      </c>
      <c r="K900" s="65" t="s">
        <v>315</v>
      </c>
      <c r="L900" s="66">
        <v>46272</v>
      </c>
      <c r="M900" s="65" t="s">
        <v>258</v>
      </c>
      <c r="N900" s="65" t="s">
        <v>264</v>
      </c>
      <c r="O900" s="65" t="s">
        <v>259</v>
      </c>
      <c r="P900" s="66">
        <v>46272</v>
      </c>
      <c r="Q900" s="31">
        <f t="shared" si="28"/>
        <v>1326</v>
      </c>
      <c r="R900" s="31">
        <f t="shared" si="29"/>
        <v>1410</v>
      </c>
      <c r="S900" s="29">
        <f>IF($Q900&lt;Parâmetros!$E$19,$G900-1,$G900)</f>
        <v>46272</v>
      </c>
    </row>
    <row r="901" spans="1:19" ht="15" customHeight="1" x14ac:dyDescent="0.25">
      <c r="A901" s="122">
        <v>54179</v>
      </c>
      <c r="B901" s="65" t="s">
        <v>436</v>
      </c>
      <c r="C901" s="65" t="s">
        <v>254</v>
      </c>
      <c r="D901" s="66">
        <v>46265</v>
      </c>
      <c r="E901" s="67">
        <v>3.11</v>
      </c>
      <c r="F901" s="65" t="s">
        <v>255</v>
      </c>
      <c r="G901" s="66">
        <v>46262</v>
      </c>
      <c r="H901">
        <v>40507143</v>
      </c>
      <c r="I901">
        <v>10</v>
      </c>
      <c r="J901" s="65" t="s">
        <v>567</v>
      </c>
      <c r="K901" s="65" t="s">
        <v>318</v>
      </c>
      <c r="L901" s="66">
        <v>46262</v>
      </c>
      <c r="M901" s="65" t="s">
        <v>261</v>
      </c>
      <c r="N901" s="65" t="s">
        <v>264</v>
      </c>
      <c r="O901" s="65" t="s">
        <v>259</v>
      </c>
      <c r="P901" s="66">
        <v>46265</v>
      </c>
      <c r="Q901" s="31">
        <f t="shared" si="28"/>
        <v>809</v>
      </c>
      <c r="R901" s="31">
        <f t="shared" si="29"/>
        <v>995</v>
      </c>
      <c r="S901" s="29">
        <f>IF($Q901&lt;Parâmetros!$E$19,$G901-1,$G901)</f>
        <v>46262</v>
      </c>
    </row>
    <row r="902" spans="1:19" ht="15" customHeight="1" x14ac:dyDescent="0.25">
      <c r="A902" s="122">
        <v>54179</v>
      </c>
      <c r="B902" s="65" t="s">
        <v>436</v>
      </c>
      <c r="C902" s="65" t="s">
        <v>254</v>
      </c>
      <c r="D902" s="66">
        <v>46265</v>
      </c>
      <c r="E902" s="67">
        <v>5.25</v>
      </c>
      <c r="F902" s="65" t="s">
        <v>255</v>
      </c>
      <c r="G902" s="66">
        <v>46265</v>
      </c>
      <c r="H902">
        <v>40509363</v>
      </c>
      <c r="I902">
        <v>10</v>
      </c>
      <c r="J902" s="65" t="s">
        <v>568</v>
      </c>
      <c r="K902" s="65" t="s">
        <v>346</v>
      </c>
      <c r="L902" s="66">
        <v>46265</v>
      </c>
      <c r="M902" s="65" t="s">
        <v>258</v>
      </c>
      <c r="N902" s="65" t="s">
        <v>264</v>
      </c>
      <c r="O902" s="65" t="s">
        <v>259</v>
      </c>
      <c r="P902" s="66">
        <v>46265</v>
      </c>
      <c r="Q902" s="31">
        <f t="shared" si="28"/>
        <v>435</v>
      </c>
      <c r="R902" s="31">
        <f t="shared" si="29"/>
        <v>750</v>
      </c>
      <c r="S902" s="29">
        <f>IF($Q902&lt;Parâmetros!$E$19,$G902-1,$G902)</f>
        <v>46265</v>
      </c>
    </row>
    <row r="903" spans="1:19" ht="15" customHeight="1" x14ac:dyDescent="0.25">
      <c r="A903" s="122">
        <v>54179</v>
      </c>
      <c r="B903" s="65" t="s">
        <v>436</v>
      </c>
      <c r="C903" s="65" t="s">
        <v>254</v>
      </c>
      <c r="D903" s="66">
        <v>46265</v>
      </c>
      <c r="E903" s="67">
        <v>3.02</v>
      </c>
      <c r="F903" s="65" t="s">
        <v>255</v>
      </c>
      <c r="G903" s="66">
        <v>46265</v>
      </c>
      <c r="H903">
        <v>40509363</v>
      </c>
      <c r="I903">
        <v>10</v>
      </c>
      <c r="J903" s="65" t="s">
        <v>350</v>
      </c>
      <c r="K903" s="65" t="s">
        <v>569</v>
      </c>
      <c r="L903" s="66">
        <v>46265</v>
      </c>
      <c r="M903" s="65" t="s">
        <v>258</v>
      </c>
      <c r="N903" s="65" t="s">
        <v>264</v>
      </c>
      <c r="O903" s="65" t="s">
        <v>259</v>
      </c>
      <c r="P903" s="66">
        <v>46265</v>
      </c>
      <c r="Q903" s="31">
        <f t="shared" si="28"/>
        <v>810</v>
      </c>
      <c r="R903" s="31">
        <f t="shared" si="29"/>
        <v>991</v>
      </c>
      <c r="S903" s="29">
        <f>IF($Q903&lt;Parâmetros!$E$19,$G903-1,$G903)</f>
        <v>46265</v>
      </c>
    </row>
    <row r="904" spans="1:19" ht="15" customHeight="1" x14ac:dyDescent="0.25">
      <c r="A904" s="122">
        <v>54179</v>
      </c>
      <c r="B904" s="65" t="s">
        <v>436</v>
      </c>
      <c r="C904" s="65" t="s">
        <v>254</v>
      </c>
      <c r="D904" s="66">
        <v>46266</v>
      </c>
      <c r="E904" s="67">
        <v>5.24</v>
      </c>
      <c r="F904" s="65" t="s">
        <v>255</v>
      </c>
      <c r="G904" s="66">
        <v>46266</v>
      </c>
      <c r="H904">
        <v>40509363</v>
      </c>
      <c r="I904">
        <v>10</v>
      </c>
      <c r="J904" s="65" t="s">
        <v>746</v>
      </c>
      <c r="K904" s="65" t="s">
        <v>747</v>
      </c>
      <c r="L904" s="66">
        <v>46266</v>
      </c>
      <c r="M904" s="65" t="s">
        <v>258</v>
      </c>
      <c r="N904" s="65" t="s">
        <v>264</v>
      </c>
      <c r="O904" s="65" t="s">
        <v>259</v>
      </c>
      <c r="P904" s="66">
        <v>46266</v>
      </c>
      <c r="Q904" s="31">
        <f t="shared" si="28"/>
        <v>435</v>
      </c>
      <c r="R904" s="31">
        <f t="shared" si="29"/>
        <v>750</v>
      </c>
      <c r="S904" s="29">
        <f>IF($Q904&lt;Parâmetros!$E$19,$G904-1,$G904)</f>
        <v>46266</v>
      </c>
    </row>
    <row r="905" spans="1:19" ht="15" customHeight="1" x14ac:dyDescent="0.25">
      <c r="A905" s="122">
        <v>54179</v>
      </c>
      <c r="B905" s="65" t="s">
        <v>436</v>
      </c>
      <c r="C905" s="65" t="s">
        <v>254</v>
      </c>
      <c r="D905" s="66">
        <v>46266</v>
      </c>
      <c r="E905" s="67">
        <v>3</v>
      </c>
      <c r="F905" s="65" t="s">
        <v>255</v>
      </c>
      <c r="G905" s="66">
        <v>46266</v>
      </c>
      <c r="H905">
        <v>40509363</v>
      </c>
      <c r="I905">
        <v>10</v>
      </c>
      <c r="J905" s="65" t="s">
        <v>350</v>
      </c>
      <c r="K905" s="65" t="s">
        <v>748</v>
      </c>
      <c r="L905" s="66">
        <v>46266</v>
      </c>
      <c r="M905" s="65" t="s">
        <v>258</v>
      </c>
      <c r="N905" s="65" t="s">
        <v>264</v>
      </c>
      <c r="O905" s="65" t="s">
        <v>259</v>
      </c>
      <c r="P905" s="66">
        <v>46266</v>
      </c>
      <c r="Q905" s="31">
        <f t="shared" si="28"/>
        <v>810</v>
      </c>
      <c r="R905" s="31">
        <f t="shared" si="29"/>
        <v>990</v>
      </c>
      <c r="S905" s="29">
        <f>IF($Q905&lt;Parâmetros!$E$19,$G905-1,$G905)</f>
        <v>46266</v>
      </c>
    </row>
    <row r="906" spans="1:19" ht="15" customHeight="1" x14ac:dyDescent="0.25">
      <c r="A906" s="122">
        <v>54179</v>
      </c>
      <c r="B906" s="65" t="s">
        <v>436</v>
      </c>
      <c r="C906" s="65" t="s">
        <v>254</v>
      </c>
      <c r="D906" s="66">
        <v>46267</v>
      </c>
      <c r="E906" s="67">
        <v>6.25</v>
      </c>
      <c r="F906" s="65" t="s">
        <v>255</v>
      </c>
      <c r="G906" s="66">
        <v>46267</v>
      </c>
      <c r="H906">
        <v>40509363</v>
      </c>
      <c r="I906">
        <v>10</v>
      </c>
      <c r="J906" s="65" t="s">
        <v>1041</v>
      </c>
      <c r="K906" s="65" t="s">
        <v>1042</v>
      </c>
      <c r="L906" s="66">
        <v>46267</v>
      </c>
      <c r="M906" s="65" t="s">
        <v>258</v>
      </c>
      <c r="N906" s="65" t="s">
        <v>264</v>
      </c>
      <c r="O906" s="65" t="s">
        <v>259</v>
      </c>
      <c r="P906" s="66">
        <v>46267</v>
      </c>
      <c r="Q906" s="31">
        <f t="shared" si="28"/>
        <v>435</v>
      </c>
      <c r="R906" s="31">
        <f t="shared" si="29"/>
        <v>810</v>
      </c>
      <c r="S906" s="29">
        <f>IF($Q906&lt;Parâmetros!$E$19,$G906-1,$G906)</f>
        <v>46267</v>
      </c>
    </row>
    <row r="907" spans="1:19" ht="15" customHeight="1" x14ac:dyDescent="0.25">
      <c r="A907" s="122">
        <v>54179</v>
      </c>
      <c r="B907" s="65" t="s">
        <v>436</v>
      </c>
      <c r="C907" s="65" t="s">
        <v>254</v>
      </c>
      <c r="D907" s="66">
        <v>46267</v>
      </c>
      <c r="E907" s="67">
        <v>2</v>
      </c>
      <c r="F907" s="65" t="s">
        <v>255</v>
      </c>
      <c r="G907" s="66">
        <v>46267</v>
      </c>
      <c r="H907">
        <v>40509363</v>
      </c>
      <c r="I907">
        <v>10</v>
      </c>
      <c r="J907" s="65" t="s">
        <v>1043</v>
      </c>
      <c r="K907" s="65" t="s">
        <v>1044</v>
      </c>
      <c r="L907" s="66">
        <v>46267</v>
      </c>
      <c r="M907" s="65" t="s">
        <v>258</v>
      </c>
      <c r="N907" s="65" t="s">
        <v>264</v>
      </c>
      <c r="O907" s="65" t="s">
        <v>259</v>
      </c>
      <c r="P907" s="66">
        <v>46267</v>
      </c>
      <c r="Q907" s="31">
        <f t="shared" si="28"/>
        <v>870</v>
      </c>
      <c r="R907" s="31">
        <f t="shared" si="29"/>
        <v>990</v>
      </c>
      <c r="S907" s="29">
        <f>IF($Q907&lt;Parâmetros!$E$19,$G907-1,$G907)</f>
        <v>46267</v>
      </c>
    </row>
    <row r="908" spans="1:19" ht="15" customHeight="1" x14ac:dyDescent="0.25">
      <c r="A908" s="122">
        <v>54179</v>
      </c>
      <c r="B908" s="65" t="s">
        <v>436</v>
      </c>
      <c r="C908" s="65" t="s">
        <v>254</v>
      </c>
      <c r="D908" s="66">
        <v>46268</v>
      </c>
      <c r="E908" s="67">
        <v>5.25</v>
      </c>
      <c r="F908" s="65" t="s">
        <v>255</v>
      </c>
      <c r="G908" s="66">
        <v>46268</v>
      </c>
      <c r="H908">
        <v>40509363</v>
      </c>
      <c r="I908">
        <v>10</v>
      </c>
      <c r="J908" s="65" t="s">
        <v>1230</v>
      </c>
      <c r="K908" s="65" t="s">
        <v>1231</v>
      </c>
      <c r="L908" s="66">
        <v>46268</v>
      </c>
      <c r="M908" s="65" t="s">
        <v>258</v>
      </c>
      <c r="N908" s="65" t="s">
        <v>264</v>
      </c>
      <c r="O908" s="65" t="s">
        <v>259</v>
      </c>
      <c r="P908" s="66">
        <v>46268</v>
      </c>
      <c r="Q908" s="31">
        <f t="shared" si="28"/>
        <v>435</v>
      </c>
      <c r="R908" s="31">
        <f t="shared" si="29"/>
        <v>750</v>
      </c>
      <c r="S908" s="29">
        <f>IF($Q908&lt;Parâmetros!$E$19,$G908-1,$G908)</f>
        <v>46268</v>
      </c>
    </row>
    <row r="909" spans="1:19" ht="15" customHeight="1" x14ac:dyDescent="0.25">
      <c r="A909" s="122">
        <v>54179</v>
      </c>
      <c r="B909" s="65" t="s">
        <v>436</v>
      </c>
      <c r="C909" s="65" t="s">
        <v>254</v>
      </c>
      <c r="D909" s="66">
        <v>46268</v>
      </c>
      <c r="E909" s="67">
        <v>3</v>
      </c>
      <c r="F909" s="65" t="s">
        <v>255</v>
      </c>
      <c r="G909" s="66">
        <v>46268</v>
      </c>
      <c r="H909">
        <v>40509363</v>
      </c>
      <c r="I909">
        <v>10</v>
      </c>
      <c r="J909" s="65" t="s">
        <v>1232</v>
      </c>
      <c r="K909" s="65" t="s">
        <v>1233</v>
      </c>
      <c r="L909" s="66">
        <v>46268</v>
      </c>
      <c r="M909" s="65" t="s">
        <v>258</v>
      </c>
      <c r="N909" s="65" t="s">
        <v>264</v>
      </c>
      <c r="O909" s="65" t="s">
        <v>259</v>
      </c>
      <c r="P909" s="66">
        <v>46268</v>
      </c>
      <c r="Q909" s="31">
        <f t="shared" si="28"/>
        <v>811</v>
      </c>
      <c r="R909" s="31">
        <f t="shared" si="29"/>
        <v>991</v>
      </c>
      <c r="S909" s="29">
        <f>IF($Q909&lt;Parâmetros!$E$19,$G909-1,$G909)</f>
        <v>46268</v>
      </c>
    </row>
    <row r="910" spans="1:19" ht="15" customHeight="1" x14ac:dyDescent="0.25">
      <c r="A910" s="122">
        <v>54179</v>
      </c>
      <c r="B910" s="65" t="s">
        <v>436</v>
      </c>
      <c r="C910" s="65" t="s">
        <v>254</v>
      </c>
      <c r="D910" s="66">
        <v>46269</v>
      </c>
      <c r="E910" s="67">
        <v>5.25</v>
      </c>
      <c r="F910" s="65" t="s">
        <v>255</v>
      </c>
      <c r="G910" s="66">
        <v>46269</v>
      </c>
      <c r="H910">
        <v>40509363</v>
      </c>
      <c r="I910">
        <v>10</v>
      </c>
      <c r="J910" s="65" t="s">
        <v>1976</v>
      </c>
      <c r="K910" s="65" t="s">
        <v>1977</v>
      </c>
      <c r="L910" s="66">
        <v>46269</v>
      </c>
      <c r="M910" s="65" t="s">
        <v>258</v>
      </c>
      <c r="N910" s="65" t="s">
        <v>264</v>
      </c>
      <c r="O910" s="65" t="s">
        <v>259</v>
      </c>
      <c r="P910" s="66">
        <v>46269</v>
      </c>
      <c r="Q910" s="31">
        <f t="shared" si="28"/>
        <v>435</v>
      </c>
      <c r="R910" s="31">
        <f t="shared" si="29"/>
        <v>750</v>
      </c>
      <c r="S910" s="29">
        <f>IF($Q910&lt;Parâmetros!$E$19,$G910-1,$G910)</f>
        <v>46269</v>
      </c>
    </row>
    <row r="911" spans="1:19" ht="15" customHeight="1" x14ac:dyDescent="0.25">
      <c r="A911" s="122">
        <v>54179</v>
      </c>
      <c r="B911" s="65" t="s">
        <v>436</v>
      </c>
      <c r="C911" s="65" t="s">
        <v>254</v>
      </c>
      <c r="D911" s="66">
        <v>46270</v>
      </c>
      <c r="E911" s="67">
        <v>3</v>
      </c>
      <c r="F911" s="65" t="s">
        <v>255</v>
      </c>
      <c r="G911" s="66">
        <v>46269</v>
      </c>
      <c r="H911">
        <v>40509363</v>
      </c>
      <c r="I911">
        <v>10</v>
      </c>
      <c r="J911" s="65" t="s">
        <v>1978</v>
      </c>
      <c r="K911" s="65" t="s">
        <v>1979</v>
      </c>
      <c r="L911" s="66">
        <v>46269</v>
      </c>
      <c r="M911" s="65" t="s">
        <v>258</v>
      </c>
      <c r="N911" s="65" t="s">
        <v>264</v>
      </c>
      <c r="O911" s="65" t="s">
        <v>259</v>
      </c>
      <c r="P911" s="66">
        <v>46270</v>
      </c>
      <c r="Q911" s="31">
        <f t="shared" si="28"/>
        <v>810</v>
      </c>
      <c r="R911" s="31">
        <f t="shared" si="29"/>
        <v>990</v>
      </c>
      <c r="S911" s="29">
        <f>IF($Q911&lt;Parâmetros!$E$19,$G911-1,$G911)</f>
        <v>46269</v>
      </c>
    </row>
    <row r="912" spans="1:19" ht="15" customHeight="1" x14ac:dyDescent="0.25">
      <c r="A912" s="122">
        <v>54179</v>
      </c>
      <c r="B912" s="65" t="s">
        <v>436</v>
      </c>
      <c r="C912" s="65" t="s">
        <v>254</v>
      </c>
      <c r="D912" s="66">
        <v>46270</v>
      </c>
      <c r="E912" s="67">
        <v>5.26</v>
      </c>
      <c r="F912" s="65" t="s">
        <v>255</v>
      </c>
      <c r="G912" s="66">
        <v>46270</v>
      </c>
      <c r="H912">
        <v>40509363</v>
      </c>
      <c r="I912">
        <v>10</v>
      </c>
      <c r="J912" s="65" t="s">
        <v>1980</v>
      </c>
      <c r="K912" s="65" t="s">
        <v>1981</v>
      </c>
      <c r="L912" s="66">
        <v>46270</v>
      </c>
      <c r="M912" s="65" t="s">
        <v>258</v>
      </c>
      <c r="N912" s="65" t="s">
        <v>264</v>
      </c>
      <c r="O912" s="65" t="s">
        <v>259</v>
      </c>
      <c r="P912" s="66">
        <v>46270</v>
      </c>
      <c r="Q912" s="31">
        <f t="shared" si="28"/>
        <v>435</v>
      </c>
      <c r="R912" s="31">
        <f t="shared" si="29"/>
        <v>750</v>
      </c>
      <c r="S912" s="29">
        <f>IF($Q912&lt;Parâmetros!$E$19,$G912-1,$G912)</f>
        <v>46270</v>
      </c>
    </row>
    <row r="913" spans="1:19" ht="15" customHeight="1" x14ac:dyDescent="0.25">
      <c r="A913" s="122">
        <v>54179</v>
      </c>
      <c r="B913" s="65" t="s">
        <v>436</v>
      </c>
      <c r="C913" s="65" t="s">
        <v>254</v>
      </c>
      <c r="D913" s="66">
        <v>46270</v>
      </c>
      <c r="E913" s="67">
        <v>0.17</v>
      </c>
      <c r="F913" s="65" t="s">
        <v>255</v>
      </c>
      <c r="G913" s="66">
        <v>46270</v>
      </c>
      <c r="H913">
        <v>40509347</v>
      </c>
      <c r="I913">
        <v>10</v>
      </c>
      <c r="J913" s="65" t="s">
        <v>1982</v>
      </c>
      <c r="K913" s="65" t="s">
        <v>1983</v>
      </c>
      <c r="L913" s="66">
        <v>46270</v>
      </c>
      <c r="M913" s="65" t="s">
        <v>261</v>
      </c>
      <c r="N913">
        <v>3008286</v>
      </c>
      <c r="O913" s="65" t="s">
        <v>259</v>
      </c>
      <c r="P913" s="66">
        <v>46270</v>
      </c>
      <c r="Q913" s="31">
        <f t="shared" si="28"/>
        <v>810</v>
      </c>
      <c r="R913" s="31">
        <f t="shared" si="29"/>
        <v>820</v>
      </c>
      <c r="S913" s="29">
        <f>IF($Q913&lt;Parâmetros!$E$19,$G913-1,$G913)</f>
        <v>46270</v>
      </c>
    </row>
    <row r="914" spans="1:19" ht="15" customHeight="1" x14ac:dyDescent="0.25">
      <c r="A914" s="122">
        <v>54179</v>
      </c>
      <c r="B914" s="65" t="s">
        <v>436</v>
      </c>
      <c r="C914" s="65" t="s">
        <v>254</v>
      </c>
      <c r="D914" s="66">
        <v>46272</v>
      </c>
      <c r="E914" s="67">
        <v>0.26</v>
      </c>
      <c r="F914" s="65" t="s">
        <v>255</v>
      </c>
      <c r="G914" s="66">
        <v>46272</v>
      </c>
      <c r="H914">
        <v>40512792</v>
      </c>
      <c r="I914">
        <v>10</v>
      </c>
      <c r="J914" s="65" t="s">
        <v>2549</v>
      </c>
      <c r="K914" s="65" t="s">
        <v>2550</v>
      </c>
      <c r="L914" s="66">
        <v>46272</v>
      </c>
      <c r="M914" s="65" t="s">
        <v>261</v>
      </c>
      <c r="N914">
        <v>3007686</v>
      </c>
      <c r="O914" s="65" t="s">
        <v>259</v>
      </c>
      <c r="P914" s="66">
        <v>46272</v>
      </c>
      <c r="Q914" s="31">
        <f t="shared" si="28"/>
        <v>435</v>
      </c>
      <c r="R914" s="31">
        <f t="shared" si="29"/>
        <v>450</v>
      </c>
      <c r="S914" s="29">
        <f>IF($Q914&lt;Parâmetros!$E$19,$G914-1,$G914)</f>
        <v>46272</v>
      </c>
    </row>
    <row r="915" spans="1:19" ht="15" customHeight="1" x14ac:dyDescent="0.25">
      <c r="A915" s="122">
        <v>54179</v>
      </c>
      <c r="B915" s="65" t="s">
        <v>436</v>
      </c>
      <c r="C915" s="65" t="s">
        <v>254</v>
      </c>
      <c r="D915" s="66">
        <v>46272</v>
      </c>
      <c r="E915" s="67">
        <v>0.49</v>
      </c>
      <c r="F915" s="65" t="s">
        <v>255</v>
      </c>
      <c r="G915" s="66">
        <v>46272</v>
      </c>
      <c r="H915">
        <v>40512793</v>
      </c>
      <c r="I915">
        <v>10</v>
      </c>
      <c r="J915" s="65" t="s">
        <v>2551</v>
      </c>
      <c r="K915" s="65" t="s">
        <v>2552</v>
      </c>
      <c r="L915" s="66">
        <v>46272</v>
      </c>
      <c r="M915" s="65" t="s">
        <v>261</v>
      </c>
      <c r="N915" s="65" t="s">
        <v>264</v>
      </c>
      <c r="O915" s="65" t="s">
        <v>259</v>
      </c>
      <c r="P915" s="66">
        <v>46272</v>
      </c>
      <c r="Q915" s="31">
        <f t="shared" si="28"/>
        <v>451</v>
      </c>
      <c r="R915" s="31">
        <f t="shared" si="29"/>
        <v>480</v>
      </c>
      <c r="S915" s="29">
        <f>IF($Q915&lt;Parâmetros!$E$19,$G915-1,$G915)</f>
        <v>46272</v>
      </c>
    </row>
    <row r="916" spans="1:19" ht="15" customHeight="1" x14ac:dyDescent="0.25">
      <c r="A916" s="122">
        <v>54179</v>
      </c>
      <c r="B916" s="65" t="s">
        <v>436</v>
      </c>
      <c r="C916" s="65" t="s">
        <v>254</v>
      </c>
      <c r="D916" s="66">
        <v>46272</v>
      </c>
      <c r="E916" s="67">
        <v>1</v>
      </c>
      <c r="F916" s="65" t="s">
        <v>255</v>
      </c>
      <c r="G916" s="66">
        <v>46272</v>
      </c>
      <c r="H916">
        <v>40512075</v>
      </c>
      <c r="I916">
        <v>10</v>
      </c>
      <c r="J916" s="65" t="s">
        <v>2553</v>
      </c>
      <c r="K916" s="65" t="s">
        <v>2554</v>
      </c>
      <c r="L916" s="66">
        <v>46272</v>
      </c>
      <c r="M916" s="65" t="s">
        <v>261</v>
      </c>
      <c r="N916" s="65" t="s">
        <v>264</v>
      </c>
      <c r="O916" s="65" t="s">
        <v>259</v>
      </c>
      <c r="P916" s="66">
        <v>46272</v>
      </c>
      <c r="Q916" s="31">
        <f t="shared" si="28"/>
        <v>481</v>
      </c>
      <c r="R916" s="31">
        <f t="shared" si="29"/>
        <v>541</v>
      </c>
      <c r="S916" s="29">
        <f>IF($Q916&lt;Parâmetros!$E$19,$G916-1,$G916)</f>
        <v>46272</v>
      </c>
    </row>
    <row r="917" spans="1:19" ht="15" customHeight="1" x14ac:dyDescent="0.25">
      <c r="A917" s="122">
        <v>54179</v>
      </c>
      <c r="B917" s="65" t="s">
        <v>436</v>
      </c>
      <c r="C917" s="65" t="s">
        <v>254</v>
      </c>
      <c r="D917" s="66">
        <v>46272</v>
      </c>
      <c r="E917" s="67">
        <v>1</v>
      </c>
      <c r="F917" s="65" t="s">
        <v>255</v>
      </c>
      <c r="G917" s="66">
        <v>46272</v>
      </c>
      <c r="H917">
        <v>40512086</v>
      </c>
      <c r="I917">
        <v>10</v>
      </c>
      <c r="J917" s="65" t="s">
        <v>2555</v>
      </c>
      <c r="K917" s="65" t="s">
        <v>2556</v>
      </c>
      <c r="L917" s="66">
        <v>46272</v>
      </c>
      <c r="M917" s="65" t="s">
        <v>261</v>
      </c>
      <c r="N917" s="65" t="s">
        <v>264</v>
      </c>
      <c r="O917" s="65" t="s">
        <v>259</v>
      </c>
      <c r="P917" s="66">
        <v>46272</v>
      </c>
      <c r="Q917" s="31">
        <f t="shared" si="28"/>
        <v>542</v>
      </c>
      <c r="R917" s="31">
        <f t="shared" si="29"/>
        <v>602</v>
      </c>
      <c r="S917" s="29">
        <f>IF($Q917&lt;Parâmetros!$E$19,$G917-1,$G917)</f>
        <v>46272</v>
      </c>
    </row>
    <row r="918" spans="1:19" ht="15" customHeight="1" x14ac:dyDescent="0.25">
      <c r="A918" s="122">
        <v>54179</v>
      </c>
      <c r="B918" s="65" t="s">
        <v>436</v>
      </c>
      <c r="C918" s="65" t="s">
        <v>254</v>
      </c>
      <c r="D918" s="66">
        <v>46272</v>
      </c>
      <c r="E918" s="67">
        <v>0.5</v>
      </c>
      <c r="F918" s="65" t="s">
        <v>255</v>
      </c>
      <c r="G918" s="66">
        <v>46272</v>
      </c>
      <c r="H918">
        <v>40512072</v>
      </c>
      <c r="I918">
        <v>10</v>
      </c>
      <c r="J918" s="65" t="s">
        <v>2557</v>
      </c>
      <c r="K918" s="65" t="s">
        <v>2558</v>
      </c>
      <c r="L918" s="66">
        <v>46272</v>
      </c>
      <c r="M918" s="65" t="s">
        <v>261</v>
      </c>
      <c r="N918" s="65" t="s">
        <v>264</v>
      </c>
      <c r="O918" s="65" t="s">
        <v>259</v>
      </c>
      <c r="P918" s="66">
        <v>46272</v>
      </c>
      <c r="Q918" s="31">
        <f t="shared" si="28"/>
        <v>602</v>
      </c>
      <c r="R918" s="31">
        <f t="shared" si="29"/>
        <v>632</v>
      </c>
      <c r="S918" s="29">
        <f>IF($Q918&lt;Parâmetros!$E$19,$G918-1,$G918)</f>
        <v>46272</v>
      </c>
    </row>
    <row r="919" spans="1:19" ht="15" customHeight="1" x14ac:dyDescent="0.25">
      <c r="A919" s="122">
        <v>54179</v>
      </c>
      <c r="B919" s="65" t="s">
        <v>436</v>
      </c>
      <c r="C919" s="65" t="s">
        <v>254</v>
      </c>
      <c r="D919" s="66">
        <v>46272</v>
      </c>
      <c r="E919" s="67">
        <v>1.99</v>
      </c>
      <c r="F919" s="65" t="s">
        <v>255</v>
      </c>
      <c r="G919" s="66">
        <v>46272</v>
      </c>
      <c r="H919">
        <v>40511402</v>
      </c>
      <c r="I919">
        <v>10</v>
      </c>
      <c r="J919" s="65" t="s">
        <v>2559</v>
      </c>
      <c r="K919" s="65" t="s">
        <v>2560</v>
      </c>
      <c r="L919" s="66">
        <v>46272</v>
      </c>
      <c r="M919" s="65" t="s">
        <v>261</v>
      </c>
      <c r="N919" s="65" t="s">
        <v>264</v>
      </c>
      <c r="O919" s="65" t="s">
        <v>259</v>
      </c>
      <c r="P919" s="66">
        <v>46272</v>
      </c>
      <c r="Q919" s="31">
        <f t="shared" si="28"/>
        <v>633</v>
      </c>
      <c r="R919" s="31">
        <f t="shared" si="29"/>
        <v>752</v>
      </c>
      <c r="S919" s="29">
        <f>IF($Q919&lt;Parâmetros!$E$19,$G919-1,$G919)</f>
        <v>46272</v>
      </c>
    </row>
    <row r="920" spans="1:19" ht="15" customHeight="1" x14ac:dyDescent="0.25">
      <c r="A920" s="122">
        <v>54179</v>
      </c>
      <c r="B920" s="65" t="s">
        <v>436</v>
      </c>
      <c r="C920" s="65" t="s">
        <v>254</v>
      </c>
      <c r="D920" s="66">
        <v>46272</v>
      </c>
      <c r="E920" s="67">
        <v>1.83</v>
      </c>
      <c r="F920" s="65" t="s">
        <v>255</v>
      </c>
      <c r="G920" s="66">
        <v>46272</v>
      </c>
      <c r="H920">
        <v>40470256</v>
      </c>
      <c r="I920">
        <v>90</v>
      </c>
      <c r="J920" s="65" t="s">
        <v>304</v>
      </c>
      <c r="K920" s="65" t="s">
        <v>297</v>
      </c>
      <c r="L920" s="66">
        <v>46272</v>
      </c>
      <c r="M920" s="65" t="s">
        <v>261</v>
      </c>
      <c r="N920" s="65" t="s">
        <v>264</v>
      </c>
      <c r="O920" s="65" t="s">
        <v>2064</v>
      </c>
      <c r="P920" s="66">
        <v>46273</v>
      </c>
      <c r="Q920" s="31">
        <f t="shared" si="28"/>
        <v>810</v>
      </c>
      <c r="R920" s="31">
        <f t="shared" si="29"/>
        <v>920</v>
      </c>
      <c r="S920" s="29">
        <f>IF($Q920&lt;Parâmetros!$E$19,$G920-1,$G920)</f>
        <v>46272</v>
      </c>
    </row>
    <row r="921" spans="1:19" ht="15" customHeight="1" x14ac:dyDescent="0.25">
      <c r="A921" s="122">
        <v>54179</v>
      </c>
      <c r="B921" s="65" t="s">
        <v>436</v>
      </c>
      <c r="C921" s="65" t="s">
        <v>254</v>
      </c>
      <c r="D921" s="66">
        <v>46273</v>
      </c>
      <c r="E921" s="67">
        <v>4.75</v>
      </c>
      <c r="F921" s="65" t="s">
        <v>255</v>
      </c>
      <c r="G921" s="66">
        <v>46273</v>
      </c>
      <c r="H921">
        <v>40511402</v>
      </c>
      <c r="I921">
        <v>10</v>
      </c>
      <c r="J921" s="65" t="s">
        <v>2758</v>
      </c>
      <c r="K921" s="65" t="s">
        <v>2759</v>
      </c>
      <c r="L921" s="66">
        <v>46273</v>
      </c>
      <c r="M921" s="65" t="s">
        <v>261</v>
      </c>
      <c r="N921" s="65" t="s">
        <v>264</v>
      </c>
      <c r="O921" s="65" t="s">
        <v>259</v>
      </c>
      <c r="P921" s="66">
        <v>46273</v>
      </c>
      <c r="Q921" s="31">
        <f t="shared" si="28"/>
        <v>435</v>
      </c>
      <c r="R921" s="31">
        <f t="shared" si="29"/>
        <v>720</v>
      </c>
      <c r="S921" s="29">
        <f>IF($Q921&lt;Parâmetros!$E$19,$G921-1,$G921)</f>
        <v>46273</v>
      </c>
    </row>
    <row r="922" spans="1:19" ht="15" customHeight="1" x14ac:dyDescent="0.25">
      <c r="A922" s="122">
        <v>54179</v>
      </c>
      <c r="B922" s="65" t="s">
        <v>436</v>
      </c>
      <c r="C922" s="65" t="s">
        <v>254</v>
      </c>
      <c r="D922" s="66">
        <v>46273</v>
      </c>
      <c r="E922" s="67">
        <v>1</v>
      </c>
      <c r="F922" s="65" t="s">
        <v>255</v>
      </c>
      <c r="G922" s="66">
        <v>46273</v>
      </c>
      <c r="H922">
        <v>40512078</v>
      </c>
      <c r="I922">
        <v>10</v>
      </c>
      <c r="J922" s="65" t="s">
        <v>2360</v>
      </c>
      <c r="K922" s="65" t="s">
        <v>2760</v>
      </c>
      <c r="L922" s="66">
        <v>46273</v>
      </c>
      <c r="M922" s="65" t="s">
        <v>261</v>
      </c>
      <c r="N922" s="65" t="s">
        <v>264</v>
      </c>
      <c r="O922" s="65" t="s">
        <v>259</v>
      </c>
      <c r="P922" s="66">
        <v>46273</v>
      </c>
      <c r="Q922" s="31">
        <f t="shared" si="28"/>
        <v>780</v>
      </c>
      <c r="R922" s="31">
        <f t="shared" si="29"/>
        <v>840</v>
      </c>
      <c r="S922" s="29">
        <f>IF($Q922&lt;Parâmetros!$E$19,$G922-1,$G922)</f>
        <v>46273</v>
      </c>
    </row>
    <row r="923" spans="1:19" ht="15" customHeight="1" x14ac:dyDescent="0.25">
      <c r="A923" s="122">
        <v>54611</v>
      </c>
      <c r="B923" s="65" t="s">
        <v>167</v>
      </c>
      <c r="C923" s="65" t="s">
        <v>288</v>
      </c>
      <c r="D923" s="66">
        <v>46265</v>
      </c>
      <c r="E923" s="67">
        <v>5.39</v>
      </c>
      <c r="F923" s="65" t="s">
        <v>255</v>
      </c>
      <c r="G923" s="66">
        <v>46265</v>
      </c>
      <c r="H923">
        <v>40510448</v>
      </c>
      <c r="I923">
        <v>10</v>
      </c>
      <c r="J923" s="65" t="s">
        <v>529</v>
      </c>
      <c r="K923" s="65" t="s">
        <v>530</v>
      </c>
      <c r="L923" s="66">
        <v>46265</v>
      </c>
      <c r="M923" s="65" t="s">
        <v>261</v>
      </c>
      <c r="N923" s="65" t="s">
        <v>264</v>
      </c>
      <c r="O923" s="65" t="s">
        <v>259</v>
      </c>
      <c r="P923" s="66">
        <v>46265</v>
      </c>
      <c r="Q923" s="31">
        <f t="shared" si="28"/>
        <v>937</v>
      </c>
      <c r="R923" s="31">
        <f t="shared" si="29"/>
        <v>1260</v>
      </c>
      <c r="S923" s="29">
        <f>IF($Q923&lt;Parâmetros!$E$19,$G923-1,$G923)</f>
        <v>46265</v>
      </c>
    </row>
    <row r="924" spans="1:19" ht="15" customHeight="1" x14ac:dyDescent="0.25">
      <c r="A924" s="122">
        <v>54611</v>
      </c>
      <c r="B924" s="65" t="s">
        <v>167</v>
      </c>
      <c r="C924" s="65" t="s">
        <v>288</v>
      </c>
      <c r="D924" s="66">
        <v>46265</v>
      </c>
      <c r="E924" s="67">
        <v>1.42</v>
      </c>
      <c r="F924" s="65" t="s">
        <v>255</v>
      </c>
      <c r="G924" s="66">
        <v>46265</v>
      </c>
      <c r="H924">
        <v>40510448</v>
      </c>
      <c r="I924">
        <v>10</v>
      </c>
      <c r="J924" s="65" t="s">
        <v>308</v>
      </c>
      <c r="K924" s="65" t="s">
        <v>531</v>
      </c>
      <c r="L924" s="66">
        <v>46265</v>
      </c>
      <c r="M924" s="65" t="s">
        <v>261</v>
      </c>
      <c r="N924" s="65" t="s">
        <v>264</v>
      </c>
      <c r="O924" s="65" t="s">
        <v>259</v>
      </c>
      <c r="P924" s="66">
        <v>46265</v>
      </c>
      <c r="Q924" s="31">
        <f t="shared" si="28"/>
        <v>1320</v>
      </c>
      <c r="R924" s="31">
        <f t="shared" si="29"/>
        <v>1405</v>
      </c>
      <c r="S924" s="29">
        <f>IF($Q924&lt;Parâmetros!$E$19,$G924-1,$G924)</f>
        <v>46265</v>
      </c>
    </row>
    <row r="925" spans="1:19" ht="15" customHeight="1" x14ac:dyDescent="0.25">
      <c r="A925" s="122">
        <v>54611</v>
      </c>
      <c r="B925" s="65" t="s">
        <v>167</v>
      </c>
      <c r="C925" s="65" t="s">
        <v>288</v>
      </c>
      <c r="D925" s="66">
        <v>46267</v>
      </c>
      <c r="E925" s="67">
        <v>5.39</v>
      </c>
      <c r="F925" s="65" t="s">
        <v>255</v>
      </c>
      <c r="G925" s="66">
        <v>46266</v>
      </c>
      <c r="H925">
        <v>40510969</v>
      </c>
      <c r="I925">
        <v>10</v>
      </c>
      <c r="J925" s="65" t="s">
        <v>957</v>
      </c>
      <c r="K925" s="65" t="s">
        <v>958</v>
      </c>
      <c r="L925" s="66">
        <v>46266</v>
      </c>
      <c r="M925" s="65" t="s">
        <v>261</v>
      </c>
      <c r="N925" s="65" t="s">
        <v>264</v>
      </c>
      <c r="O925" s="65" t="s">
        <v>259</v>
      </c>
      <c r="P925" s="66">
        <v>46267</v>
      </c>
      <c r="Q925" s="31">
        <f t="shared" si="28"/>
        <v>936</v>
      </c>
      <c r="R925" s="31">
        <f t="shared" si="29"/>
        <v>1260</v>
      </c>
      <c r="S925" s="29">
        <f>IF($Q925&lt;Parâmetros!$E$19,$G925-1,$G925)</f>
        <v>46266</v>
      </c>
    </row>
    <row r="926" spans="1:19" ht="15" customHeight="1" x14ac:dyDescent="0.25">
      <c r="A926" s="122">
        <v>54611</v>
      </c>
      <c r="B926" s="65" t="s">
        <v>167</v>
      </c>
      <c r="C926" s="65" t="s">
        <v>288</v>
      </c>
      <c r="D926" s="66">
        <v>46267</v>
      </c>
      <c r="E926" s="67">
        <v>1.59</v>
      </c>
      <c r="F926" s="65" t="s">
        <v>255</v>
      </c>
      <c r="G926" s="66">
        <v>46266</v>
      </c>
      <c r="H926">
        <v>40510969</v>
      </c>
      <c r="I926">
        <v>10</v>
      </c>
      <c r="J926" s="65" t="s">
        <v>959</v>
      </c>
      <c r="K926" s="65" t="s">
        <v>960</v>
      </c>
      <c r="L926" s="66">
        <v>46266</v>
      </c>
      <c r="M926" s="65" t="s">
        <v>261</v>
      </c>
      <c r="N926" s="65" t="s">
        <v>264</v>
      </c>
      <c r="O926" s="65" t="s">
        <v>259</v>
      </c>
      <c r="P926" s="66">
        <v>46267</v>
      </c>
      <c r="Q926" s="31">
        <f t="shared" si="28"/>
        <v>1320</v>
      </c>
      <c r="R926" s="31">
        <f t="shared" si="29"/>
        <v>1415</v>
      </c>
      <c r="S926" s="29">
        <f>IF($Q926&lt;Parâmetros!$E$19,$G926-1,$G926)</f>
        <v>46266</v>
      </c>
    </row>
    <row r="927" spans="1:19" ht="15" customHeight="1" x14ac:dyDescent="0.25">
      <c r="A927" s="122">
        <v>54611</v>
      </c>
      <c r="B927" s="65" t="s">
        <v>167</v>
      </c>
      <c r="C927" s="65" t="s">
        <v>288</v>
      </c>
      <c r="D927" s="66">
        <v>46267</v>
      </c>
      <c r="E927" s="67">
        <v>5.34</v>
      </c>
      <c r="F927" s="65" t="s">
        <v>255</v>
      </c>
      <c r="G927" s="66">
        <v>46267</v>
      </c>
      <c r="H927">
        <v>40505866</v>
      </c>
      <c r="I927">
        <v>30</v>
      </c>
      <c r="J927" s="65" t="s">
        <v>961</v>
      </c>
      <c r="K927" s="65" t="s">
        <v>962</v>
      </c>
      <c r="L927" s="66">
        <v>46267</v>
      </c>
      <c r="M927" s="65" t="s">
        <v>261</v>
      </c>
      <c r="N927" s="65" t="s">
        <v>264</v>
      </c>
      <c r="O927" s="65" t="s">
        <v>259</v>
      </c>
      <c r="P927" s="66">
        <v>46267</v>
      </c>
      <c r="Q927" s="31">
        <f t="shared" si="28"/>
        <v>940</v>
      </c>
      <c r="R927" s="31">
        <f t="shared" si="29"/>
        <v>1260</v>
      </c>
      <c r="S927" s="29">
        <f>IF($Q927&lt;Parâmetros!$E$19,$G927-1,$G927)</f>
        <v>46267</v>
      </c>
    </row>
    <row r="928" spans="1:19" ht="15" customHeight="1" x14ac:dyDescent="0.25">
      <c r="A928" s="122">
        <v>54611</v>
      </c>
      <c r="B928" s="65" t="s">
        <v>167</v>
      </c>
      <c r="C928" s="65" t="s">
        <v>288</v>
      </c>
      <c r="D928" s="66">
        <v>46267</v>
      </c>
      <c r="E928" s="67">
        <v>1.33</v>
      </c>
      <c r="F928" s="65" t="s">
        <v>255</v>
      </c>
      <c r="G928" s="66">
        <v>46267</v>
      </c>
      <c r="H928">
        <v>40510715</v>
      </c>
      <c r="I928">
        <v>30</v>
      </c>
      <c r="J928" s="65" t="s">
        <v>308</v>
      </c>
      <c r="K928" s="65" t="s">
        <v>963</v>
      </c>
      <c r="L928" s="66">
        <v>46267</v>
      </c>
      <c r="M928" s="65" t="s">
        <v>261</v>
      </c>
      <c r="N928">
        <v>3002997</v>
      </c>
      <c r="O928" s="65" t="s">
        <v>259</v>
      </c>
      <c r="P928" s="66">
        <v>46267</v>
      </c>
      <c r="Q928" s="31">
        <f t="shared" si="28"/>
        <v>1320</v>
      </c>
      <c r="R928" s="31">
        <f t="shared" si="29"/>
        <v>1400</v>
      </c>
      <c r="S928" s="29">
        <f>IF($Q928&lt;Parâmetros!$E$19,$G928-1,$G928)</f>
        <v>46267</v>
      </c>
    </row>
    <row r="929" spans="1:19" ht="15" customHeight="1" x14ac:dyDescent="0.25">
      <c r="A929" s="122">
        <v>54611</v>
      </c>
      <c r="B929" s="65" t="s">
        <v>167</v>
      </c>
      <c r="C929" s="65" t="s">
        <v>288</v>
      </c>
      <c r="D929" s="66">
        <v>46270</v>
      </c>
      <c r="E929" s="67">
        <v>5.34</v>
      </c>
      <c r="F929" s="65" t="s">
        <v>255</v>
      </c>
      <c r="G929" s="66">
        <v>46268</v>
      </c>
      <c r="H929">
        <v>40506756</v>
      </c>
      <c r="I929">
        <v>20</v>
      </c>
      <c r="J929" s="65" t="s">
        <v>1603</v>
      </c>
      <c r="K929" s="65" t="s">
        <v>1604</v>
      </c>
      <c r="L929" s="66">
        <v>46268</v>
      </c>
      <c r="M929" s="65" t="s">
        <v>261</v>
      </c>
      <c r="N929" s="65" t="s">
        <v>264</v>
      </c>
      <c r="O929" s="65" t="s">
        <v>259</v>
      </c>
      <c r="P929" s="66">
        <v>46270</v>
      </c>
      <c r="Q929" s="31">
        <f t="shared" si="28"/>
        <v>940</v>
      </c>
      <c r="R929" s="31">
        <f t="shared" si="29"/>
        <v>1260</v>
      </c>
      <c r="S929" s="29">
        <f>IF($Q929&lt;Parâmetros!$E$19,$G929-1,$G929)</f>
        <v>46268</v>
      </c>
    </row>
    <row r="930" spans="1:19" ht="15" customHeight="1" x14ac:dyDescent="0.25">
      <c r="A930" s="122">
        <v>54611</v>
      </c>
      <c r="B930" s="65" t="s">
        <v>167</v>
      </c>
      <c r="C930" s="65" t="s">
        <v>288</v>
      </c>
      <c r="D930" s="66">
        <v>46270</v>
      </c>
      <c r="E930" s="67">
        <v>1.65</v>
      </c>
      <c r="F930" s="65" t="s">
        <v>255</v>
      </c>
      <c r="G930" s="66">
        <v>46268</v>
      </c>
      <c r="H930">
        <v>40506756</v>
      </c>
      <c r="I930">
        <v>20</v>
      </c>
      <c r="J930" s="65" t="s">
        <v>1605</v>
      </c>
      <c r="K930" s="65" t="s">
        <v>1606</v>
      </c>
      <c r="L930" s="66">
        <v>46268</v>
      </c>
      <c r="M930" s="65" t="s">
        <v>261</v>
      </c>
      <c r="N930" s="65" t="s">
        <v>264</v>
      </c>
      <c r="O930" s="65" t="s">
        <v>259</v>
      </c>
      <c r="P930" s="66">
        <v>46270</v>
      </c>
      <c r="Q930" s="31">
        <f t="shared" si="28"/>
        <v>1320</v>
      </c>
      <c r="R930" s="31">
        <f t="shared" si="29"/>
        <v>1418</v>
      </c>
      <c r="S930" s="29">
        <f>IF($Q930&lt;Parâmetros!$E$19,$G930-1,$G930)</f>
        <v>46268</v>
      </c>
    </row>
    <row r="931" spans="1:19" ht="15" customHeight="1" x14ac:dyDescent="0.25">
      <c r="A931" s="122">
        <v>54611</v>
      </c>
      <c r="B931" s="65" t="s">
        <v>167</v>
      </c>
      <c r="C931" s="65" t="s">
        <v>288</v>
      </c>
      <c r="D931" s="66">
        <v>46271</v>
      </c>
      <c r="E931" s="67">
        <v>5.34</v>
      </c>
      <c r="F931" s="65" t="s">
        <v>255</v>
      </c>
      <c r="G931" s="66">
        <v>46270</v>
      </c>
      <c r="H931">
        <v>40494725</v>
      </c>
      <c r="I931">
        <v>10</v>
      </c>
      <c r="J931" s="65" t="s">
        <v>1607</v>
      </c>
      <c r="K931" s="65" t="s">
        <v>1608</v>
      </c>
      <c r="L931" s="66">
        <v>46270</v>
      </c>
      <c r="M931" s="65" t="s">
        <v>261</v>
      </c>
      <c r="N931">
        <v>3007176</v>
      </c>
      <c r="O931" s="65" t="s">
        <v>259</v>
      </c>
      <c r="P931" s="66">
        <v>46271</v>
      </c>
      <c r="Q931" s="31">
        <f t="shared" si="28"/>
        <v>939</v>
      </c>
      <c r="R931" s="31">
        <f t="shared" si="29"/>
        <v>1260</v>
      </c>
      <c r="S931" s="29">
        <f>IF($Q931&lt;Parâmetros!$E$19,$G931-1,$G931)</f>
        <v>46270</v>
      </c>
    </row>
    <row r="932" spans="1:19" ht="15" customHeight="1" x14ac:dyDescent="0.25">
      <c r="A932" s="122">
        <v>54611</v>
      </c>
      <c r="B932" s="65" t="s">
        <v>167</v>
      </c>
      <c r="C932" s="65" t="s">
        <v>288</v>
      </c>
      <c r="D932" s="66">
        <v>46271</v>
      </c>
      <c r="E932" s="67">
        <v>1.54</v>
      </c>
      <c r="F932" s="65" t="s">
        <v>255</v>
      </c>
      <c r="G932" s="66">
        <v>46270</v>
      </c>
      <c r="H932">
        <v>40508654</v>
      </c>
      <c r="I932">
        <v>20</v>
      </c>
      <c r="J932" s="65" t="s">
        <v>1609</v>
      </c>
      <c r="K932" s="65" t="s">
        <v>1610</v>
      </c>
      <c r="L932" s="66">
        <v>46270</v>
      </c>
      <c r="M932" s="65" t="s">
        <v>261</v>
      </c>
      <c r="N932" s="65" t="s">
        <v>264</v>
      </c>
      <c r="O932" s="65" t="s">
        <v>259</v>
      </c>
      <c r="P932" s="66">
        <v>46271</v>
      </c>
      <c r="Q932" s="31">
        <f t="shared" si="28"/>
        <v>1321</v>
      </c>
      <c r="R932" s="31">
        <f t="shared" si="29"/>
        <v>1413</v>
      </c>
      <c r="S932" s="29">
        <f>IF($Q932&lt;Parâmetros!$E$19,$G932-1,$G932)</f>
        <v>46270</v>
      </c>
    </row>
    <row r="933" spans="1:19" ht="15" customHeight="1" x14ac:dyDescent="0.25">
      <c r="A933" s="122">
        <v>54611</v>
      </c>
      <c r="B933" s="65" t="s">
        <v>167</v>
      </c>
      <c r="C933" s="65" t="s">
        <v>288</v>
      </c>
      <c r="D933" s="66">
        <v>46272</v>
      </c>
      <c r="E933" s="67">
        <v>5.32</v>
      </c>
      <c r="F933" s="65" t="s">
        <v>255</v>
      </c>
      <c r="G933" s="66">
        <v>46271</v>
      </c>
      <c r="H933">
        <v>40512122</v>
      </c>
      <c r="I933">
        <v>70</v>
      </c>
      <c r="J933" s="65" t="s">
        <v>2441</v>
      </c>
      <c r="K933" s="65" t="s">
        <v>2442</v>
      </c>
      <c r="L933" s="66">
        <v>46271</v>
      </c>
      <c r="M933" s="65" t="s">
        <v>261</v>
      </c>
      <c r="N933" s="65" t="s">
        <v>264</v>
      </c>
      <c r="O933" s="65" t="s">
        <v>259</v>
      </c>
      <c r="P933" s="66">
        <v>46272</v>
      </c>
      <c r="Q933" s="31">
        <f t="shared" si="28"/>
        <v>941</v>
      </c>
      <c r="R933" s="31">
        <f t="shared" si="29"/>
        <v>1260</v>
      </c>
      <c r="S933" s="29">
        <f>IF($Q933&lt;Parâmetros!$E$19,$G933-1,$G933)</f>
        <v>46271</v>
      </c>
    </row>
    <row r="934" spans="1:19" ht="15" customHeight="1" x14ac:dyDescent="0.25">
      <c r="A934" s="122">
        <v>54611</v>
      </c>
      <c r="B934" s="65" t="s">
        <v>167</v>
      </c>
      <c r="C934" s="65" t="s">
        <v>288</v>
      </c>
      <c r="D934" s="66">
        <v>46272</v>
      </c>
      <c r="E934" s="67">
        <v>1.5</v>
      </c>
      <c r="F934" s="65" t="s">
        <v>255</v>
      </c>
      <c r="G934" s="66">
        <v>46271</v>
      </c>
      <c r="H934">
        <v>40512122</v>
      </c>
      <c r="I934">
        <v>70</v>
      </c>
      <c r="J934" s="65" t="s">
        <v>308</v>
      </c>
      <c r="K934" s="65" t="s">
        <v>315</v>
      </c>
      <c r="L934" s="66">
        <v>46271</v>
      </c>
      <c r="M934" s="65" t="s">
        <v>261</v>
      </c>
      <c r="N934" s="65" t="s">
        <v>264</v>
      </c>
      <c r="O934" s="65" t="s">
        <v>259</v>
      </c>
      <c r="P934" s="66">
        <v>46272</v>
      </c>
      <c r="Q934" s="31">
        <f t="shared" si="28"/>
        <v>1320</v>
      </c>
      <c r="R934" s="31">
        <f t="shared" si="29"/>
        <v>1410</v>
      </c>
      <c r="S934" s="29">
        <f>IF($Q934&lt;Parâmetros!$E$19,$G934-1,$G934)</f>
        <v>46271</v>
      </c>
    </row>
    <row r="935" spans="1:19" ht="15" customHeight="1" x14ac:dyDescent="0.25">
      <c r="A935" s="122">
        <v>54611</v>
      </c>
      <c r="B935" s="65" t="s">
        <v>167</v>
      </c>
      <c r="C935" s="65" t="s">
        <v>288</v>
      </c>
      <c r="D935" s="66">
        <v>46272</v>
      </c>
      <c r="E935" s="67">
        <v>5.32</v>
      </c>
      <c r="F935" s="65" t="s">
        <v>255</v>
      </c>
      <c r="G935" s="66">
        <v>46272</v>
      </c>
      <c r="H935">
        <v>40505583</v>
      </c>
      <c r="I935">
        <v>10</v>
      </c>
      <c r="J935" s="65" t="s">
        <v>2427</v>
      </c>
      <c r="K935" s="65" t="s">
        <v>745</v>
      </c>
      <c r="L935" s="66">
        <v>46272</v>
      </c>
      <c r="M935" s="65" t="s">
        <v>261</v>
      </c>
      <c r="N935" s="65" t="s">
        <v>264</v>
      </c>
      <c r="O935" s="65" t="s">
        <v>259</v>
      </c>
      <c r="P935" s="66">
        <v>46272</v>
      </c>
      <c r="Q935" s="31">
        <f t="shared" si="28"/>
        <v>940</v>
      </c>
      <c r="R935" s="31">
        <f t="shared" si="29"/>
        <v>1260</v>
      </c>
      <c r="S935" s="29">
        <f>IF($Q935&lt;Parâmetros!$E$19,$G935-1,$G935)</f>
        <v>46272</v>
      </c>
    </row>
    <row r="936" spans="1:19" ht="15" customHeight="1" x14ac:dyDescent="0.25">
      <c r="A936" s="122">
        <v>54611</v>
      </c>
      <c r="B936" s="65" t="s">
        <v>167</v>
      </c>
      <c r="C936" s="65" t="s">
        <v>288</v>
      </c>
      <c r="D936" s="66">
        <v>46272</v>
      </c>
      <c r="E936" s="67">
        <v>1.4</v>
      </c>
      <c r="F936" s="65" t="s">
        <v>255</v>
      </c>
      <c r="G936" s="66">
        <v>46272</v>
      </c>
      <c r="H936">
        <v>40505583</v>
      </c>
      <c r="I936">
        <v>10</v>
      </c>
      <c r="J936" s="65" t="s">
        <v>308</v>
      </c>
      <c r="K936" s="65" t="s">
        <v>2428</v>
      </c>
      <c r="L936" s="66">
        <v>46272</v>
      </c>
      <c r="M936" s="65" t="s">
        <v>261</v>
      </c>
      <c r="N936" s="65" t="s">
        <v>264</v>
      </c>
      <c r="O936" s="65" t="s">
        <v>259</v>
      </c>
      <c r="P936" s="66">
        <v>46272</v>
      </c>
      <c r="Q936" s="31">
        <f t="shared" si="28"/>
        <v>1320</v>
      </c>
      <c r="R936" s="31">
        <f t="shared" si="29"/>
        <v>1404</v>
      </c>
      <c r="S936" s="29">
        <f>IF($Q936&lt;Parâmetros!$E$19,$G936-1,$G936)</f>
        <v>46272</v>
      </c>
    </row>
    <row r="937" spans="1:19" ht="15" customHeight="1" x14ac:dyDescent="0.25">
      <c r="A937" s="122">
        <v>54684</v>
      </c>
      <c r="B937" s="65" t="s">
        <v>194</v>
      </c>
      <c r="C937" s="65" t="s">
        <v>262</v>
      </c>
      <c r="D937" s="66">
        <v>46266</v>
      </c>
      <c r="E937" s="67">
        <v>7.33</v>
      </c>
      <c r="F937" s="65" t="s">
        <v>255</v>
      </c>
      <c r="G937" s="66">
        <v>46265</v>
      </c>
      <c r="H937">
        <v>40499664</v>
      </c>
      <c r="I937">
        <v>10</v>
      </c>
      <c r="J937" s="65" t="s">
        <v>289</v>
      </c>
      <c r="K937" s="65" t="s">
        <v>749</v>
      </c>
      <c r="L937" s="66">
        <v>46265</v>
      </c>
      <c r="M937" s="65" t="s">
        <v>261</v>
      </c>
      <c r="N937" s="65" t="s">
        <v>264</v>
      </c>
      <c r="O937" s="65" t="s">
        <v>259</v>
      </c>
      <c r="P937" s="66">
        <v>46266</v>
      </c>
      <c r="Q937" s="31">
        <f t="shared" si="28"/>
        <v>440</v>
      </c>
      <c r="R937" s="31">
        <f t="shared" si="29"/>
        <v>880</v>
      </c>
      <c r="S937" s="29">
        <f>IF($Q937&lt;Parâmetros!$E$19,$G937-1,$G937)</f>
        <v>46265</v>
      </c>
    </row>
    <row r="938" spans="1:19" ht="15" customHeight="1" x14ac:dyDescent="0.25">
      <c r="A938" s="122">
        <v>54684</v>
      </c>
      <c r="B938" s="65" t="s">
        <v>194</v>
      </c>
      <c r="C938" s="65" t="s">
        <v>262</v>
      </c>
      <c r="D938" s="66">
        <v>46268</v>
      </c>
      <c r="E938" s="67">
        <v>3.67</v>
      </c>
      <c r="F938" s="65" t="s">
        <v>255</v>
      </c>
      <c r="G938" s="66">
        <v>46266</v>
      </c>
      <c r="H938">
        <v>40507041</v>
      </c>
      <c r="I938">
        <v>10</v>
      </c>
      <c r="J938" s="65" t="s">
        <v>289</v>
      </c>
      <c r="K938" s="65" t="s">
        <v>278</v>
      </c>
      <c r="L938" s="66">
        <v>46266</v>
      </c>
      <c r="M938" s="65" t="s">
        <v>261</v>
      </c>
      <c r="N938">
        <v>3007931</v>
      </c>
      <c r="O938" s="65" t="s">
        <v>259</v>
      </c>
      <c r="P938" s="66">
        <v>46268</v>
      </c>
      <c r="Q938" s="31">
        <f t="shared" si="28"/>
        <v>440</v>
      </c>
      <c r="R938" s="31">
        <f t="shared" si="29"/>
        <v>660</v>
      </c>
      <c r="S938" s="29">
        <f>IF($Q938&lt;Parâmetros!$E$19,$G938-1,$G938)</f>
        <v>46266</v>
      </c>
    </row>
    <row r="939" spans="1:19" ht="15" customHeight="1" x14ac:dyDescent="0.25">
      <c r="A939" s="122">
        <v>54684</v>
      </c>
      <c r="B939" s="65" t="s">
        <v>194</v>
      </c>
      <c r="C939" s="65" t="s">
        <v>262</v>
      </c>
      <c r="D939" s="66">
        <v>46268</v>
      </c>
      <c r="E939" s="67">
        <v>2</v>
      </c>
      <c r="F939" s="65" t="s">
        <v>255</v>
      </c>
      <c r="G939" s="66">
        <v>46266</v>
      </c>
      <c r="H939">
        <v>40510707</v>
      </c>
      <c r="I939">
        <v>10</v>
      </c>
      <c r="J939" s="65" t="s">
        <v>1234</v>
      </c>
      <c r="K939" s="65" t="s">
        <v>1053</v>
      </c>
      <c r="L939" s="66">
        <v>46266</v>
      </c>
      <c r="M939" s="65" t="s">
        <v>261</v>
      </c>
      <c r="N939" s="65" t="s">
        <v>264</v>
      </c>
      <c r="O939" s="65" t="s">
        <v>259</v>
      </c>
      <c r="P939" s="66">
        <v>46268</v>
      </c>
      <c r="Q939" s="31">
        <f t="shared" si="28"/>
        <v>660</v>
      </c>
      <c r="R939" s="31">
        <f t="shared" si="29"/>
        <v>780</v>
      </c>
      <c r="S939" s="29">
        <f>IF($Q939&lt;Parâmetros!$E$19,$G939-1,$G939)</f>
        <v>46266</v>
      </c>
    </row>
    <row r="940" spans="1:19" ht="15" customHeight="1" x14ac:dyDescent="0.25">
      <c r="A940" s="122">
        <v>54684</v>
      </c>
      <c r="B940" s="65" t="s">
        <v>194</v>
      </c>
      <c r="C940" s="65" t="s">
        <v>262</v>
      </c>
      <c r="D940" s="66">
        <v>46268</v>
      </c>
      <c r="E940" s="67">
        <v>1.67</v>
      </c>
      <c r="F940" s="65" t="s">
        <v>255</v>
      </c>
      <c r="G940" s="66">
        <v>46266</v>
      </c>
      <c r="H940">
        <v>40510720</v>
      </c>
      <c r="I940">
        <v>10</v>
      </c>
      <c r="J940" s="65" t="s">
        <v>1235</v>
      </c>
      <c r="K940" s="65" t="s">
        <v>749</v>
      </c>
      <c r="L940" s="66">
        <v>46266</v>
      </c>
      <c r="M940" s="65" t="s">
        <v>261</v>
      </c>
      <c r="N940" s="65" t="s">
        <v>264</v>
      </c>
      <c r="O940" s="65" t="s">
        <v>259</v>
      </c>
      <c r="P940" s="66">
        <v>46268</v>
      </c>
      <c r="Q940" s="31">
        <f t="shared" si="28"/>
        <v>780</v>
      </c>
      <c r="R940" s="31">
        <f t="shared" si="29"/>
        <v>880</v>
      </c>
      <c r="S940" s="29">
        <f>IF($Q940&lt;Parâmetros!$E$19,$G940-1,$G940)</f>
        <v>46266</v>
      </c>
    </row>
    <row r="941" spans="1:19" ht="15" customHeight="1" x14ac:dyDescent="0.25">
      <c r="A941" s="122">
        <v>54684</v>
      </c>
      <c r="B941" s="65" t="s">
        <v>194</v>
      </c>
      <c r="C941" s="65" t="s">
        <v>262</v>
      </c>
      <c r="D941" s="66">
        <v>46268</v>
      </c>
      <c r="E941" s="67">
        <v>7.33</v>
      </c>
      <c r="F941" s="65" t="s">
        <v>255</v>
      </c>
      <c r="G941" s="66">
        <v>46267</v>
      </c>
      <c r="H941">
        <v>40509904</v>
      </c>
      <c r="I941">
        <v>10</v>
      </c>
      <c r="J941" s="65" t="s">
        <v>289</v>
      </c>
      <c r="K941" s="65" t="s">
        <v>749</v>
      </c>
      <c r="L941" s="66">
        <v>46267</v>
      </c>
      <c r="M941" s="65" t="s">
        <v>261</v>
      </c>
      <c r="N941" s="65" t="s">
        <v>264</v>
      </c>
      <c r="O941" s="65" t="s">
        <v>259</v>
      </c>
      <c r="P941" s="66">
        <v>46268</v>
      </c>
      <c r="Q941" s="31">
        <f t="shared" si="28"/>
        <v>440</v>
      </c>
      <c r="R941" s="31">
        <f t="shared" si="29"/>
        <v>880</v>
      </c>
      <c r="S941" s="29">
        <f>IF($Q941&lt;Parâmetros!$E$19,$G941-1,$G941)</f>
        <v>46267</v>
      </c>
    </row>
    <row r="942" spans="1:19" ht="15" customHeight="1" x14ac:dyDescent="0.25">
      <c r="A942" s="122">
        <v>54684</v>
      </c>
      <c r="B942" s="65" t="s">
        <v>194</v>
      </c>
      <c r="C942" s="65" t="s">
        <v>262</v>
      </c>
      <c r="D942" s="66">
        <v>46269</v>
      </c>
      <c r="E942" s="67">
        <v>1.68</v>
      </c>
      <c r="F942" s="65" t="s">
        <v>255</v>
      </c>
      <c r="G942" s="66">
        <v>46268</v>
      </c>
      <c r="H942">
        <v>40503692</v>
      </c>
      <c r="I942">
        <v>30</v>
      </c>
      <c r="J942" s="65" t="s">
        <v>1984</v>
      </c>
      <c r="K942" s="65" t="s">
        <v>1151</v>
      </c>
      <c r="L942" s="66">
        <v>46268</v>
      </c>
      <c r="M942" s="65" t="s">
        <v>261</v>
      </c>
      <c r="N942" s="65" t="s">
        <v>264</v>
      </c>
      <c r="O942" s="65" t="s">
        <v>259</v>
      </c>
      <c r="P942" s="66">
        <v>46269</v>
      </c>
      <c r="Q942" s="31">
        <f t="shared" si="28"/>
        <v>439</v>
      </c>
      <c r="R942" s="31">
        <f t="shared" si="29"/>
        <v>540</v>
      </c>
      <c r="S942" s="29">
        <f>IF($Q942&lt;Parâmetros!$E$19,$G942-1,$G942)</f>
        <v>46268</v>
      </c>
    </row>
    <row r="943" spans="1:19" ht="15" customHeight="1" x14ac:dyDescent="0.25">
      <c r="A943" s="122">
        <v>54684</v>
      </c>
      <c r="B943" s="65" t="s">
        <v>194</v>
      </c>
      <c r="C943" s="65" t="s">
        <v>262</v>
      </c>
      <c r="D943" s="66">
        <v>46269</v>
      </c>
      <c r="E943" s="67">
        <v>1.5</v>
      </c>
      <c r="F943" s="65" t="s">
        <v>255</v>
      </c>
      <c r="G943" s="66">
        <v>46268</v>
      </c>
      <c r="H943">
        <v>40510704</v>
      </c>
      <c r="I943">
        <v>10</v>
      </c>
      <c r="J943" s="65" t="s">
        <v>303</v>
      </c>
      <c r="K943" s="65" t="s">
        <v>1488</v>
      </c>
      <c r="L943" s="66">
        <v>46268</v>
      </c>
      <c r="M943" s="65" t="s">
        <v>261</v>
      </c>
      <c r="N943" s="65" t="s">
        <v>264</v>
      </c>
      <c r="O943" s="65" t="s">
        <v>259</v>
      </c>
      <c r="P943" s="66">
        <v>46269</v>
      </c>
      <c r="Q943" s="31">
        <f t="shared" si="28"/>
        <v>540</v>
      </c>
      <c r="R943" s="31">
        <f t="shared" si="29"/>
        <v>630</v>
      </c>
      <c r="S943" s="29">
        <f>IF($Q943&lt;Parâmetros!$E$19,$G943-1,$G943)</f>
        <v>46268</v>
      </c>
    </row>
    <row r="944" spans="1:19" ht="15" customHeight="1" x14ac:dyDescent="0.25">
      <c r="A944" s="122">
        <v>54684</v>
      </c>
      <c r="B944" s="65" t="s">
        <v>194</v>
      </c>
      <c r="C944" s="65" t="s">
        <v>262</v>
      </c>
      <c r="D944" s="66">
        <v>46269</v>
      </c>
      <c r="E944" s="67">
        <v>2</v>
      </c>
      <c r="F944" s="65" t="s">
        <v>255</v>
      </c>
      <c r="G944" s="66">
        <v>46268</v>
      </c>
      <c r="H944">
        <v>40510409</v>
      </c>
      <c r="I944">
        <v>10</v>
      </c>
      <c r="J944" s="65" t="s">
        <v>1985</v>
      </c>
      <c r="K944" s="65" t="s">
        <v>335</v>
      </c>
      <c r="L944" s="66">
        <v>46268</v>
      </c>
      <c r="M944" s="65" t="s">
        <v>261</v>
      </c>
      <c r="N944">
        <v>3007061</v>
      </c>
      <c r="O944" s="65" t="s">
        <v>259</v>
      </c>
      <c r="P944" s="66">
        <v>46269</v>
      </c>
      <c r="Q944" s="31">
        <f t="shared" si="28"/>
        <v>630</v>
      </c>
      <c r="R944" s="31">
        <f t="shared" si="29"/>
        <v>750</v>
      </c>
      <c r="S944" s="29">
        <f>IF($Q944&lt;Parâmetros!$E$19,$G944-1,$G944)</f>
        <v>46268</v>
      </c>
    </row>
    <row r="945" spans="1:19" ht="15" customHeight="1" x14ac:dyDescent="0.25">
      <c r="A945" s="122">
        <v>54684</v>
      </c>
      <c r="B945" s="65" t="s">
        <v>194</v>
      </c>
      <c r="C945" s="65" t="s">
        <v>262</v>
      </c>
      <c r="D945" s="66">
        <v>46269</v>
      </c>
      <c r="E945" s="67">
        <v>1</v>
      </c>
      <c r="F945" s="65" t="s">
        <v>255</v>
      </c>
      <c r="G945" s="66">
        <v>46268</v>
      </c>
      <c r="H945">
        <v>40508092</v>
      </c>
      <c r="I945">
        <v>10</v>
      </c>
      <c r="J945" s="65" t="s">
        <v>1986</v>
      </c>
      <c r="K945" s="65" t="s">
        <v>304</v>
      </c>
      <c r="L945" s="66">
        <v>46268</v>
      </c>
      <c r="M945" s="65" t="s">
        <v>261</v>
      </c>
      <c r="N945">
        <v>3013091</v>
      </c>
      <c r="O945" s="65" t="s">
        <v>259</v>
      </c>
      <c r="P945" s="66">
        <v>46269</v>
      </c>
      <c r="Q945" s="31">
        <f t="shared" si="28"/>
        <v>750</v>
      </c>
      <c r="R945" s="31">
        <f t="shared" si="29"/>
        <v>810</v>
      </c>
      <c r="S945" s="29">
        <f>IF($Q945&lt;Parâmetros!$E$19,$G945-1,$G945)</f>
        <v>46268</v>
      </c>
    </row>
    <row r="946" spans="1:19" ht="15" customHeight="1" x14ac:dyDescent="0.25">
      <c r="A946" s="122">
        <v>54684</v>
      </c>
      <c r="B946" s="65" t="s">
        <v>194</v>
      </c>
      <c r="C946" s="65" t="s">
        <v>262</v>
      </c>
      <c r="D946" s="66">
        <v>46269</v>
      </c>
      <c r="E946" s="67">
        <v>1.17</v>
      </c>
      <c r="F946" s="65" t="s">
        <v>255</v>
      </c>
      <c r="G946" s="66">
        <v>46268</v>
      </c>
      <c r="H946">
        <v>40510410</v>
      </c>
      <c r="I946">
        <v>10</v>
      </c>
      <c r="J946" s="65" t="s">
        <v>1987</v>
      </c>
      <c r="K946" s="65" t="s">
        <v>749</v>
      </c>
      <c r="L946" s="66">
        <v>46268</v>
      </c>
      <c r="M946" s="65" t="s">
        <v>261</v>
      </c>
      <c r="N946" s="65" t="s">
        <v>264</v>
      </c>
      <c r="O946" s="65" t="s">
        <v>259</v>
      </c>
      <c r="P946" s="66">
        <v>46269</v>
      </c>
      <c r="Q946" s="31">
        <f t="shared" si="28"/>
        <v>810</v>
      </c>
      <c r="R946" s="31">
        <f t="shared" si="29"/>
        <v>880</v>
      </c>
      <c r="S946" s="29">
        <f>IF($Q946&lt;Parâmetros!$E$19,$G946-1,$G946)</f>
        <v>46268</v>
      </c>
    </row>
    <row r="947" spans="1:19" ht="15" customHeight="1" x14ac:dyDescent="0.25">
      <c r="A947" s="122">
        <v>54684</v>
      </c>
      <c r="B947" s="65" t="s">
        <v>194</v>
      </c>
      <c r="C947" s="65" t="s">
        <v>262</v>
      </c>
      <c r="D947" s="66">
        <v>46269</v>
      </c>
      <c r="E947" s="67">
        <v>0.67</v>
      </c>
      <c r="F947" s="65" t="s">
        <v>255</v>
      </c>
      <c r="G947" s="66">
        <v>46269</v>
      </c>
      <c r="H947">
        <v>40510418</v>
      </c>
      <c r="I947">
        <v>10</v>
      </c>
      <c r="J947" s="65" t="s">
        <v>289</v>
      </c>
      <c r="K947" s="65" t="s">
        <v>291</v>
      </c>
      <c r="L947" s="66">
        <v>46269</v>
      </c>
      <c r="M947" s="65" t="s">
        <v>261</v>
      </c>
      <c r="N947">
        <v>3011212</v>
      </c>
      <c r="O947" s="65" t="s">
        <v>259</v>
      </c>
      <c r="P947" s="66">
        <v>46269</v>
      </c>
      <c r="Q947" s="31">
        <f t="shared" si="28"/>
        <v>440</v>
      </c>
      <c r="R947" s="31">
        <f t="shared" si="29"/>
        <v>480</v>
      </c>
      <c r="S947" s="29">
        <f>IF($Q947&lt;Parâmetros!$E$19,$G947-1,$G947)</f>
        <v>46269</v>
      </c>
    </row>
    <row r="948" spans="1:19" ht="15" customHeight="1" x14ac:dyDescent="0.25">
      <c r="A948" s="122">
        <v>54684</v>
      </c>
      <c r="B948" s="65" t="s">
        <v>194</v>
      </c>
      <c r="C948" s="65" t="s">
        <v>262</v>
      </c>
      <c r="D948" s="66">
        <v>46269</v>
      </c>
      <c r="E948" s="67">
        <v>-0.67</v>
      </c>
      <c r="F948" s="65" t="s">
        <v>255</v>
      </c>
      <c r="G948" s="66">
        <v>46269</v>
      </c>
      <c r="H948">
        <v>40510418</v>
      </c>
      <c r="I948">
        <v>10</v>
      </c>
      <c r="J948" s="65" t="s">
        <v>289</v>
      </c>
      <c r="K948" s="65" t="s">
        <v>291</v>
      </c>
      <c r="L948" s="66">
        <v>46269</v>
      </c>
      <c r="M948" s="65" t="s">
        <v>261</v>
      </c>
      <c r="N948">
        <v>3011212</v>
      </c>
      <c r="O948" s="65" t="s">
        <v>259</v>
      </c>
      <c r="P948" s="66">
        <v>46269</v>
      </c>
      <c r="Q948" s="31">
        <f t="shared" si="28"/>
        <v>440</v>
      </c>
      <c r="R948" s="31">
        <f t="shared" si="29"/>
        <v>480</v>
      </c>
      <c r="S948" s="29">
        <f>IF($Q948&lt;Parâmetros!$E$19,$G948-1,$G948)</f>
        <v>46269</v>
      </c>
    </row>
    <row r="949" spans="1:19" ht="15" customHeight="1" x14ac:dyDescent="0.25">
      <c r="A949" s="122">
        <v>54684</v>
      </c>
      <c r="B949" s="65" t="s">
        <v>194</v>
      </c>
      <c r="C949" s="65" t="s">
        <v>262</v>
      </c>
      <c r="D949" s="66">
        <v>46269</v>
      </c>
      <c r="E949" s="67">
        <v>1.17</v>
      </c>
      <c r="F949" s="65" t="s">
        <v>255</v>
      </c>
      <c r="G949" s="66">
        <v>46269</v>
      </c>
      <c r="H949">
        <v>40510418</v>
      </c>
      <c r="I949">
        <v>10</v>
      </c>
      <c r="J949" s="65" t="s">
        <v>289</v>
      </c>
      <c r="K949" s="65" t="s">
        <v>1485</v>
      </c>
      <c r="L949" s="66">
        <v>46269</v>
      </c>
      <c r="M949" s="65" t="s">
        <v>261</v>
      </c>
      <c r="N949">
        <v>3011212</v>
      </c>
      <c r="O949" s="65" t="s">
        <v>259</v>
      </c>
      <c r="P949" s="66">
        <v>46269</v>
      </c>
      <c r="Q949" s="31">
        <f t="shared" si="28"/>
        <v>440</v>
      </c>
      <c r="R949" s="31">
        <f t="shared" si="29"/>
        <v>510</v>
      </c>
      <c r="S949" s="29">
        <f>IF($Q949&lt;Parâmetros!$E$19,$G949-1,$G949)</f>
        <v>46269</v>
      </c>
    </row>
    <row r="950" spans="1:19" ht="15" customHeight="1" x14ac:dyDescent="0.25">
      <c r="A950" s="122">
        <v>54684</v>
      </c>
      <c r="B950" s="65" t="s">
        <v>194</v>
      </c>
      <c r="C950" s="65" t="s">
        <v>262</v>
      </c>
      <c r="D950" s="66">
        <v>46269</v>
      </c>
      <c r="E950" s="67">
        <v>1.5</v>
      </c>
      <c r="F950" s="65" t="s">
        <v>255</v>
      </c>
      <c r="G950" s="66">
        <v>46269</v>
      </c>
      <c r="H950">
        <v>40510417</v>
      </c>
      <c r="I950">
        <v>10</v>
      </c>
      <c r="J950" s="65" t="s">
        <v>1486</v>
      </c>
      <c r="K950" s="65" t="s">
        <v>1153</v>
      </c>
      <c r="L950" s="66">
        <v>46269</v>
      </c>
      <c r="M950" s="65" t="s">
        <v>261</v>
      </c>
      <c r="N950">
        <v>3007118</v>
      </c>
      <c r="O950" s="65" t="s">
        <v>259</v>
      </c>
      <c r="P950" s="66">
        <v>46269</v>
      </c>
      <c r="Q950" s="31">
        <f t="shared" si="28"/>
        <v>510</v>
      </c>
      <c r="R950" s="31">
        <f t="shared" si="29"/>
        <v>600</v>
      </c>
      <c r="S950" s="29">
        <f>IF($Q950&lt;Parâmetros!$E$19,$G950-1,$G950)</f>
        <v>46269</v>
      </c>
    </row>
    <row r="951" spans="1:19" ht="15" customHeight="1" x14ac:dyDescent="0.25">
      <c r="A951" s="122">
        <v>54684</v>
      </c>
      <c r="B951" s="65" t="s">
        <v>194</v>
      </c>
      <c r="C951" s="65" t="s">
        <v>262</v>
      </c>
      <c r="D951" s="66">
        <v>46269</v>
      </c>
      <c r="E951" s="67">
        <v>1</v>
      </c>
      <c r="F951" s="65" t="s">
        <v>255</v>
      </c>
      <c r="G951" s="66">
        <v>46269</v>
      </c>
      <c r="H951">
        <v>40510416</v>
      </c>
      <c r="I951">
        <v>10</v>
      </c>
      <c r="J951" s="65" t="s">
        <v>1988</v>
      </c>
      <c r="K951" s="65" t="s">
        <v>278</v>
      </c>
      <c r="L951" s="66">
        <v>46269</v>
      </c>
      <c r="M951" s="65" t="s">
        <v>261</v>
      </c>
      <c r="N951">
        <v>3013330</v>
      </c>
      <c r="O951" s="65" t="s">
        <v>259</v>
      </c>
      <c r="P951" s="66">
        <v>46269</v>
      </c>
      <c r="Q951" s="31">
        <f t="shared" si="28"/>
        <v>600</v>
      </c>
      <c r="R951" s="31">
        <f t="shared" si="29"/>
        <v>660</v>
      </c>
      <c r="S951" s="29">
        <f>IF($Q951&lt;Parâmetros!$E$19,$G951-1,$G951)</f>
        <v>46269</v>
      </c>
    </row>
    <row r="952" spans="1:19" ht="15" customHeight="1" x14ac:dyDescent="0.25">
      <c r="A952" s="122">
        <v>54684</v>
      </c>
      <c r="B952" s="65" t="s">
        <v>194</v>
      </c>
      <c r="C952" s="65" t="s">
        <v>262</v>
      </c>
      <c r="D952" s="66">
        <v>46269</v>
      </c>
      <c r="E952" s="67">
        <v>1</v>
      </c>
      <c r="F952" s="65" t="s">
        <v>255</v>
      </c>
      <c r="G952" s="66">
        <v>46269</v>
      </c>
      <c r="H952">
        <v>40511696</v>
      </c>
      <c r="I952">
        <v>10</v>
      </c>
      <c r="J952" s="65" t="s">
        <v>1234</v>
      </c>
      <c r="K952" s="65" t="s">
        <v>294</v>
      </c>
      <c r="L952" s="66">
        <v>46269</v>
      </c>
      <c r="M952" s="65" t="s">
        <v>261</v>
      </c>
      <c r="N952" s="65" t="s">
        <v>264</v>
      </c>
      <c r="O952" s="65" t="s">
        <v>259</v>
      </c>
      <c r="P952" s="66">
        <v>46269</v>
      </c>
      <c r="Q952" s="31">
        <f t="shared" si="28"/>
        <v>660</v>
      </c>
      <c r="R952" s="31">
        <f t="shared" si="29"/>
        <v>720</v>
      </c>
      <c r="S952" s="29">
        <f>IF($Q952&lt;Parâmetros!$E$19,$G952-1,$G952)</f>
        <v>46269</v>
      </c>
    </row>
    <row r="953" spans="1:19" ht="15" customHeight="1" x14ac:dyDescent="0.25">
      <c r="A953" s="122">
        <v>54684</v>
      </c>
      <c r="B953" s="65" t="s">
        <v>194</v>
      </c>
      <c r="C953" s="65" t="s">
        <v>262</v>
      </c>
      <c r="D953" s="66">
        <v>46269</v>
      </c>
      <c r="E953" s="67">
        <v>1</v>
      </c>
      <c r="F953" s="65" t="s">
        <v>255</v>
      </c>
      <c r="G953" s="66">
        <v>46269</v>
      </c>
      <c r="H953">
        <v>40508652</v>
      </c>
      <c r="I953">
        <v>10</v>
      </c>
      <c r="J953" s="65" t="s">
        <v>1989</v>
      </c>
      <c r="K953" s="65" t="s">
        <v>1053</v>
      </c>
      <c r="L953" s="66">
        <v>46269</v>
      </c>
      <c r="M953" s="65" t="s">
        <v>261</v>
      </c>
      <c r="N953" s="65" t="s">
        <v>264</v>
      </c>
      <c r="O953" s="65" t="s">
        <v>259</v>
      </c>
      <c r="P953" s="66">
        <v>46269</v>
      </c>
      <c r="Q953" s="31">
        <f t="shared" si="28"/>
        <v>720</v>
      </c>
      <c r="R953" s="31">
        <f t="shared" si="29"/>
        <v>780</v>
      </c>
      <c r="S953" s="29">
        <f>IF($Q953&lt;Parâmetros!$E$19,$G953-1,$G953)</f>
        <v>46269</v>
      </c>
    </row>
    <row r="954" spans="1:19" ht="15" customHeight="1" x14ac:dyDescent="0.25">
      <c r="A954" s="122">
        <v>54684</v>
      </c>
      <c r="B954" s="65" t="s">
        <v>194</v>
      </c>
      <c r="C954" s="65" t="s">
        <v>262</v>
      </c>
      <c r="D954" s="66">
        <v>46269</v>
      </c>
      <c r="E954" s="67">
        <v>0.67</v>
      </c>
      <c r="F954" s="65" t="s">
        <v>255</v>
      </c>
      <c r="G954" s="66">
        <v>46269</v>
      </c>
      <c r="H954">
        <v>40510409</v>
      </c>
      <c r="I954">
        <v>10</v>
      </c>
      <c r="J954" s="65" t="s">
        <v>1053</v>
      </c>
      <c r="K954" s="65" t="s">
        <v>891</v>
      </c>
      <c r="L954" s="66">
        <v>46269</v>
      </c>
      <c r="M954" s="65" t="s">
        <v>261</v>
      </c>
      <c r="N954">
        <v>3007061</v>
      </c>
      <c r="O954" s="65" t="s">
        <v>259</v>
      </c>
      <c r="P954" s="66">
        <v>46269</v>
      </c>
      <c r="Q954" s="31">
        <f t="shared" si="28"/>
        <v>780</v>
      </c>
      <c r="R954" s="31">
        <f t="shared" si="29"/>
        <v>820</v>
      </c>
      <c r="S954" s="29">
        <f>IF($Q954&lt;Parâmetros!$E$19,$G954-1,$G954)</f>
        <v>46269</v>
      </c>
    </row>
    <row r="955" spans="1:19" ht="15" customHeight="1" x14ac:dyDescent="0.25">
      <c r="A955" s="122">
        <v>54684</v>
      </c>
      <c r="B955" s="65" t="s">
        <v>194</v>
      </c>
      <c r="C955" s="65" t="s">
        <v>262</v>
      </c>
      <c r="D955" s="66">
        <v>46269</v>
      </c>
      <c r="E955" s="67">
        <v>1</v>
      </c>
      <c r="F955" s="65" t="s">
        <v>255</v>
      </c>
      <c r="G955" s="66">
        <v>46269</v>
      </c>
      <c r="H955">
        <v>40505297</v>
      </c>
      <c r="I955">
        <v>20</v>
      </c>
      <c r="J955" s="65" t="s">
        <v>1990</v>
      </c>
      <c r="K955" s="65" t="s">
        <v>749</v>
      </c>
      <c r="L955" s="66">
        <v>46269</v>
      </c>
      <c r="M955" s="65" t="s">
        <v>261</v>
      </c>
      <c r="N955" s="65" t="s">
        <v>264</v>
      </c>
      <c r="O955" s="65" t="s">
        <v>259</v>
      </c>
      <c r="P955" s="66">
        <v>46269</v>
      </c>
      <c r="Q955" s="31">
        <f t="shared" si="28"/>
        <v>820</v>
      </c>
      <c r="R955" s="31">
        <f t="shared" si="29"/>
        <v>880</v>
      </c>
      <c r="S955" s="29">
        <f>IF($Q955&lt;Parâmetros!$E$19,$G955-1,$G955)</f>
        <v>46269</v>
      </c>
    </row>
    <row r="956" spans="1:19" ht="15" customHeight="1" x14ac:dyDescent="0.25">
      <c r="A956" s="122">
        <v>54684</v>
      </c>
      <c r="B956" s="65" t="s">
        <v>194</v>
      </c>
      <c r="C956" s="65" t="s">
        <v>262</v>
      </c>
      <c r="D956" s="66">
        <v>46273</v>
      </c>
      <c r="E956" s="67">
        <v>7.42</v>
      </c>
      <c r="F956" s="65" t="s">
        <v>255</v>
      </c>
      <c r="G956" s="66">
        <v>46272</v>
      </c>
      <c r="H956">
        <v>40490141</v>
      </c>
      <c r="I956">
        <v>10</v>
      </c>
      <c r="J956" s="65" t="s">
        <v>289</v>
      </c>
      <c r="K956" s="65" t="s">
        <v>2761</v>
      </c>
      <c r="L956" s="66">
        <v>46272</v>
      </c>
      <c r="M956" s="65" t="s">
        <v>261</v>
      </c>
      <c r="N956" s="65" t="s">
        <v>264</v>
      </c>
      <c r="O956" s="65" t="s">
        <v>259</v>
      </c>
      <c r="P956" s="66">
        <v>46273</v>
      </c>
      <c r="Q956" s="31">
        <f t="shared" si="28"/>
        <v>440</v>
      </c>
      <c r="R956" s="31">
        <f t="shared" si="29"/>
        <v>885</v>
      </c>
      <c r="S956" s="29">
        <f>IF($Q956&lt;Parâmetros!$E$19,$G956-1,$G956)</f>
        <v>46272</v>
      </c>
    </row>
    <row r="957" spans="1:19" ht="15" customHeight="1" x14ac:dyDescent="0.25">
      <c r="A957" s="122">
        <v>54747</v>
      </c>
      <c r="B957" s="65" t="s">
        <v>207</v>
      </c>
      <c r="C957" s="65" t="s">
        <v>290</v>
      </c>
      <c r="D957" s="66">
        <v>46245</v>
      </c>
      <c r="E957" s="67">
        <v>-1.98</v>
      </c>
      <c r="F957" s="65" t="s">
        <v>255</v>
      </c>
      <c r="G957" s="66">
        <v>46244</v>
      </c>
      <c r="H957">
        <v>40502406</v>
      </c>
      <c r="I957">
        <v>10</v>
      </c>
      <c r="J957" s="65" t="s">
        <v>750</v>
      </c>
      <c r="K957" s="65" t="s">
        <v>278</v>
      </c>
      <c r="L957" s="66">
        <v>46244</v>
      </c>
      <c r="M957" s="65" t="s">
        <v>258</v>
      </c>
      <c r="N957" s="65" t="s">
        <v>264</v>
      </c>
      <c r="O957" s="65" t="s">
        <v>751</v>
      </c>
      <c r="P957" s="66">
        <v>46266</v>
      </c>
      <c r="Q957" s="31">
        <f t="shared" ref="Q957:Q1019" si="30">IFERROR(VALUE(LEFT($J957,2))*60+VALUE(MID($J957,4,2)),9999)</f>
        <v>541</v>
      </c>
      <c r="R957" s="31">
        <f t="shared" ref="R957:R1019" si="31">IFERROR(VALUE(LEFT($K957,2))*60+VALUE(MID($K957,4,2)),"")</f>
        <v>660</v>
      </c>
      <c r="S957" s="29">
        <f>IF($Q957&lt;Parâmetros!$E$19,$G957-1,$G957)</f>
        <v>46244</v>
      </c>
    </row>
    <row r="958" spans="1:19" ht="15" customHeight="1" x14ac:dyDescent="0.25">
      <c r="A958" s="122">
        <v>54747</v>
      </c>
      <c r="B958" s="65" t="s">
        <v>207</v>
      </c>
      <c r="C958" s="65" t="s">
        <v>290</v>
      </c>
      <c r="D958" s="66">
        <v>46267</v>
      </c>
      <c r="E958" s="67">
        <v>2.17</v>
      </c>
      <c r="F958" s="65" t="s">
        <v>255</v>
      </c>
      <c r="G958" s="66">
        <v>46265</v>
      </c>
      <c r="H958">
        <v>40509428</v>
      </c>
      <c r="I958">
        <v>10</v>
      </c>
      <c r="J958" s="65" t="s">
        <v>289</v>
      </c>
      <c r="K958" s="65" t="s">
        <v>1045</v>
      </c>
      <c r="L958" s="66">
        <v>46265</v>
      </c>
      <c r="M958" s="65" t="s">
        <v>258</v>
      </c>
      <c r="N958" s="65" t="s">
        <v>264</v>
      </c>
      <c r="O958" s="65" t="s">
        <v>259</v>
      </c>
      <c r="P958" s="66">
        <v>46267</v>
      </c>
      <c r="Q958" s="31">
        <f t="shared" si="30"/>
        <v>440</v>
      </c>
      <c r="R958" s="31">
        <f t="shared" si="31"/>
        <v>570</v>
      </c>
      <c r="S958" s="29">
        <f>IF($Q958&lt;Parâmetros!$E$19,$G958-1,$G958)</f>
        <v>46265</v>
      </c>
    </row>
    <row r="959" spans="1:19" ht="15" customHeight="1" x14ac:dyDescent="0.25">
      <c r="A959" s="122">
        <v>54747</v>
      </c>
      <c r="B959" s="65" t="s">
        <v>207</v>
      </c>
      <c r="C959" s="65" t="s">
        <v>290</v>
      </c>
      <c r="D959" s="66">
        <v>46267</v>
      </c>
      <c r="E959" s="67">
        <v>1.98</v>
      </c>
      <c r="F959" s="65" t="s">
        <v>255</v>
      </c>
      <c r="G959" s="66">
        <v>46265</v>
      </c>
      <c r="H959">
        <v>40509429</v>
      </c>
      <c r="I959">
        <v>10</v>
      </c>
      <c r="J959" s="65" t="s">
        <v>1046</v>
      </c>
      <c r="K959" s="65" t="s">
        <v>355</v>
      </c>
      <c r="L959" s="66">
        <v>46265</v>
      </c>
      <c r="M959" s="65" t="s">
        <v>258</v>
      </c>
      <c r="N959" s="65" t="s">
        <v>264</v>
      </c>
      <c r="O959" s="65" t="s">
        <v>259</v>
      </c>
      <c r="P959" s="66">
        <v>46267</v>
      </c>
      <c r="Q959" s="31">
        <f t="shared" si="30"/>
        <v>571</v>
      </c>
      <c r="R959" s="31">
        <f t="shared" si="31"/>
        <v>690</v>
      </c>
      <c r="S959" s="29">
        <f>IF($Q959&lt;Parâmetros!$E$19,$G959-1,$G959)</f>
        <v>46265</v>
      </c>
    </row>
    <row r="960" spans="1:19" ht="15" customHeight="1" x14ac:dyDescent="0.25">
      <c r="A960" s="122">
        <v>54747</v>
      </c>
      <c r="B960" s="65" t="s">
        <v>207</v>
      </c>
      <c r="C960" s="65" t="s">
        <v>290</v>
      </c>
      <c r="D960" s="66">
        <v>46267</v>
      </c>
      <c r="E960" s="67">
        <v>1</v>
      </c>
      <c r="F960" s="65" t="s">
        <v>255</v>
      </c>
      <c r="G960" s="66">
        <v>46265</v>
      </c>
      <c r="H960">
        <v>40509634</v>
      </c>
      <c r="I960">
        <v>10</v>
      </c>
      <c r="J960" s="65" t="s">
        <v>335</v>
      </c>
      <c r="K960" s="65" t="s">
        <v>304</v>
      </c>
      <c r="L960" s="66">
        <v>46265</v>
      </c>
      <c r="M960" s="65" t="s">
        <v>279</v>
      </c>
      <c r="N960" s="65" t="s">
        <v>264</v>
      </c>
      <c r="O960" s="65" t="s">
        <v>259</v>
      </c>
      <c r="P960" s="66">
        <v>46267</v>
      </c>
      <c r="Q960" s="31">
        <f t="shared" si="30"/>
        <v>750</v>
      </c>
      <c r="R960" s="31">
        <f t="shared" si="31"/>
        <v>810</v>
      </c>
      <c r="S960" s="29">
        <f>IF($Q960&lt;Parâmetros!$E$19,$G960-1,$G960)</f>
        <v>46265</v>
      </c>
    </row>
    <row r="961" spans="1:19" ht="15" customHeight="1" x14ac:dyDescent="0.25">
      <c r="A961" s="122">
        <v>54747</v>
      </c>
      <c r="B961" s="65" t="s">
        <v>207</v>
      </c>
      <c r="C961" s="65" t="s">
        <v>290</v>
      </c>
      <c r="D961" s="66">
        <v>46267</v>
      </c>
      <c r="E961" s="67">
        <v>0.98</v>
      </c>
      <c r="F961" s="65" t="s">
        <v>255</v>
      </c>
      <c r="G961" s="66">
        <v>46265</v>
      </c>
      <c r="H961">
        <v>40509492</v>
      </c>
      <c r="I961">
        <v>10</v>
      </c>
      <c r="J961" s="65" t="s">
        <v>1047</v>
      </c>
      <c r="K961" s="65" t="s">
        <v>1048</v>
      </c>
      <c r="L961" s="66">
        <v>46265</v>
      </c>
      <c r="M961" s="65" t="s">
        <v>258</v>
      </c>
      <c r="N961" s="65" t="s">
        <v>264</v>
      </c>
      <c r="O961" s="65" t="s">
        <v>259</v>
      </c>
      <c r="P961" s="66">
        <v>46267</v>
      </c>
      <c r="Q961" s="31">
        <f t="shared" si="30"/>
        <v>811</v>
      </c>
      <c r="R961" s="31">
        <f t="shared" si="31"/>
        <v>870</v>
      </c>
      <c r="S961" s="29">
        <f>IF($Q961&lt;Parâmetros!$E$19,$G961-1,$G961)</f>
        <v>46265</v>
      </c>
    </row>
    <row r="962" spans="1:19" ht="15" customHeight="1" x14ac:dyDescent="0.25">
      <c r="A962" s="122">
        <v>54747</v>
      </c>
      <c r="B962" s="65" t="s">
        <v>207</v>
      </c>
      <c r="C962" s="65" t="s">
        <v>290</v>
      </c>
      <c r="D962" s="66">
        <v>46267</v>
      </c>
      <c r="E962" s="67">
        <v>0.48</v>
      </c>
      <c r="F962" s="65" t="s">
        <v>255</v>
      </c>
      <c r="G962" s="66">
        <v>46265</v>
      </c>
      <c r="H962">
        <v>40509493</v>
      </c>
      <c r="I962">
        <v>10</v>
      </c>
      <c r="J962" s="65" t="s">
        <v>1049</v>
      </c>
      <c r="K962" s="65" t="s">
        <v>321</v>
      </c>
      <c r="L962" s="66">
        <v>46265</v>
      </c>
      <c r="M962" s="65" t="s">
        <v>258</v>
      </c>
      <c r="N962" s="65" t="s">
        <v>264</v>
      </c>
      <c r="O962" s="65" t="s">
        <v>259</v>
      </c>
      <c r="P962" s="66">
        <v>46267</v>
      </c>
      <c r="Q962" s="31">
        <f t="shared" si="30"/>
        <v>871</v>
      </c>
      <c r="R962" s="31">
        <f t="shared" si="31"/>
        <v>900</v>
      </c>
      <c r="S962" s="29">
        <f>IF($Q962&lt;Parâmetros!$E$19,$G962-1,$G962)</f>
        <v>46265</v>
      </c>
    </row>
    <row r="963" spans="1:19" ht="15" customHeight="1" x14ac:dyDescent="0.25">
      <c r="A963" s="122">
        <v>54747</v>
      </c>
      <c r="B963" s="65" t="s">
        <v>207</v>
      </c>
      <c r="C963" s="65" t="s">
        <v>290</v>
      </c>
      <c r="D963" s="66">
        <v>46267</v>
      </c>
      <c r="E963" s="67">
        <v>0.48</v>
      </c>
      <c r="F963" s="65" t="s">
        <v>255</v>
      </c>
      <c r="G963" s="66">
        <v>46265</v>
      </c>
      <c r="H963">
        <v>40509494</v>
      </c>
      <c r="I963">
        <v>10</v>
      </c>
      <c r="J963" s="65" t="s">
        <v>1050</v>
      </c>
      <c r="K963" s="65" t="s">
        <v>306</v>
      </c>
      <c r="L963" s="66">
        <v>46265</v>
      </c>
      <c r="M963" s="65" t="s">
        <v>258</v>
      </c>
      <c r="N963" s="65" t="s">
        <v>264</v>
      </c>
      <c r="O963" s="65" t="s">
        <v>259</v>
      </c>
      <c r="P963" s="66">
        <v>46267</v>
      </c>
      <c r="Q963" s="31">
        <f t="shared" si="30"/>
        <v>901</v>
      </c>
      <c r="R963" s="31">
        <f t="shared" si="31"/>
        <v>930</v>
      </c>
      <c r="S963" s="29">
        <f>IF($Q963&lt;Parâmetros!$E$19,$G963-1,$G963)</f>
        <v>46265</v>
      </c>
    </row>
    <row r="964" spans="1:19" ht="15" customHeight="1" x14ac:dyDescent="0.25">
      <c r="A964" s="122">
        <v>54747</v>
      </c>
      <c r="B964" s="65" t="s">
        <v>207</v>
      </c>
      <c r="C964" s="65" t="s">
        <v>290</v>
      </c>
      <c r="D964" s="66">
        <v>46267</v>
      </c>
      <c r="E964" s="67">
        <v>0.98</v>
      </c>
      <c r="F964" s="65" t="s">
        <v>255</v>
      </c>
      <c r="G964" s="66">
        <v>46265</v>
      </c>
      <c r="H964">
        <v>40509421</v>
      </c>
      <c r="I964">
        <v>10</v>
      </c>
      <c r="J964" s="65" t="s">
        <v>1051</v>
      </c>
      <c r="K964" s="65" t="s">
        <v>1052</v>
      </c>
      <c r="L964" s="66">
        <v>46265</v>
      </c>
      <c r="M964" s="65" t="s">
        <v>279</v>
      </c>
      <c r="N964" s="65" t="s">
        <v>264</v>
      </c>
      <c r="O964" s="65" t="s">
        <v>259</v>
      </c>
      <c r="P964" s="66">
        <v>46267</v>
      </c>
      <c r="Q964" s="31">
        <f t="shared" si="30"/>
        <v>931</v>
      </c>
      <c r="R964" s="31">
        <f t="shared" si="31"/>
        <v>990</v>
      </c>
      <c r="S964" s="29">
        <f>IF($Q964&lt;Parâmetros!$E$19,$G964-1,$G964)</f>
        <v>46265</v>
      </c>
    </row>
    <row r="965" spans="1:19" ht="15" customHeight="1" x14ac:dyDescent="0.25">
      <c r="A965" s="122">
        <v>54747</v>
      </c>
      <c r="B965" s="65" t="s">
        <v>207</v>
      </c>
      <c r="C965" s="65" t="s">
        <v>290</v>
      </c>
      <c r="D965" s="66">
        <v>46267</v>
      </c>
      <c r="E965" s="67">
        <v>4.5</v>
      </c>
      <c r="F965" s="65" t="s">
        <v>255</v>
      </c>
      <c r="G965" s="66">
        <v>46266</v>
      </c>
      <c r="H965">
        <v>40510992</v>
      </c>
      <c r="I965">
        <v>10</v>
      </c>
      <c r="J965" s="65" t="s">
        <v>293</v>
      </c>
      <c r="K965" s="65" t="s">
        <v>294</v>
      </c>
      <c r="L965" s="66">
        <v>46266</v>
      </c>
      <c r="M965" s="65" t="s">
        <v>261</v>
      </c>
      <c r="N965" s="65" t="s">
        <v>264</v>
      </c>
      <c r="O965" s="65" t="s">
        <v>259</v>
      </c>
      <c r="P965" s="66">
        <v>46267</v>
      </c>
      <c r="Q965" s="31">
        <f t="shared" si="30"/>
        <v>450</v>
      </c>
      <c r="R965" s="31">
        <f t="shared" si="31"/>
        <v>720</v>
      </c>
      <c r="S965" s="29">
        <f>IF($Q965&lt;Parâmetros!$E$19,$G965-1,$G965)</f>
        <v>46266</v>
      </c>
    </row>
    <row r="966" spans="1:19" ht="15" customHeight="1" x14ac:dyDescent="0.25">
      <c r="A966" s="122">
        <v>54747</v>
      </c>
      <c r="B966" s="65" t="s">
        <v>207</v>
      </c>
      <c r="C966" s="65" t="s">
        <v>290</v>
      </c>
      <c r="D966" s="66">
        <v>46267</v>
      </c>
      <c r="E966" s="67">
        <v>3.5</v>
      </c>
      <c r="F966" s="65" t="s">
        <v>255</v>
      </c>
      <c r="G966" s="66">
        <v>46266</v>
      </c>
      <c r="H966">
        <v>40510992</v>
      </c>
      <c r="I966">
        <v>10</v>
      </c>
      <c r="J966" s="65" t="s">
        <v>1053</v>
      </c>
      <c r="K966" s="65" t="s">
        <v>1052</v>
      </c>
      <c r="L966" s="66">
        <v>46266</v>
      </c>
      <c r="M966" s="65" t="s">
        <v>261</v>
      </c>
      <c r="N966" s="65" t="s">
        <v>264</v>
      </c>
      <c r="O966" s="65" t="s">
        <v>259</v>
      </c>
      <c r="P966" s="66">
        <v>46267</v>
      </c>
      <c r="Q966" s="31">
        <f t="shared" si="30"/>
        <v>780</v>
      </c>
      <c r="R966" s="31">
        <f t="shared" si="31"/>
        <v>990</v>
      </c>
      <c r="S966" s="29">
        <f>IF($Q966&lt;Parâmetros!$E$19,$G966-1,$G966)</f>
        <v>46266</v>
      </c>
    </row>
    <row r="967" spans="1:19" ht="15" customHeight="1" x14ac:dyDescent="0.25">
      <c r="A967" s="122">
        <v>54747</v>
      </c>
      <c r="B967" s="65" t="s">
        <v>207</v>
      </c>
      <c r="C967" s="65" t="s">
        <v>290</v>
      </c>
      <c r="D967" s="66">
        <v>46268</v>
      </c>
      <c r="E967" s="67">
        <v>1.5</v>
      </c>
      <c r="F967" s="65" t="s">
        <v>255</v>
      </c>
      <c r="G967" s="66">
        <v>46267</v>
      </c>
      <c r="H967">
        <v>40511255</v>
      </c>
      <c r="I967">
        <v>10</v>
      </c>
      <c r="J967" s="65" t="s">
        <v>293</v>
      </c>
      <c r="K967" s="65" t="s">
        <v>1151</v>
      </c>
      <c r="L967" s="66">
        <v>46267</v>
      </c>
      <c r="M967" s="65" t="s">
        <v>261</v>
      </c>
      <c r="N967" s="65" t="s">
        <v>264</v>
      </c>
      <c r="O967" s="65" t="s">
        <v>259</v>
      </c>
      <c r="P967" s="66">
        <v>46268</v>
      </c>
      <c r="Q967" s="31">
        <f t="shared" si="30"/>
        <v>450</v>
      </c>
      <c r="R967" s="31">
        <f t="shared" si="31"/>
        <v>540</v>
      </c>
      <c r="S967" s="29">
        <f>IF($Q967&lt;Parâmetros!$E$19,$G967-1,$G967)</f>
        <v>46267</v>
      </c>
    </row>
    <row r="968" spans="1:19" ht="15" customHeight="1" x14ac:dyDescent="0.25">
      <c r="A968" s="122">
        <v>54747</v>
      </c>
      <c r="B968" s="65" t="s">
        <v>207</v>
      </c>
      <c r="C968" s="65" t="s">
        <v>290</v>
      </c>
      <c r="D968" s="66">
        <v>46268</v>
      </c>
      <c r="E968" s="67">
        <v>1.5</v>
      </c>
      <c r="F968" s="65" t="s">
        <v>255</v>
      </c>
      <c r="G968" s="66">
        <v>46267</v>
      </c>
      <c r="H968">
        <v>40511257</v>
      </c>
      <c r="I968">
        <v>10</v>
      </c>
      <c r="J968" s="65" t="s">
        <v>293</v>
      </c>
      <c r="K968" s="65" t="s">
        <v>1151</v>
      </c>
      <c r="L968" s="66">
        <v>46267</v>
      </c>
      <c r="M968" s="65" t="s">
        <v>261</v>
      </c>
      <c r="N968" s="65" t="s">
        <v>264</v>
      </c>
      <c r="O968" s="65" t="s">
        <v>259</v>
      </c>
      <c r="P968" s="66">
        <v>46268</v>
      </c>
      <c r="Q968" s="31">
        <f t="shared" si="30"/>
        <v>450</v>
      </c>
      <c r="R968" s="31">
        <f t="shared" si="31"/>
        <v>540</v>
      </c>
      <c r="S968" s="29">
        <f>IF($Q968&lt;Parâmetros!$E$19,$G968-1,$G968)</f>
        <v>46267</v>
      </c>
    </row>
    <row r="969" spans="1:19" ht="15" customHeight="1" x14ac:dyDescent="0.25">
      <c r="A969" s="122">
        <v>54747</v>
      </c>
      <c r="B969" s="65" t="s">
        <v>207</v>
      </c>
      <c r="C969" s="65" t="s">
        <v>290</v>
      </c>
      <c r="D969" s="66">
        <v>46268</v>
      </c>
      <c r="E969" s="67">
        <v>-1.5</v>
      </c>
      <c r="F969" s="65" t="s">
        <v>255</v>
      </c>
      <c r="G969" s="66">
        <v>46267</v>
      </c>
      <c r="H969">
        <v>40511257</v>
      </c>
      <c r="I969">
        <v>10</v>
      </c>
      <c r="J969" s="65" t="s">
        <v>293</v>
      </c>
      <c r="K969" s="65" t="s">
        <v>1151</v>
      </c>
      <c r="L969" s="66">
        <v>46267</v>
      </c>
      <c r="M969" s="65" t="s">
        <v>261</v>
      </c>
      <c r="N969" s="65" t="s">
        <v>264</v>
      </c>
      <c r="O969" s="65" t="s">
        <v>259</v>
      </c>
      <c r="P969" s="66">
        <v>46268</v>
      </c>
      <c r="Q969" s="31">
        <f t="shared" si="30"/>
        <v>450</v>
      </c>
      <c r="R969" s="31">
        <f t="shared" si="31"/>
        <v>540</v>
      </c>
      <c r="S969" s="29">
        <f>IF($Q969&lt;Parâmetros!$E$19,$G969-1,$G969)</f>
        <v>46267</v>
      </c>
    </row>
    <row r="970" spans="1:19" ht="15" customHeight="1" x14ac:dyDescent="0.25">
      <c r="A970" s="122">
        <v>54747</v>
      </c>
      <c r="B970" s="65" t="s">
        <v>207</v>
      </c>
      <c r="C970" s="65" t="s">
        <v>290</v>
      </c>
      <c r="D970" s="66">
        <v>46268</v>
      </c>
      <c r="E970" s="67">
        <v>1.98</v>
      </c>
      <c r="F970" s="65" t="s">
        <v>255</v>
      </c>
      <c r="G970" s="66">
        <v>46267</v>
      </c>
      <c r="H970">
        <v>40511257</v>
      </c>
      <c r="I970">
        <v>10</v>
      </c>
      <c r="J970" s="65" t="s">
        <v>750</v>
      </c>
      <c r="K970" s="65" t="s">
        <v>278</v>
      </c>
      <c r="L970" s="66">
        <v>46267</v>
      </c>
      <c r="M970" s="65" t="s">
        <v>261</v>
      </c>
      <c r="N970" s="65" t="s">
        <v>264</v>
      </c>
      <c r="O970" s="65" t="s">
        <v>259</v>
      </c>
      <c r="P970" s="66">
        <v>46268</v>
      </c>
      <c r="Q970" s="31">
        <f t="shared" si="30"/>
        <v>541</v>
      </c>
      <c r="R970" s="31">
        <f t="shared" si="31"/>
        <v>660</v>
      </c>
      <c r="S970" s="29">
        <f>IF($Q970&lt;Parâmetros!$E$19,$G970-1,$G970)</f>
        <v>46267</v>
      </c>
    </row>
    <row r="971" spans="1:19" ht="15" customHeight="1" x14ac:dyDescent="0.25">
      <c r="A971" s="122">
        <v>54747</v>
      </c>
      <c r="B971" s="65" t="s">
        <v>207</v>
      </c>
      <c r="C971" s="65" t="s">
        <v>290</v>
      </c>
      <c r="D971" s="66">
        <v>46268</v>
      </c>
      <c r="E971" s="67">
        <v>1.5</v>
      </c>
      <c r="F971" s="65" t="s">
        <v>255</v>
      </c>
      <c r="G971" s="66">
        <v>46267</v>
      </c>
      <c r="H971">
        <v>40511256</v>
      </c>
      <c r="I971">
        <v>10</v>
      </c>
      <c r="J971" s="65" t="s">
        <v>294</v>
      </c>
      <c r="K971" s="65" t="s">
        <v>304</v>
      </c>
      <c r="L971" s="66">
        <v>46267</v>
      </c>
      <c r="M971" s="65" t="s">
        <v>261</v>
      </c>
      <c r="N971">
        <v>3009938</v>
      </c>
      <c r="O971" s="65" t="s">
        <v>259</v>
      </c>
      <c r="P971" s="66">
        <v>46268</v>
      </c>
      <c r="Q971" s="31">
        <f t="shared" si="30"/>
        <v>720</v>
      </c>
      <c r="R971" s="31">
        <f t="shared" si="31"/>
        <v>810</v>
      </c>
      <c r="S971" s="29">
        <f>IF($Q971&lt;Parâmetros!$E$19,$G971-1,$G971)</f>
        <v>46267</v>
      </c>
    </row>
    <row r="972" spans="1:19" ht="15" customHeight="1" x14ac:dyDescent="0.25">
      <c r="A972" s="122">
        <v>54747</v>
      </c>
      <c r="B972" s="65" t="s">
        <v>207</v>
      </c>
      <c r="C972" s="65" t="s">
        <v>290</v>
      </c>
      <c r="D972" s="66">
        <v>46268</v>
      </c>
      <c r="E972" s="67">
        <v>1.48</v>
      </c>
      <c r="F972" s="65" t="s">
        <v>255</v>
      </c>
      <c r="G972" s="66">
        <v>46267</v>
      </c>
      <c r="H972">
        <v>40511259</v>
      </c>
      <c r="I972">
        <v>10</v>
      </c>
      <c r="J972" s="65" t="s">
        <v>1047</v>
      </c>
      <c r="K972" s="65" t="s">
        <v>321</v>
      </c>
      <c r="L972" s="66">
        <v>46267</v>
      </c>
      <c r="M972" s="65" t="s">
        <v>261</v>
      </c>
      <c r="N972">
        <v>3009387</v>
      </c>
      <c r="O972" s="65" t="s">
        <v>259</v>
      </c>
      <c r="P972" s="66">
        <v>46268</v>
      </c>
      <c r="Q972" s="31">
        <f t="shared" si="30"/>
        <v>811</v>
      </c>
      <c r="R972" s="31">
        <f t="shared" si="31"/>
        <v>900</v>
      </c>
      <c r="S972" s="29">
        <f>IF($Q972&lt;Parâmetros!$E$19,$G972-1,$G972)</f>
        <v>46267</v>
      </c>
    </row>
    <row r="973" spans="1:19" ht="15" customHeight="1" x14ac:dyDescent="0.25">
      <c r="A973" s="122">
        <v>54747</v>
      </c>
      <c r="B973" s="65" t="s">
        <v>207</v>
      </c>
      <c r="C973" s="65" t="s">
        <v>290</v>
      </c>
      <c r="D973" s="66">
        <v>46268</v>
      </c>
      <c r="E973" s="67">
        <v>1.48</v>
      </c>
      <c r="F973" s="65" t="s">
        <v>255</v>
      </c>
      <c r="G973" s="66">
        <v>46267</v>
      </c>
      <c r="H973">
        <v>40511258</v>
      </c>
      <c r="I973">
        <v>10</v>
      </c>
      <c r="J973" s="65" t="s">
        <v>1050</v>
      </c>
      <c r="K973" s="65" t="s">
        <v>1052</v>
      </c>
      <c r="L973" s="66">
        <v>46267</v>
      </c>
      <c r="M973" s="65" t="s">
        <v>261</v>
      </c>
      <c r="N973" s="65" t="s">
        <v>264</v>
      </c>
      <c r="O973" s="65" t="s">
        <v>259</v>
      </c>
      <c r="P973" s="66">
        <v>46268</v>
      </c>
      <c r="Q973" s="31">
        <f t="shared" si="30"/>
        <v>901</v>
      </c>
      <c r="R973" s="31">
        <f t="shared" si="31"/>
        <v>990</v>
      </c>
      <c r="S973" s="29">
        <f>IF($Q973&lt;Parâmetros!$E$19,$G973-1,$G973)</f>
        <v>46267</v>
      </c>
    </row>
    <row r="974" spans="1:19" ht="15" customHeight="1" x14ac:dyDescent="0.25">
      <c r="A974" s="122">
        <v>54747</v>
      </c>
      <c r="B974" s="65" t="s">
        <v>207</v>
      </c>
      <c r="C974" s="65" t="s">
        <v>290</v>
      </c>
      <c r="D974" s="66">
        <v>46268</v>
      </c>
      <c r="E974" s="67">
        <v>1.5</v>
      </c>
      <c r="F974" s="65" t="s">
        <v>255</v>
      </c>
      <c r="G974" s="66">
        <v>46268</v>
      </c>
      <c r="H974">
        <v>40511267</v>
      </c>
      <c r="I974">
        <v>10</v>
      </c>
      <c r="J974" s="65" t="s">
        <v>1236</v>
      </c>
      <c r="K974" s="65" t="s">
        <v>1237</v>
      </c>
      <c r="L974" s="66">
        <v>46268</v>
      </c>
      <c r="M974" s="65" t="s">
        <v>261</v>
      </c>
      <c r="N974">
        <v>3004396</v>
      </c>
      <c r="O974" s="65" t="s">
        <v>259</v>
      </c>
      <c r="P974" s="66">
        <v>46268</v>
      </c>
      <c r="Q974" s="31">
        <f t="shared" si="30"/>
        <v>450</v>
      </c>
      <c r="R974" s="31">
        <f t="shared" si="31"/>
        <v>540</v>
      </c>
      <c r="S974" s="29">
        <f>IF($Q974&lt;Parâmetros!$E$19,$G974-1,$G974)</f>
        <v>46268</v>
      </c>
    </row>
    <row r="975" spans="1:19" ht="15" customHeight="1" x14ac:dyDescent="0.25">
      <c r="A975" s="122">
        <v>54747</v>
      </c>
      <c r="B975" s="65" t="s">
        <v>207</v>
      </c>
      <c r="C975" s="65" t="s">
        <v>290</v>
      </c>
      <c r="D975" s="66">
        <v>46268</v>
      </c>
      <c r="E975" s="67">
        <v>1.98</v>
      </c>
      <c r="F975" s="65" t="s">
        <v>255</v>
      </c>
      <c r="G975" s="66">
        <v>46268</v>
      </c>
      <c r="H975">
        <v>40511268</v>
      </c>
      <c r="I975">
        <v>10</v>
      </c>
      <c r="J975" s="65" t="s">
        <v>750</v>
      </c>
      <c r="K975" s="65" t="s">
        <v>278</v>
      </c>
      <c r="L975" s="66">
        <v>46268</v>
      </c>
      <c r="M975" s="65" t="s">
        <v>261</v>
      </c>
      <c r="N975" s="65" t="s">
        <v>264</v>
      </c>
      <c r="O975" s="65" t="s">
        <v>259</v>
      </c>
      <c r="P975" s="66">
        <v>46268</v>
      </c>
      <c r="Q975" s="31">
        <f t="shared" si="30"/>
        <v>541</v>
      </c>
      <c r="R975" s="31">
        <f t="shared" si="31"/>
        <v>660</v>
      </c>
      <c r="S975" s="29">
        <f>IF($Q975&lt;Parâmetros!$E$19,$G975-1,$G975)</f>
        <v>46268</v>
      </c>
    </row>
    <row r="976" spans="1:19" ht="15" customHeight="1" x14ac:dyDescent="0.25">
      <c r="A976" s="122">
        <v>54747</v>
      </c>
      <c r="B976" s="65" t="s">
        <v>207</v>
      </c>
      <c r="C976" s="65" t="s">
        <v>290</v>
      </c>
      <c r="D976" s="66">
        <v>46268</v>
      </c>
      <c r="E976" s="67">
        <v>0.33</v>
      </c>
      <c r="F976" s="65" t="s">
        <v>255</v>
      </c>
      <c r="G976" s="66">
        <v>46268</v>
      </c>
      <c r="H976">
        <v>40509518</v>
      </c>
      <c r="I976">
        <v>10</v>
      </c>
      <c r="J976" s="65" t="s">
        <v>294</v>
      </c>
      <c r="K976" s="65" t="s">
        <v>1238</v>
      </c>
      <c r="L976" s="66">
        <v>46268</v>
      </c>
      <c r="M976" s="65" t="s">
        <v>258</v>
      </c>
      <c r="N976" s="65" t="s">
        <v>264</v>
      </c>
      <c r="O976" s="65" t="s">
        <v>259</v>
      </c>
      <c r="P976" s="66">
        <v>46268</v>
      </c>
      <c r="Q976" s="31">
        <f t="shared" si="30"/>
        <v>720</v>
      </c>
      <c r="R976" s="31">
        <f t="shared" si="31"/>
        <v>740</v>
      </c>
      <c r="S976" s="29">
        <f>IF($Q976&lt;Parâmetros!$E$19,$G976-1,$G976)</f>
        <v>46268</v>
      </c>
    </row>
    <row r="977" spans="1:19" ht="15" customHeight="1" x14ac:dyDescent="0.25">
      <c r="A977" s="122">
        <v>54747</v>
      </c>
      <c r="B977" s="65" t="s">
        <v>207</v>
      </c>
      <c r="C977" s="65" t="s">
        <v>290</v>
      </c>
      <c r="D977" s="66">
        <v>46268</v>
      </c>
      <c r="E977" s="67">
        <v>0.32</v>
      </c>
      <c r="F977" s="65" t="s">
        <v>255</v>
      </c>
      <c r="G977" s="66">
        <v>46268</v>
      </c>
      <c r="H977">
        <v>40509519</v>
      </c>
      <c r="I977">
        <v>10</v>
      </c>
      <c r="J977" s="65" t="s">
        <v>1239</v>
      </c>
      <c r="K977" s="65" t="s">
        <v>305</v>
      </c>
      <c r="L977" s="66">
        <v>46268</v>
      </c>
      <c r="M977" s="65" t="s">
        <v>258</v>
      </c>
      <c r="N977" s="65" t="s">
        <v>264</v>
      </c>
      <c r="O977" s="65" t="s">
        <v>259</v>
      </c>
      <c r="P977" s="66">
        <v>46268</v>
      </c>
      <c r="Q977" s="31">
        <f t="shared" si="30"/>
        <v>741</v>
      </c>
      <c r="R977" s="31">
        <f t="shared" si="31"/>
        <v>760</v>
      </c>
      <c r="S977" s="29">
        <f>IF($Q977&lt;Parâmetros!$E$19,$G977-1,$G977)</f>
        <v>46268</v>
      </c>
    </row>
    <row r="978" spans="1:19" ht="15" customHeight="1" x14ac:dyDescent="0.25">
      <c r="A978" s="122">
        <v>54747</v>
      </c>
      <c r="B978" s="65" t="s">
        <v>207</v>
      </c>
      <c r="C978" s="65" t="s">
        <v>290</v>
      </c>
      <c r="D978" s="66">
        <v>46268</v>
      </c>
      <c r="E978" s="67">
        <v>0.32</v>
      </c>
      <c r="F978" s="65" t="s">
        <v>255</v>
      </c>
      <c r="G978" s="66">
        <v>46268</v>
      </c>
      <c r="H978">
        <v>40509520</v>
      </c>
      <c r="I978">
        <v>10</v>
      </c>
      <c r="J978" s="65" t="s">
        <v>814</v>
      </c>
      <c r="K978" s="65" t="s">
        <v>1053</v>
      </c>
      <c r="L978" s="66">
        <v>46268</v>
      </c>
      <c r="M978" s="65" t="s">
        <v>258</v>
      </c>
      <c r="N978" s="65" t="s">
        <v>264</v>
      </c>
      <c r="O978" s="65" t="s">
        <v>259</v>
      </c>
      <c r="P978" s="66">
        <v>46268</v>
      </c>
      <c r="Q978" s="31">
        <f t="shared" si="30"/>
        <v>761</v>
      </c>
      <c r="R978" s="31">
        <f t="shared" si="31"/>
        <v>780</v>
      </c>
      <c r="S978" s="29">
        <f>IF($Q978&lt;Parâmetros!$E$19,$G978-1,$G978)</f>
        <v>46268</v>
      </c>
    </row>
    <row r="979" spans="1:19" ht="15" customHeight="1" x14ac:dyDescent="0.25">
      <c r="A979" s="122">
        <v>54747</v>
      </c>
      <c r="B979" s="65" t="s">
        <v>207</v>
      </c>
      <c r="C979" s="65" t="s">
        <v>290</v>
      </c>
      <c r="D979" s="66">
        <v>46268</v>
      </c>
      <c r="E979" s="67">
        <v>0.32</v>
      </c>
      <c r="F979" s="65" t="s">
        <v>255</v>
      </c>
      <c r="G979" s="66">
        <v>46268</v>
      </c>
      <c r="H979">
        <v>40509521</v>
      </c>
      <c r="I979">
        <v>10</v>
      </c>
      <c r="J979" s="65" t="s">
        <v>1240</v>
      </c>
      <c r="K979" s="65" t="s">
        <v>1241</v>
      </c>
      <c r="L979" s="66">
        <v>46268</v>
      </c>
      <c r="M979" s="65" t="s">
        <v>258</v>
      </c>
      <c r="N979" s="65" t="s">
        <v>264</v>
      </c>
      <c r="O979" s="65" t="s">
        <v>259</v>
      </c>
      <c r="P979" s="66">
        <v>46268</v>
      </c>
      <c r="Q979" s="31">
        <f t="shared" si="30"/>
        <v>781</v>
      </c>
      <c r="R979" s="31">
        <f t="shared" si="31"/>
        <v>800</v>
      </c>
      <c r="S979" s="29">
        <f>IF($Q979&lt;Parâmetros!$E$19,$G979-1,$G979)</f>
        <v>46268</v>
      </c>
    </row>
    <row r="980" spans="1:19" ht="15" customHeight="1" x14ac:dyDescent="0.25">
      <c r="A980" s="122">
        <v>54747</v>
      </c>
      <c r="B980" s="65" t="s">
        <v>207</v>
      </c>
      <c r="C980" s="65" t="s">
        <v>290</v>
      </c>
      <c r="D980" s="66">
        <v>46268</v>
      </c>
      <c r="E980" s="67">
        <v>0.32</v>
      </c>
      <c r="F980" s="65" t="s">
        <v>255</v>
      </c>
      <c r="G980" s="66">
        <v>46268</v>
      </c>
      <c r="H980">
        <v>40509525</v>
      </c>
      <c r="I980">
        <v>10</v>
      </c>
      <c r="J980" s="65" t="s">
        <v>1242</v>
      </c>
      <c r="K980" s="65" t="s">
        <v>891</v>
      </c>
      <c r="L980" s="66">
        <v>46268</v>
      </c>
      <c r="M980" s="65" t="s">
        <v>258</v>
      </c>
      <c r="N980" s="65" t="s">
        <v>264</v>
      </c>
      <c r="O980" s="65" t="s">
        <v>259</v>
      </c>
      <c r="P980" s="66">
        <v>46268</v>
      </c>
      <c r="Q980" s="31">
        <f t="shared" si="30"/>
        <v>801</v>
      </c>
      <c r="R980" s="31">
        <f t="shared" si="31"/>
        <v>820</v>
      </c>
      <c r="S980" s="29">
        <f>IF($Q980&lt;Parâmetros!$E$19,$G980-1,$G980)</f>
        <v>46268</v>
      </c>
    </row>
    <row r="981" spans="1:19" ht="15" customHeight="1" x14ac:dyDescent="0.25">
      <c r="A981" s="122">
        <v>54747</v>
      </c>
      <c r="B981" s="65" t="s">
        <v>207</v>
      </c>
      <c r="C981" s="65" t="s">
        <v>290</v>
      </c>
      <c r="D981" s="66">
        <v>46268</v>
      </c>
      <c r="E981" s="67">
        <v>0.32</v>
      </c>
      <c r="F981" s="65" t="s">
        <v>255</v>
      </c>
      <c r="G981" s="66">
        <v>46268</v>
      </c>
      <c r="H981">
        <v>40509526</v>
      </c>
      <c r="I981">
        <v>10</v>
      </c>
      <c r="J981" s="65" t="s">
        <v>1243</v>
      </c>
      <c r="K981" s="65" t="s">
        <v>875</v>
      </c>
      <c r="L981" s="66">
        <v>46268</v>
      </c>
      <c r="M981" s="65" t="s">
        <v>258</v>
      </c>
      <c r="N981" s="65" t="s">
        <v>264</v>
      </c>
      <c r="O981" s="65" t="s">
        <v>259</v>
      </c>
      <c r="P981" s="66">
        <v>46268</v>
      </c>
      <c r="Q981" s="31">
        <f t="shared" si="30"/>
        <v>821</v>
      </c>
      <c r="R981" s="31">
        <f t="shared" si="31"/>
        <v>840</v>
      </c>
      <c r="S981" s="29">
        <f>IF($Q981&lt;Parâmetros!$E$19,$G981-1,$G981)</f>
        <v>46268</v>
      </c>
    </row>
    <row r="982" spans="1:19" ht="15" customHeight="1" x14ac:dyDescent="0.25">
      <c r="A982" s="122">
        <v>54747</v>
      </c>
      <c r="B982" s="65" t="s">
        <v>207</v>
      </c>
      <c r="C982" s="65" t="s">
        <v>290</v>
      </c>
      <c r="D982" s="66">
        <v>46268</v>
      </c>
      <c r="E982" s="67">
        <v>0.32</v>
      </c>
      <c r="F982" s="65" t="s">
        <v>255</v>
      </c>
      <c r="G982" s="66">
        <v>46268</v>
      </c>
      <c r="H982">
        <v>40509510</v>
      </c>
      <c r="I982">
        <v>10</v>
      </c>
      <c r="J982" s="65" t="s">
        <v>1244</v>
      </c>
      <c r="K982" s="65" t="s">
        <v>1116</v>
      </c>
      <c r="L982" s="66">
        <v>46268</v>
      </c>
      <c r="M982" s="65" t="s">
        <v>258</v>
      </c>
      <c r="N982" s="65" t="s">
        <v>264</v>
      </c>
      <c r="O982" s="65" t="s">
        <v>259</v>
      </c>
      <c r="P982" s="66">
        <v>46268</v>
      </c>
      <c r="Q982" s="31">
        <f t="shared" si="30"/>
        <v>841</v>
      </c>
      <c r="R982" s="31">
        <f t="shared" si="31"/>
        <v>860</v>
      </c>
      <c r="S982" s="29">
        <f>IF($Q982&lt;Parâmetros!$E$19,$G982-1,$G982)</f>
        <v>46268</v>
      </c>
    </row>
    <row r="983" spans="1:19" ht="15" customHeight="1" x14ac:dyDescent="0.25">
      <c r="A983" s="122">
        <v>54747</v>
      </c>
      <c r="B983" s="65" t="s">
        <v>207</v>
      </c>
      <c r="C983" s="65" t="s">
        <v>290</v>
      </c>
      <c r="D983" s="66">
        <v>46268</v>
      </c>
      <c r="E983" s="67">
        <v>0.32</v>
      </c>
      <c r="F983" s="65" t="s">
        <v>255</v>
      </c>
      <c r="G983" s="66">
        <v>46268</v>
      </c>
      <c r="H983">
        <v>40509511</v>
      </c>
      <c r="I983">
        <v>10</v>
      </c>
      <c r="J983" s="65" t="s">
        <v>1245</v>
      </c>
      <c r="K983" s="65" t="s">
        <v>749</v>
      </c>
      <c r="L983" s="66">
        <v>46268</v>
      </c>
      <c r="M983" s="65" t="s">
        <v>258</v>
      </c>
      <c r="N983" s="65" t="s">
        <v>264</v>
      </c>
      <c r="O983" s="65" t="s">
        <v>259</v>
      </c>
      <c r="P983" s="66">
        <v>46268</v>
      </c>
      <c r="Q983" s="31">
        <f t="shared" si="30"/>
        <v>861</v>
      </c>
      <c r="R983" s="31">
        <f t="shared" si="31"/>
        <v>880</v>
      </c>
      <c r="S983" s="29">
        <f>IF($Q983&lt;Parâmetros!$E$19,$G983-1,$G983)</f>
        <v>46268</v>
      </c>
    </row>
    <row r="984" spans="1:19" ht="15" customHeight="1" x14ac:dyDescent="0.25">
      <c r="A984" s="122">
        <v>54747</v>
      </c>
      <c r="B984" s="65" t="s">
        <v>207</v>
      </c>
      <c r="C984" s="65" t="s">
        <v>290</v>
      </c>
      <c r="D984" s="66">
        <v>46268</v>
      </c>
      <c r="E984" s="67">
        <v>0.32</v>
      </c>
      <c r="F984" s="65" t="s">
        <v>255</v>
      </c>
      <c r="G984" s="66">
        <v>46268</v>
      </c>
      <c r="H984">
        <v>40509508</v>
      </c>
      <c r="I984">
        <v>10</v>
      </c>
      <c r="J984" s="65" t="s">
        <v>1246</v>
      </c>
      <c r="K984" s="65" t="s">
        <v>321</v>
      </c>
      <c r="L984" s="66">
        <v>46268</v>
      </c>
      <c r="M984" s="65" t="s">
        <v>258</v>
      </c>
      <c r="N984" s="65" t="s">
        <v>264</v>
      </c>
      <c r="O984" s="65" t="s">
        <v>259</v>
      </c>
      <c r="P984" s="66">
        <v>46268</v>
      </c>
      <c r="Q984" s="31">
        <f t="shared" si="30"/>
        <v>881</v>
      </c>
      <c r="R984" s="31">
        <f t="shared" si="31"/>
        <v>900</v>
      </c>
      <c r="S984" s="29">
        <f>IF($Q984&lt;Parâmetros!$E$19,$G984-1,$G984)</f>
        <v>46268</v>
      </c>
    </row>
    <row r="985" spans="1:19" ht="15" customHeight="1" x14ac:dyDescent="0.25">
      <c r="A985" s="122">
        <v>54747</v>
      </c>
      <c r="B985" s="65" t="s">
        <v>207</v>
      </c>
      <c r="C985" s="65" t="s">
        <v>290</v>
      </c>
      <c r="D985" s="66">
        <v>46268</v>
      </c>
      <c r="E985" s="67">
        <v>0.32</v>
      </c>
      <c r="F985" s="65" t="s">
        <v>255</v>
      </c>
      <c r="G985" s="66">
        <v>46268</v>
      </c>
      <c r="H985">
        <v>40509527</v>
      </c>
      <c r="I985">
        <v>10</v>
      </c>
      <c r="J985" s="65" t="s">
        <v>1050</v>
      </c>
      <c r="K985" s="65" t="s">
        <v>297</v>
      </c>
      <c r="L985" s="66">
        <v>46268</v>
      </c>
      <c r="M985" s="65" t="s">
        <v>258</v>
      </c>
      <c r="N985" s="65" t="s">
        <v>264</v>
      </c>
      <c r="O985" s="65" t="s">
        <v>259</v>
      </c>
      <c r="P985" s="66">
        <v>46268</v>
      </c>
      <c r="Q985" s="31">
        <f t="shared" si="30"/>
        <v>901</v>
      </c>
      <c r="R985" s="31">
        <f t="shared" si="31"/>
        <v>920</v>
      </c>
      <c r="S985" s="29">
        <f>IF($Q985&lt;Parâmetros!$E$19,$G985-1,$G985)</f>
        <v>46268</v>
      </c>
    </row>
    <row r="986" spans="1:19" ht="15" customHeight="1" x14ac:dyDescent="0.25">
      <c r="A986" s="122">
        <v>54747</v>
      </c>
      <c r="B986" s="65" t="s">
        <v>207</v>
      </c>
      <c r="C986" s="65" t="s">
        <v>290</v>
      </c>
      <c r="D986" s="66">
        <v>46268</v>
      </c>
      <c r="E986" s="67">
        <v>0.32</v>
      </c>
      <c r="F986" s="65" t="s">
        <v>255</v>
      </c>
      <c r="G986" s="66">
        <v>46268</v>
      </c>
      <c r="H986">
        <v>40509531</v>
      </c>
      <c r="I986">
        <v>10</v>
      </c>
      <c r="J986" s="65" t="s">
        <v>1247</v>
      </c>
      <c r="K986" s="65" t="s">
        <v>300</v>
      </c>
      <c r="L986" s="66">
        <v>46268</v>
      </c>
      <c r="M986" s="65" t="s">
        <v>258</v>
      </c>
      <c r="N986" s="65" t="s">
        <v>264</v>
      </c>
      <c r="O986" s="65" t="s">
        <v>259</v>
      </c>
      <c r="P986" s="66">
        <v>46268</v>
      </c>
      <c r="Q986" s="31">
        <f t="shared" si="30"/>
        <v>921</v>
      </c>
      <c r="R986" s="31">
        <f t="shared" si="31"/>
        <v>940</v>
      </c>
      <c r="S986" s="29">
        <f>IF($Q986&lt;Parâmetros!$E$19,$G986-1,$G986)</f>
        <v>46268</v>
      </c>
    </row>
    <row r="987" spans="1:19" ht="15" customHeight="1" x14ac:dyDescent="0.25">
      <c r="A987" s="122">
        <v>54747</v>
      </c>
      <c r="B987" s="65" t="s">
        <v>207</v>
      </c>
      <c r="C987" s="65" t="s">
        <v>290</v>
      </c>
      <c r="D987" s="66">
        <v>46268</v>
      </c>
      <c r="E987" s="67">
        <v>0.32</v>
      </c>
      <c r="F987" s="65" t="s">
        <v>255</v>
      </c>
      <c r="G987" s="66">
        <v>46268</v>
      </c>
      <c r="H987">
        <v>40509532</v>
      </c>
      <c r="I987">
        <v>10</v>
      </c>
      <c r="J987" s="65" t="s">
        <v>1248</v>
      </c>
      <c r="K987" s="65" t="s">
        <v>869</v>
      </c>
      <c r="L987" s="66">
        <v>46268</v>
      </c>
      <c r="M987" s="65" t="s">
        <v>258</v>
      </c>
      <c r="N987" s="65" t="s">
        <v>264</v>
      </c>
      <c r="O987" s="65" t="s">
        <v>259</v>
      </c>
      <c r="P987" s="66">
        <v>46268</v>
      </c>
      <c r="Q987" s="31">
        <f t="shared" si="30"/>
        <v>941</v>
      </c>
      <c r="R987" s="31">
        <f t="shared" si="31"/>
        <v>960</v>
      </c>
      <c r="S987" s="29">
        <f>IF($Q987&lt;Parâmetros!$E$19,$G987-1,$G987)</f>
        <v>46268</v>
      </c>
    </row>
    <row r="988" spans="1:19" ht="15" customHeight="1" x14ac:dyDescent="0.25">
      <c r="A988" s="122">
        <v>54747</v>
      </c>
      <c r="B988" s="65" t="s">
        <v>207</v>
      </c>
      <c r="C988" s="65" t="s">
        <v>290</v>
      </c>
      <c r="D988" s="66">
        <v>46268</v>
      </c>
      <c r="E988" s="67">
        <v>0.32</v>
      </c>
      <c r="F988" s="65" t="s">
        <v>255</v>
      </c>
      <c r="G988" s="66">
        <v>46268</v>
      </c>
      <c r="H988">
        <v>40509509</v>
      </c>
      <c r="I988">
        <v>10</v>
      </c>
      <c r="J988" s="65" t="s">
        <v>1249</v>
      </c>
      <c r="K988" s="65" t="s">
        <v>1250</v>
      </c>
      <c r="L988" s="66">
        <v>46268</v>
      </c>
      <c r="M988" s="65" t="s">
        <v>258</v>
      </c>
      <c r="N988" s="65" t="s">
        <v>264</v>
      </c>
      <c r="O988" s="65" t="s">
        <v>259</v>
      </c>
      <c r="P988" s="66">
        <v>46268</v>
      </c>
      <c r="Q988" s="31">
        <f t="shared" si="30"/>
        <v>961</v>
      </c>
      <c r="R988" s="31">
        <f t="shared" si="31"/>
        <v>980</v>
      </c>
      <c r="S988" s="29">
        <f>IF($Q988&lt;Parâmetros!$E$19,$G988-1,$G988)</f>
        <v>46268</v>
      </c>
    </row>
    <row r="989" spans="1:19" ht="15" customHeight="1" x14ac:dyDescent="0.25">
      <c r="A989" s="122">
        <v>54747</v>
      </c>
      <c r="B989" s="65" t="s">
        <v>207</v>
      </c>
      <c r="C989" s="65" t="s">
        <v>290</v>
      </c>
      <c r="D989" s="66">
        <v>46270</v>
      </c>
      <c r="E989" s="67">
        <v>0.5</v>
      </c>
      <c r="F989" s="65" t="s">
        <v>255</v>
      </c>
      <c r="G989" s="66">
        <v>46269</v>
      </c>
      <c r="H989">
        <v>40509506</v>
      </c>
      <c r="I989">
        <v>10</v>
      </c>
      <c r="J989" s="65" t="s">
        <v>289</v>
      </c>
      <c r="K989" s="65" t="s">
        <v>1991</v>
      </c>
      <c r="L989" s="66">
        <v>46269</v>
      </c>
      <c r="M989" s="65" t="s">
        <v>258</v>
      </c>
      <c r="N989" s="65" t="s">
        <v>264</v>
      </c>
      <c r="O989" s="65" t="s">
        <v>259</v>
      </c>
      <c r="P989" s="66">
        <v>46270</v>
      </c>
      <c r="Q989" s="31">
        <f t="shared" si="30"/>
        <v>440</v>
      </c>
      <c r="R989" s="31">
        <f t="shared" si="31"/>
        <v>470</v>
      </c>
      <c r="S989" s="29">
        <f>IF($Q989&lt;Parâmetros!$E$19,$G989-1,$G989)</f>
        <v>46269</v>
      </c>
    </row>
    <row r="990" spans="1:19" ht="15" customHeight="1" x14ac:dyDescent="0.25">
      <c r="A990" s="122">
        <v>54747</v>
      </c>
      <c r="B990" s="65" t="s">
        <v>207</v>
      </c>
      <c r="C990" s="65" t="s">
        <v>290</v>
      </c>
      <c r="D990" s="66">
        <v>46270</v>
      </c>
      <c r="E990" s="67">
        <v>0.65</v>
      </c>
      <c r="F990" s="65" t="s">
        <v>255</v>
      </c>
      <c r="G990" s="66">
        <v>46269</v>
      </c>
      <c r="H990">
        <v>40509507</v>
      </c>
      <c r="I990">
        <v>10</v>
      </c>
      <c r="J990" s="65" t="s">
        <v>1992</v>
      </c>
      <c r="K990" s="65" t="s">
        <v>1485</v>
      </c>
      <c r="L990" s="66">
        <v>46269</v>
      </c>
      <c r="M990" s="65" t="s">
        <v>258</v>
      </c>
      <c r="N990" s="65" t="s">
        <v>264</v>
      </c>
      <c r="O990" s="65" t="s">
        <v>259</v>
      </c>
      <c r="P990" s="66">
        <v>46270</v>
      </c>
      <c r="Q990" s="31">
        <f t="shared" si="30"/>
        <v>471</v>
      </c>
      <c r="R990" s="31">
        <f t="shared" si="31"/>
        <v>510</v>
      </c>
      <c r="S990" s="29">
        <f>IF($Q990&lt;Parâmetros!$E$19,$G990-1,$G990)</f>
        <v>46269</v>
      </c>
    </row>
    <row r="991" spans="1:19" ht="15" customHeight="1" x14ac:dyDescent="0.25">
      <c r="A991" s="122">
        <v>54747</v>
      </c>
      <c r="B991" s="65" t="s">
        <v>207</v>
      </c>
      <c r="C991" s="65" t="s">
        <v>290</v>
      </c>
      <c r="D991" s="66">
        <v>46270</v>
      </c>
      <c r="E991" s="67">
        <v>0.48</v>
      </c>
      <c r="F991" s="65" t="s">
        <v>255</v>
      </c>
      <c r="G991" s="66">
        <v>46269</v>
      </c>
      <c r="H991">
        <v>40509528</v>
      </c>
      <c r="I991">
        <v>10</v>
      </c>
      <c r="J991" s="65" t="s">
        <v>1993</v>
      </c>
      <c r="K991" s="65" t="s">
        <v>1151</v>
      </c>
      <c r="L991" s="66">
        <v>46269</v>
      </c>
      <c r="M991" s="65" t="s">
        <v>258</v>
      </c>
      <c r="N991" s="65" t="s">
        <v>264</v>
      </c>
      <c r="O991" s="65" t="s">
        <v>259</v>
      </c>
      <c r="P991" s="66">
        <v>46270</v>
      </c>
      <c r="Q991" s="31">
        <f t="shared" si="30"/>
        <v>511</v>
      </c>
      <c r="R991" s="31">
        <f t="shared" si="31"/>
        <v>540</v>
      </c>
      <c r="S991" s="29">
        <f>IF($Q991&lt;Parâmetros!$E$19,$G991-1,$G991)</f>
        <v>46269</v>
      </c>
    </row>
    <row r="992" spans="1:19" ht="15" customHeight="1" x14ac:dyDescent="0.25">
      <c r="A992" s="122">
        <v>54747</v>
      </c>
      <c r="B992" s="65" t="s">
        <v>207</v>
      </c>
      <c r="C992" s="65" t="s">
        <v>290</v>
      </c>
      <c r="D992" s="66">
        <v>46270</v>
      </c>
      <c r="E992" s="67">
        <v>0.82</v>
      </c>
      <c r="F992" s="65" t="s">
        <v>255</v>
      </c>
      <c r="G992" s="66">
        <v>46269</v>
      </c>
      <c r="H992">
        <v>40509467</v>
      </c>
      <c r="I992">
        <v>10</v>
      </c>
      <c r="J992" s="65" t="s">
        <v>750</v>
      </c>
      <c r="K992" s="65" t="s">
        <v>1994</v>
      </c>
      <c r="L992" s="66">
        <v>46269</v>
      </c>
      <c r="M992" s="65" t="s">
        <v>258</v>
      </c>
      <c r="N992" s="65" t="s">
        <v>264</v>
      </c>
      <c r="O992" s="65" t="s">
        <v>259</v>
      </c>
      <c r="P992" s="66">
        <v>46270</v>
      </c>
      <c r="Q992" s="31">
        <f t="shared" si="30"/>
        <v>541</v>
      </c>
      <c r="R992" s="31">
        <f t="shared" si="31"/>
        <v>590</v>
      </c>
      <c r="S992" s="29">
        <f>IF($Q992&lt;Parâmetros!$E$19,$G992-1,$G992)</f>
        <v>46269</v>
      </c>
    </row>
    <row r="993" spans="1:19" ht="15" customHeight="1" x14ac:dyDescent="0.25">
      <c r="A993" s="122">
        <v>54747</v>
      </c>
      <c r="B993" s="65" t="s">
        <v>207</v>
      </c>
      <c r="C993" s="65" t="s">
        <v>290</v>
      </c>
      <c r="D993" s="66">
        <v>46270</v>
      </c>
      <c r="E993" s="67">
        <v>0.48</v>
      </c>
      <c r="F993" s="65" t="s">
        <v>255</v>
      </c>
      <c r="G993" s="66">
        <v>46269</v>
      </c>
      <c r="H993">
        <v>40509533</v>
      </c>
      <c r="I993">
        <v>10</v>
      </c>
      <c r="J993" s="65" t="s">
        <v>1995</v>
      </c>
      <c r="K993" s="65" t="s">
        <v>1996</v>
      </c>
      <c r="L993" s="66">
        <v>46269</v>
      </c>
      <c r="M993" s="65" t="s">
        <v>258</v>
      </c>
      <c r="N993" s="65" t="s">
        <v>264</v>
      </c>
      <c r="O993" s="65" t="s">
        <v>259</v>
      </c>
      <c r="P993" s="66">
        <v>46270</v>
      </c>
      <c r="Q993" s="31">
        <f t="shared" si="30"/>
        <v>591</v>
      </c>
      <c r="R993" s="31">
        <f t="shared" si="31"/>
        <v>620</v>
      </c>
      <c r="S993" s="29">
        <f>IF($Q993&lt;Parâmetros!$E$19,$G993-1,$G993)</f>
        <v>46269</v>
      </c>
    </row>
    <row r="994" spans="1:19" ht="15" customHeight="1" x14ac:dyDescent="0.25">
      <c r="A994" s="122">
        <v>54747</v>
      </c>
      <c r="B994" s="65" t="s">
        <v>207</v>
      </c>
      <c r="C994" s="65" t="s">
        <v>290</v>
      </c>
      <c r="D994" s="66">
        <v>46270</v>
      </c>
      <c r="E994" s="67">
        <v>0.65</v>
      </c>
      <c r="F994" s="65" t="s">
        <v>255</v>
      </c>
      <c r="G994" s="66">
        <v>46269</v>
      </c>
      <c r="H994">
        <v>40509512</v>
      </c>
      <c r="I994">
        <v>10</v>
      </c>
      <c r="J994" s="65" t="s">
        <v>1997</v>
      </c>
      <c r="K994" s="65" t="s">
        <v>1234</v>
      </c>
      <c r="L994" s="66">
        <v>46269</v>
      </c>
      <c r="M994" s="65" t="s">
        <v>258</v>
      </c>
      <c r="N994" s="65" t="s">
        <v>264</v>
      </c>
      <c r="O994" s="65" t="s">
        <v>259</v>
      </c>
      <c r="P994" s="66">
        <v>46270</v>
      </c>
      <c r="Q994" s="31">
        <f t="shared" si="30"/>
        <v>621</v>
      </c>
      <c r="R994" s="31">
        <f t="shared" si="31"/>
        <v>660</v>
      </c>
      <c r="S994" s="29">
        <f>IF($Q994&lt;Parâmetros!$E$19,$G994-1,$G994)</f>
        <v>46269</v>
      </c>
    </row>
    <row r="995" spans="1:19" ht="15" customHeight="1" x14ac:dyDescent="0.25">
      <c r="A995" s="122">
        <v>54747</v>
      </c>
      <c r="B995" s="65" t="s">
        <v>207</v>
      </c>
      <c r="C995" s="65" t="s">
        <v>290</v>
      </c>
      <c r="D995" s="66">
        <v>46270</v>
      </c>
      <c r="E995" s="67">
        <v>0.33</v>
      </c>
      <c r="F995" s="65" t="s">
        <v>255</v>
      </c>
      <c r="G995" s="66">
        <v>46269</v>
      </c>
      <c r="H995">
        <v>40509530</v>
      </c>
      <c r="I995">
        <v>10</v>
      </c>
      <c r="J995" s="65" t="s">
        <v>294</v>
      </c>
      <c r="K995" s="65" t="s">
        <v>1238</v>
      </c>
      <c r="L995" s="66">
        <v>46269</v>
      </c>
      <c r="M995" s="65" t="s">
        <v>258</v>
      </c>
      <c r="N995" s="65" t="s">
        <v>264</v>
      </c>
      <c r="O995" s="65" t="s">
        <v>259</v>
      </c>
      <c r="P995" s="66">
        <v>46270</v>
      </c>
      <c r="Q995" s="31">
        <f t="shared" si="30"/>
        <v>720</v>
      </c>
      <c r="R995" s="31">
        <f t="shared" si="31"/>
        <v>740</v>
      </c>
      <c r="S995" s="29">
        <f>IF($Q995&lt;Parâmetros!$E$19,$G995-1,$G995)</f>
        <v>46269</v>
      </c>
    </row>
    <row r="996" spans="1:19" ht="15" customHeight="1" x14ac:dyDescent="0.25">
      <c r="A996" s="122">
        <v>54747</v>
      </c>
      <c r="B996" s="65" t="s">
        <v>207</v>
      </c>
      <c r="C996" s="65" t="s">
        <v>290</v>
      </c>
      <c r="D996" s="66">
        <v>46270</v>
      </c>
      <c r="E996" s="67">
        <v>0.32</v>
      </c>
      <c r="F996" s="65" t="s">
        <v>255</v>
      </c>
      <c r="G996" s="66">
        <v>46269</v>
      </c>
      <c r="H996">
        <v>40509513</v>
      </c>
      <c r="I996">
        <v>10</v>
      </c>
      <c r="J996" s="65" t="s">
        <v>1239</v>
      </c>
      <c r="K996" s="65" t="s">
        <v>305</v>
      </c>
      <c r="L996" s="66">
        <v>46269</v>
      </c>
      <c r="M996" s="65" t="s">
        <v>258</v>
      </c>
      <c r="N996" s="65" t="s">
        <v>264</v>
      </c>
      <c r="O996" s="65" t="s">
        <v>259</v>
      </c>
      <c r="P996" s="66">
        <v>46270</v>
      </c>
      <c r="Q996" s="31">
        <f t="shared" si="30"/>
        <v>741</v>
      </c>
      <c r="R996" s="31">
        <f t="shared" si="31"/>
        <v>760</v>
      </c>
      <c r="S996" s="29">
        <f>IF($Q996&lt;Parâmetros!$E$19,$G996-1,$G996)</f>
        <v>46269</v>
      </c>
    </row>
    <row r="997" spans="1:19" ht="15" customHeight="1" x14ac:dyDescent="0.25">
      <c r="A997" s="122">
        <v>54747</v>
      </c>
      <c r="B997" s="65" t="s">
        <v>207</v>
      </c>
      <c r="C997" s="65" t="s">
        <v>290</v>
      </c>
      <c r="D997" s="66">
        <v>46270</v>
      </c>
      <c r="E997" s="67">
        <v>0.32</v>
      </c>
      <c r="F997" s="65" t="s">
        <v>255</v>
      </c>
      <c r="G997" s="66">
        <v>46269</v>
      </c>
      <c r="H997">
        <v>40509522</v>
      </c>
      <c r="I997">
        <v>10</v>
      </c>
      <c r="J997" s="65" t="s">
        <v>1998</v>
      </c>
      <c r="K997" s="65" t="s">
        <v>1053</v>
      </c>
      <c r="L997" s="66">
        <v>46269</v>
      </c>
      <c r="M997" s="65" t="s">
        <v>258</v>
      </c>
      <c r="N997" s="65" t="s">
        <v>264</v>
      </c>
      <c r="O997" s="65" t="s">
        <v>259</v>
      </c>
      <c r="P997" s="66">
        <v>46270</v>
      </c>
      <c r="Q997" s="31">
        <f t="shared" si="30"/>
        <v>761</v>
      </c>
      <c r="R997" s="31">
        <f t="shared" si="31"/>
        <v>780</v>
      </c>
      <c r="S997" s="29">
        <f>IF($Q997&lt;Parâmetros!$E$19,$G997-1,$G997)</f>
        <v>46269</v>
      </c>
    </row>
    <row r="998" spans="1:19" ht="15" customHeight="1" x14ac:dyDescent="0.25">
      <c r="A998" s="122">
        <v>54747</v>
      </c>
      <c r="B998" s="65" t="s">
        <v>207</v>
      </c>
      <c r="C998" s="65" t="s">
        <v>290</v>
      </c>
      <c r="D998" s="66">
        <v>46270</v>
      </c>
      <c r="E998" s="67">
        <v>0.32</v>
      </c>
      <c r="F998" s="65" t="s">
        <v>255</v>
      </c>
      <c r="G998" s="66">
        <v>46269</v>
      </c>
      <c r="H998">
        <v>40509523</v>
      </c>
      <c r="I998">
        <v>10</v>
      </c>
      <c r="J998" s="65" t="s">
        <v>1240</v>
      </c>
      <c r="K998" s="65" t="s">
        <v>1241</v>
      </c>
      <c r="L998" s="66">
        <v>46269</v>
      </c>
      <c r="M998" s="65" t="s">
        <v>258</v>
      </c>
      <c r="N998" s="65" t="s">
        <v>264</v>
      </c>
      <c r="O998" s="65" t="s">
        <v>259</v>
      </c>
      <c r="P998" s="66">
        <v>46270</v>
      </c>
      <c r="Q998" s="31">
        <f t="shared" si="30"/>
        <v>781</v>
      </c>
      <c r="R998" s="31">
        <f t="shared" si="31"/>
        <v>800</v>
      </c>
      <c r="S998" s="29">
        <f>IF($Q998&lt;Parâmetros!$E$19,$G998-1,$G998)</f>
        <v>46269</v>
      </c>
    </row>
    <row r="999" spans="1:19" ht="15" customHeight="1" x14ac:dyDescent="0.25">
      <c r="A999" s="122">
        <v>54747</v>
      </c>
      <c r="B999" s="65" t="s">
        <v>207</v>
      </c>
      <c r="C999" s="65" t="s">
        <v>290</v>
      </c>
      <c r="D999" s="66">
        <v>46270</v>
      </c>
      <c r="E999" s="67">
        <v>0.32</v>
      </c>
      <c r="F999" s="65" t="s">
        <v>255</v>
      </c>
      <c r="G999" s="66">
        <v>46269</v>
      </c>
      <c r="H999">
        <v>40509524</v>
      </c>
      <c r="I999">
        <v>10</v>
      </c>
      <c r="J999" s="65" t="s">
        <v>1242</v>
      </c>
      <c r="K999" s="65" t="s">
        <v>891</v>
      </c>
      <c r="L999" s="66">
        <v>46269</v>
      </c>
      <c r="M999" s="65" t="s">
        <v>258</v>
      </c>
      <c r="N999" s="65" t="s">
        <v>264</v>
      </c>
      <c r="O999" s="65" t="s">
        <v>259</v>
      </c>
      <c r="P999" s="66">
        <v>46270</v>
      </c>
      <c r="Q999" s="31">
        <f t="shared" si="30"/>
        <v>801</v>
      </c>
      <c r="R999" s="31">
        <f t="shared" si="31"/>
        <v>820</v>
      </c>
      <c r="S999" s="29">
        <f>IF($Q999&lt;Parâmetros!$E$19,$G999-1,$G999)</f>
        <v>46269</v>
      </c>
    </row>
    <row r="1000" spans="1:19" ht="15" customHeight="1" x14ac:dyDescent="0.25">
      <c r="A1000" s="122">
        <v>54747</v>
      </c>
      <c r="B1000" s="65" t="s">
        <v>207</v>
      </c>
      <c r="C1000" s="65" t="s">
        <v>290</v>
      </c>
      <c r="D1000" s="66">
        <v>46270</v>
      </c>
      <c r="E1000" s="67">
        <v>0.48</v>
      </c>
      <c r="F1000" s="65" t="s">
        <v>255</v>
      </c>
      <c r="G1000" s="66">
        <v>46269</v>
      </c>
      <c r="H1000">
        <v>40509435</v>
      </c>
      <c r="I1000">
        <v>10</v>
      </c>
      <c r="J1000" s="65" t="s">
        <v>1243</v>
      </c>
      <c r="K1000" s="65" t="s">
        <v>1229</v>
      </c>
      <c r="L1000" s="66">
        <v>46269</v>
      </c>
      <c r="M1000" s="65" t="s">
        <v>258</v>
      </c>
      <c r="N1000" s="65" t="s">
        <v>264</v>
      </c>
      <c r="O1000" s="65" t="s">
        <v>259</v>
      </c>
      <c r="P1000" s="66">
        <v>46270</v>
      </c>
      <c r="Q1000" s="31">
        <f t="shared" si="30"/>
        <v>821</v>
      </c>
      <c r="R1000" s="31">
        <f t="shared" si="31"/>
        <v>850</v>
      </c>
      <c r="S1000" s="29">
        <f>IF($Q1000&lt;Parâmetros!$E$19,$G1000-1,$G1000)</f>
        <v>46269</v>
      </c>
    </row>
    <row r="1001" spans="1:19" ht="15" customHeight="1" x14ac:dyDescent="0.25">
      <c r="A1001" s="122">
        <v>54747</v>
      </c>
      <c r="B1001" s="65" t="s">
        <v>207</v>
      </c>
      <c r="C1001" s="65" t="s">
        <v>290</v>
      </c>
      <c r="D1001" s="66">
        <v>46270</v>
      </c>
      <c r="E1001" s="67">
        <v>0.48</v>
      </c>
      <c r="F1001" s="65" t="s">
        <v>255</v>
      </c>
      <c r="G1001" s="66">
        <v>46269</v>
      </c>
      <c r="H1001">
        <v>40509436</v>
      </c>
      <c r="I1001">
        <v>10</v>
      </c>
      <c r="J1001" s="65" t="s">
        <v>1999</v>
      </c>
      <c r="K1001" s="65" t="s">
        <v>749</v>
      </c>
      <c r="L1001" s="66">
        <v>46269</v>
      </c>
      <c r="M1001" s="65" t="s">
        <v>258</v>
      </c>
      <c r="N1001" s="65" t="s">
        <v>264</v>
      </c>
      <c r="O1001" s="65" t="s">
        <v>259</v>
      </c>
      <c r="P1001" s="66">
        <v>46270</v>
      </c>
      <c r="Q1001" s="31">
        <f t="shared" si="30"/>
        <v>851</v>
      </c>
      <c r="R1001" s="31">
        <f t="shared" si="31"/>
        <v>880</v>
      </c>
      <c r="S1001" s="29">
        <f>IF($Q1001&lt;Parâmetros!$E$19,$G1001-1,$G1001)</f>
        <v>46269</v>
      </c>
    </row>
    <row r="1002" spans="1:19" ht="15" customHeight="1" x14ac:dyDescent="0.25">
      <c r="A1002" s="122">
        <v>54747</v>
      </c>
      <c r="B1002" s="65" t="s">
        <v>207</v>
      </c>
      <c r="C1002" s="65" t="s">
        <v>290</v>
      </c>
      <c r="D1002" s="66">
        <v>46270</v>
      </c>
      <c r="E1002" s="67">
        <v>0.48</v>
      </c>
      <c r="F1002" s="65" t="s">
        <v>255</v>
      </c>
      <c r="G1002" s="66">
        <v>46269</v>
      </c>
      <c r="H1002">
        <v>40509437</v>
      </c>
      <c r="I1002">
        <v>10</v>
      </c>
      <c r="J1002" s="65" t="s">
        <v>1246</v>
      </c>
      <c r="K1002" s="65" t="s">
        <v>2000</v>
      </c>
      <c r="L1002" s="66">
        <v>46269</v>
      </c>
      <c r="M1002" s="65" t="s">
        <v>258</v>
      </c>
      <c r="N1002" s="65" t="s">
        <v>264</v>
      </c>
      <c r="O1002" s="65" t="s">
        <v>259</v>
      </c>
      <c r="P1002" s="66">
        <v>46270</v>
      </c>
      <c r="Q1002" s="31">
        <f t="shared" si="30"/>
        <v>881</v>
      </c>
      <c r="R1002" s="31">
        <f t="shared" si="31"/>
        <v>910</v>
      </c>
      <c r="S1002" s="29">
        <f>IF($Q1002&lt;Parâmetros!$E$19,$G1002-1,$G1002)</f>
        <v>46269</v>
      </c>
    </row>
    <row r="1003" spans="1:19" ht="15" customHeight="1" x14ac:dyDescent="0.25">
      <c r="A1003" s="122">
        <v>54747</v>
      </c>
      <c r="B1003" s="65" t="s">
        <v>207</v>
      </c>
      <c r="C1003" s="65" t="s">
        <v>290</v>
      </c>
      <c r="D1003" s="66">
        <v>46270</v>
      </c>
      <c r="E1003" s="67">
        <v>0.48</v>
      </c>
      <c r="F1003" s="65" t="s">
        <v>255</v>
      </c>
      <c r="G1003" s="66">
        <v>46269</v>
      </c>
      <c r="H1003">
        <v>40509438</v>
      </c>
      <c r="I1003">
        <v>10</v>
      </c>
      <c r="J1003" s="65" t="s">
        <v>2001</v>
      </c>
      <c r="K1003" s="65" t="s">
        <v>300</v>
      </c>
      <c r="L1003" s="66">
        <v>46269</v>
      </c>
      <c r="M1003" s="65" t="s">
        <v>258</v>
      </c>
      <c r="N1003">
        <v>3011429</v>
      </c>
      <c r="O1003" s="65" t="s">
        <v>259</v>
      </c>
      <c r="P1003" s="66">
        <v>46270</v>
      </c>
      <c r="Q1003" s="31">
        <f t="shared" si="30"/>
        <v>911</v>
      </c>
      <c r="R1003" s="31">
        <f t="shared" si="31"/>
        <v>940</v>
      </c>
      <c r="S1003" s="29">
        <f>IF($Q1003&lt;Parâmetros!$E$19,$G1003-1,$G1003)</f>
        <v>46269</v>
      </c>
    </row>
    <row r="1004" spans="1:19" ht="15" customHeight="1" x14ac:dyDescent="0.25">
      <c r="A1004" s="122">
        <v>54747</v>
      </c>
      <c r="B1004" s="65" t="s">
        <v>207</v>
      </c>
      <c r="C1004" s="65" t="s">
        <v>290</v>
      </c>
      <c r="D1004" s="66">
        <v>46270</v>
      </c>
      <c r="E1004" s="67">
        <v>0.32</v>
      </c>
      <c r="F1004" s="65" t="s">
        <v>255</v>
      </c>
      <c r="G1004" s="66">
        <v>46269</v>
      </c>
      <c r="H1004">
        <v>40509495</v>
      </c>
      <c r="I1004">
        <v>10</v>
      </c>
      <c r="J1004" s="65" t="s">
        <v>1248</v>
      </c>
      <c r="K1004" s="65" t="s">
        <v>869</v>
      </c>
      <c r="L1004" s="66">
        <v>46269</v>
      </c>
      <c r="M1004" s="65" t="s">
        <v>258</v>
      </c>
      <c r="N1004" s="65" t="s">
        <v>264</v>
      </c>
      <c r="O1004" s="65" t="s">
        <v>259</v>
      </c>
      <c r="P1004" s="66">
        <v>46270</v>
      </c>
      <c r="Q1004" s="31">
        <f t="shared" si="30"/>
        <v>941</v>
      </c>
      <c r="R1004" s="31">
        <f t="shared" si="31"/>
        <v>960</v>
      </c>
      <c r="S1004" s="29">
        <f>IF($Q1004&lt;Parâmetros!$E$19,$G1004-1,$G1004)</f>
        <v>46269</v>
      </c>
    </row>
    <row r="1005" spans="1:19" ht="15" customHeight="1" x14ac:dyDescent="0.25">
      <c r="A1005" s="122">
        <v>54747</v>
      </c>
      <c r="B1005" s="65" t="s">
        <v>207</v>
      </c>
      <c r="C1005" s="65" t="s">
        <v>290</v>
      </c>
      <c r="D1005" s="66">
        <v>46270</v>
      </c>
      <c r="E1005" s="67">
        <v>0.32</v>
      </c>
      <c r="F1005" s="65" t="s">
        <v>255</v>
      </c>
      <c r="G1005" s="66">
        <v>46269</v>
      </c>
      <c r="H1005">
        <v>40509496</v>
      </c>
      <c r="I1005">
        <v>10</v>
      </c>
      <c r="J1005" s="65" t="s">
        <v>1249</v>
      </c>
      <c r="K1005" s="65" t="s">
        <v>1250</v>
      </c>
      <c r="L1005" s="66">
        <v>46269</v>
      </c>
      <c r="M1005" s="65" t="s">
        <v>258</v>
      </c>
      <c r="N1005" s="65" t="s">
        <v>264</v>
      </c>
      <c r="O1005" s="65" t="s">
        <v>259</v>
      </c>
      <c r="P1005" s="66">
        <v>46270</v>
      </c>
      <c r="Q1005" s="31">
        <f t="shared" si="30"/>
        <v>961</v>
      </c>
      <c r="R1005" s="31">
        <f t="shared" si="31"/>
        <v>980</v>
      </c>
      <c r="S1005" s="29">
        <f>IF($Q1005&lt;Parâmetros!$E$19,$G1005-1,$G1005)</f>
        <v>46269</v>
      </c>
    </row>
    <row r="1006" spans="1:19" ht="15" customHeight="1" x14ac:dyDescent="0.25">
      <c r="A1006" s="122">
        <v>54747</v>
      </c>
      <c r="B1006" s="65" t="s">
        <v>207</v>
      </c>
      <c r="C1006" s="65" t="s">
        <v>290</v>
      </c>
      <c r="D1006" s="66">
        <v>46270</v>
      </c>
      <c r="E1006" s="67">
        <v>0.32</v>
      </c>
      <c r="F1006" s="65" t="s">
        <v>255</v>
      </c>
      <c r="G1006" s="66">
        <v>46269</v>
      </c>
      <c r="H1006">
        <v>40509497</v>
      </c>
      <c r="I1006">
        <v>10</v>
      </c>
      <c r="J1006" s="65" t="s">
        <v>2002</v>
      </c>
      <c r="K1006" s="65" t="s">
        <v>307</v>
      </c>
      <c r="L1006" s="66">
        <v>46269</v>
      </c>
      <c r="M1006" s="65" t="s">
        <v>258</v>
      </c>
      <c r="N1006" s="65" t="s">
        <v>264</v>
      </c>
      <c r="O1006" s="65" t="s">
        <v>259</v>
      </c>
      <c r="P1006" s="66">
        <v>46270</v>
      </c>
      <c r="Q1006" s="31">
        <f t="shared" si="30"/>
        <v>981</v>
      </c>
      <c r="R1006" s="31">
        <f t="shared" si="31"/>
        <v>1000</v>
      </c>
      <c r="S1006" s="29">
        <f>IF($Q1006&lt;Parâmetros!$E$19,$G1006-1,$G1006)</f>
        <v>46269</v>
      </c>
    </row>
    <row r="1007" spans="1:19" ht="15" customHeight="1" x14ac:dyDescent="0.25">
      <c r="A1007" s="122">
        <v>54747</v>
      </c>
      <c r="B1007" s="65" t="s">
        <v>207</v>
      </c>
      <c r="C1007" s="65" t="s">
        <v>290</v>
      </c>
      <c r="D1007" s="66">
        <v>46270</v>
      </c>
      <c r="E1007" s="67">
        <v>0.33</v>
      </c>
      <c r="F1007" s="65" t="s">
        <v>255</v>
      </c>
      <c r="G1007" s="66">
        <v>46270</v>
      </c>
      <c r="H1007">
        <v>40509498</v>
      </c>
      <c r="I1007">
        <v>10</v>
      </c>
      <c r="J1007" s="65" t="s">
        <v>289</v>
      </c>
      <c r="K1007" s="65" t="s">
        <v>2003</v>
      </c>
      <c r="L1007" s="66">
        <v>46270</v>
      </c>
      <c r="M1007" s="65" t="s">
        <v>258</v>
      </c>
      <c r="N1007" s="65" t="s">
        <v>264</v>
      </c>
      <c r="O1007" s="65" t="s">
        <v>259</v>
      </c>
      <c r="P1007" s="66">
        <v>46270</v>
      </c>
      <c r="Q1007" s="31">
        <f t="shared" si="30"/>
        <v>440</v>
      </c>
      <c r="R1007" s="31">
        <f t="shared" si="31"/>
        <v>460</v>
      </c>
      <c r="S1007" s="29">
        <f>IF($Q1007&lt;Parâmetros!$E$19,$G1007-1,$G1007)</f>
        <v>46270</v>
      </c>
    </row>
    <row r="1008" spans="1:19" ht="15" customHeight="1" x14ac:dyDescent="0.25">
      <c r="A1008" s="122">
        <v>54747</v>
      </c>
      <c r="B1008" s="65" t="s">
        <v>207</v>
      </c>
      <c r="C1008" s="65" t="s">
        <v>290</v>
      </c>
      <c r="D1008" s="66">
        <v>46270</v>
      </c>
      <c r="E1008" s="67">
        <v>0.32</v>
      </c>
      <c r="F1008" s="65" t="s">
        <v>255</v>
      </c>
      <c r="G1008" s="66">
        <v>46270</v>
      </c>
      <c r="H1008">
        <v>40509499</v>
      </c>
      <c r="I1008">
        <v>10</v>
      </c>
      <c r="J1008" s="65" t="s">
        <v>2004</v>
      </c>
      <c r="K1008" s="65" t="s">
        <v>291</v>
      </c>
      <c r="L1008" s="66">
        <v>46270</v>
      </c>
      <c r="M1008" s="65" t="s">
        <v>258</v>
      </c>
      <c r="N1008" s="65" t="s">
        <v>264</v>
      </c>
      <c r="O1008" s="65" t="s">
        <v>259</v>
      </c>
      <c r="P1008" s="66">
        <v>46270</v>
      </c>
      <c r="Q1008" s="31">
        <f t="shared" si="30"/>
        <v>461</v>
      </c>
      <c r="R1008" s="31">
        <f t="shared" si="31"/>
        <v>480</v>
      </c>
      <c r="S1008" s="29">
        <f>IF($Q1008&lt;Parâmetros!$E$19,$G1008-1,$G1008)</f>
        <v>46270</v>
      </c>
    </row>
    <row r="1009" spans="1:19" ht="15" customHeight="1" x14ac:dyDescent="0.25">
      <c r="A1009" s="122">
        <v>54747</v>
      </c>
      <c r="B1009" s="65" t="s">
        <v>207</v>
      </c>
      <c r="C1009" s="65" t="s">
        <v>290</v>
      </c>
      <c r="D1009" s="66">
        <v>46270</v>
      </c>
      <c r="E1009" s="67">
        <v>0.32</v>
      </c>
      <c r="F1009" s="65" t="s">
        <v>255</v>
      </c>
      <c r="G1009" s="66">
        <v>46270</v>
      </c>
      <c r="H1009">
        <v>40509500</v>
      </c>
      <c r="I1009">
        <v>10</v>
      </c>
      <c r="J1009" s="65" t="s">
        <v>2005</v>
      </c>
      <c r="K1009" s="65" t="s">
        <v>1478</v>
      </c>
      <c r="L1009" s="66">
        <v>46270</v>
      </c>
      <c r="M1009" s="65" t="s">
        <v>258</v>
      </c>
      <c r="N1009" s="65" t="s">
        <v>264</v>
      </c>
      <c r="O1009" s="65" t="s">
        <v>259</v>
      </c>
      <c r="P1009" s="66">
        <v>46270</v>
      </c>
      <c r="Q1009" s="31">
        <f t="shared" si="30"/>
        <v>481</v>
      </c>
      <c r="R1009" s="31">
        <f t="shared" si="31"/>
        <v>500</v>
      </c>
      <c r="S1009" s="29">
        <f>IF($Q1009&lt;Parâmetros!$E$19,$G1009-1,$G1009)</f>
        <v>46270</v>
      </c>
    </row>
    <row r="1010" spans="1:19" ht="15" customHeight="1" x14ac:dyDescent="0.25">
      <c r="A1010" s="122">
        <v>54747</v>
      </c>
      <c r="B1010" s="65" t="s">
        <v>207</v>
      </c>
      <c r="C1010" s="65" t="s">
        <v>290</v>
      </c>
      <c r="D1010" s="66">
        <v>46270</v>
      </c>
      <c r="E1010" s="67">
        <v>0.32</v>
      </c>
      <c r="F1010" s="65" t="s">
        <v>255</v>
      </c>
      <c r="G1010" s="66">
        <v>46270</v>
      </c>
      <c r="H1010">
        <v>40509501</v>
      </c>
      <c r="I1010">
        <v>10</v>
      </c>
      <c r="J1010" s="65" t="s">
        <v>2006</v>
      </c>
      <c r="K1010" s="65" t="s">
        <v>2007</v>
      </c>
      <c r="L1010" s="66">
        <v>46270</v>
      </c>
      <c r="M1010" s="65" t="s">
        <v>258</v>
      </c>
      <c r="N1010" s="65" t="s">
        <v>264</v>
      </c>
      <c r="O1010" s="65" t="s">
        <v>259</v>
      </c>
      <c r="P1010" s="66">
        <v>46270</v>
      </c>
      <c r="Q1010" s="31">
        <f t="shared" si="30"/>
        <v>501</v>
      </c>
      <c r="R1010" s="31">
        <f t="shared" si="31"/>
        <v>520</v>
      </c>
      <c r="S1010" s="29">
        <f>IF($Q1010&lt;Parâmetros!$E$19,$G1010-1,$G1010)</f>
        <v>46270</v>
      </c>
    </row>
    <row r="1011" spans="1:19" ht="15" customHeight="1" x14ac:dyDescent="0.25">
      <c r="A1011" s="122">
        <v>54747</v>
      </c>
      <c r="B1011" s="65" t="s">
        <v>207</v>
      </c>
      <c r="C1011" s="65" t="s">
        <v>290</v>
      </c>
      <c r="D1011" s="66">
        <v>46270</v>
      </c>
      <c r="E1011" s="67">
        <v>0.32</v>
      </c>
      <c r="F1011" s="65" t="s">
        <v>255</v>
      </c>
      <c r="G1011" s="66">
        <v>46270</v>
      </c>
      <c r="H1011">
        <v>40509502</v>
      </c>
      <c r="I1011">
        <v>10</v>
      </c>
      <c r="J1011" s="65" t="s">
        <v>2008</v>
      </c>
      <c r="K1011" s="65" t="s">
        <v>1151</v>
      </c>
      <c r="L1011" s="66">
        <v>46270</v>
      </c>
      <c r="M1011" s="65" t="s">
        <v>258</v>
      </c>
      <c r="N1011" s="65" t="s">
        <v>264</v>
      </c>
      <c r="O1011" s="65" t="s">
        <v>259</v>
      </c>
      <c r="P1011" s="66">
        <v>46270</v>
      </c>
      <c r="Q1011" s="31">
        <f t="shared" si="30"/>
        <v>521</v>
      </c>
      <c r="R1011" s="31">
        <f t="shared" si="31"/>
        <v>540</v>
      </c>
      <c r="S1011" s="29">
        <f>IF($Q1011&lt;Parâmetros!$E$19,$G1011-1,$G1011)</f>
        <v>46270</v>
      </c>
    </row>
    <row r="1012" spans="1:19" ht="15" customHeight="1" x14ac:dyDescent="0.25">
      <c r="A1012" s="122">
        <v>54747</v>
      </c>
      <c r="B1012" s="65" t="s">
        <v>207</v>
      </c>
      <c r="C1012" s="65" t="s">
        <v>290</v>
      </c>
      <c r="D1012" s="66">
        <v>46270</v>
      </c>
      <c r="E1012" s="67">
        <v>0.32</v>
      </c>
      <c r="F1012" s="65" t="s">
        <v>255</v>
      </c>
      <c r="G1012" s="66">
        <v>46270</v>
      </c>
      <c r="H1012">
        <v>40509503</v>
      </c>
      <c r="I1012">
        <v>10</v>
      </c>
      <c r="J1012" s="65" t="s">
        <v>2008</v>
      </c>
      <c r="K1012" s="65" t="s">
        <v>1151</v>
      </c>
      <c r="L1012" s="66">
        <v>46270</v>
      </c>
      <c r="M1012" s="65" t="s">
        <v>258</v>
      </c>
      <c r="N1012" s="65" t="s">
        <v>264</v>
      </c>
      <c r="O1012" s="65" t="s">
        <v>259</v>
      </c>
      <c r="P1012" s="66">
        <v>46270</v>
      </c>
      <c r="Q1012" s="31">
        <f t="shared" si="30"/>
        <v>521</v>
      </c>
      <c r="R1012" s="31">
        <f t="shared" si="31"/>
        <v>540</v>
      </c>
      <c r="S1012" s="29">
        <f>IF($Q1012&lt;Parâmetros!$E$19,$G1012-1,$G1012)</f>
        <v>46270</v>
      </c>
    </row>
    <row r="1013" spans="1:19" ht="15" customHeight="1" x14ac:dyDescent="0.25">
      <c r="A1013" s="122">
        <v>54747</v>
      </c>
      <c r="B1013" s="65" t="s">
        <v>207</v>
      </c>
      <c r="C1013" s="65" t="s">
        <v>290</v>
      </c>
      <c r="D1013" s="66">
        <v>46270</v>
      </c>
      <c r="E1013" s="67">
        <v>0.31</v>
      </c>
      <c r="F1013" s="65" t="s">
        <v>255</v>
      </c>
      <c r="G1013" s="66">
        <v>46270</v>
      </c>
      <c r="H1013">
        <v>40509504</v>
      </c>
      <c r="I1013">
        <v>10</v>
      </c>
      <c r="J1013" s="65" t="s">
        <v>2009</v>
      </c>
      <c r="K1013" s="65" t="s">
        <v>2010</v>
      </c>
      <c r="L1013" s="66">
        <v>46270</v>
      </c>
      <c r="M1013" s="65" t="s">
        <v>258</v>
      </c>
      <c r="N1013" s="65" t="s">
        <v>264</v>
      </c>
      <c r="O1013" s="65" t="s">
        <v>259</v>
      </c>
      <c r="P1013" s="66">
        <v>46270</v>
      </c>
      <c r="Q1013" s="31">
        <f t="shared" si="30"/>
        <v>541</v>
      </c>
      <c r="R1013" s="31">
        <f t="shared" si="31"/>
        <v>560</v>
      </c>
      <c r="S1013" s="29">
        <f>IF($Q1013&lt;Parâmetros!$E$19,$G1013-1,$G1013)</f>
        <v>46270</v>
      </c>
    </row>
    <row r="1014" spans="1:19" ht="15" customHeight="1" x14ac:dyDescent="0.25">
      <c r="A1014" s="122">
        <v>54747</v>
      </c>
      <c r="B1014" s="65" t="s">
        <v>207</v>
      </c>
      <c r="C1014" s="65" t="s">
        <v>290</v>
      </c>
      <c r="D1014" s="66">
        <v>46270</v>
      </c>
      <c r="E1014" s="67">
        <v>0.32</v>
      </c>
      <c r="F1014" s="65" t="s">
        <v>255</v>
      </c>
      <c r="G1014" s="66">
        <v>46270</v>
      </c>
      <c r="H1014">
        <v>40509505</v>
      </c>
      <c r="I1014">
        <v>10</v>
      </c>
      <c r="J1014" s="65" t="s">
        <v>2011</v>
      </c>
      <c r="K1014" s="65" t="s">
        <v>2012</v>
      </c>
      <c r="L1014" s="66">
        <v>46270</v>
      </c>
      <c r="M1014" s="65" t="s">
        <v>258</v>
      </c>
      <c r="N1014" s="65" t="s">
        <v>264</v>
      </c>
      <c r="O1014" s="65" t="s">
        <v>259</v>
      </c>
      <c r="P1014" s="66">
        <v>46270</v>
      </c>
      <c r="Q1014" s="31">
        <f t="shared" si="30"/>
        <v>561</v>
      </c>
      <c r="R1014" s="31">
        <f t="shared" si="31"/>
        <v>580</v>
      </c>
      <c r="S1014" s="29">
        <f>IF($Q1014&lt;Parâmetros!$E$19,$G1014-1,$G1014)</f>
        <v>46270</v>
      </c>
    </row>
    <row r="1015" spans="1:19" ht="15" customHeight="1" x14ac:dyDescent="0.25">
      <c r="A1015" s="122">
        <v>54747</v>
      </c>
      <c r="B1015" s="65" t="s">
        <v>207</v>
      </c>
      <c r="C1015" s="65" t="s">
        <v>290</v>
      </c>
      <c r="D1015" s="66">
        <v>46270</v>
      </c>
      <c r="E1015" s="67">
        <v>0.32</v>
      </c>
      <c r="F1015" s="65" t="s">
        <v>255</v>
      </c>
      <c r="G1015" s="66">
        <v>46270</v>
      </c>
      <c r="H1015">
        <v>40509529</v>
      </c>
      <c r="I1015">
        <v>10</v>
      </c>
      <c r="J1015" s="65" t="s">
        <v>2013</v>
      </c>
      <c r="K1015" s="65" t="s">
        <v>1153</v>
      </c>
      <c r="L1015" s="66">
        <v>46270</v>
      </c>
      <c r="M1015" s="65" t="s">
        <v>258</v>
      </c>
      <c r="N1015" s="65" t="s">
        <v>264</v>
      </c>
      <c r="O1015" s="65" t="s">
        <v>259</v>
      </c>
      <c r="P1015" s="66">
        <v>46270</v>
      </c>
      <c r="Q1015" s="31">
        <f t="shared" si="30"/>
        <v>581</v>
      </c>
      <c r="R1015" s="31">
        <f t="shared" si="31"/>
        <v>600</v>
      </c>
      <c r="S1015" s="29">
        <f>IF($Q1015&lt;Parâmetros!$E$19,$G1015-1,$G1015)</f>
        <v>46270</v>
      </c>
    </row>
    <row r="1016" spans="1:19" ht="15" customHeight="1" x14ac:dyDescent="0.25">
      <c r="A1016" s="122">
        <v>54747</v>
      </c>
      <c r="B1016" s="65" t="s">
        <v>207</v>
      </c>
      <c r="C1016" s="65" t="s">
        <v>290</v>
      </c>
      <c r="D1016" s="66">
        <v>46270</v>
      </c>
      <c r="E1016" s="67">
        <v>0.99</v>
      </c>
      <c r="F1016" s="65" t="s">
        <v>255</v>
      </c>
      <c r="G1016" s="66">
        <v>46270</v>
      </c>
      <c r="H1016">
        <v>40512090</v>
      </c>
      <c r="I1016">
        <v>10</v>
      </c>
      <c r="J1016" s="65" t="s">
        <v>1153</v>
      </c>
      <c r="K1016" s="65" t="s">
        <v>2014</v>
      </c>
      <c r="L1016" s="66">
        <v>46270</v>
      </c>
      <c r="M1016" s="65" t="s">
        <v>261</v>
      </c>
      <c r="N1016" s="65" t="s">
        <v>264</v>
      </c>
      <c r="O1016" s="65" t="s">
        <v>259</v>
      </c>
      <c r="P1016" s="66">
        <v>46270</v>
      </c>
      <c r="Q1016" s="31">
        <f t="shared" si="30"/>
        <v>600</v>
      </c>
      <c r="R1016" s="31">
        <f t="shared" si="31"/>
        <v>659</v>
      </c>
      <c r="S1016" s="29">
        <f>IF($Q1016&lt;Parâmetros!$E$19,$G1016-1,$G1016)</f>
        <v>46270</v>
      </c>
    </row>
    <row r="1017" spans="1:19" ht="15" customHeight="1" x14ac:dyDescent="0.25">
      <c r="A1017" s="122">
        <v>54747</v>
      </c>
      <c r="B1017" s="65" t="s">
        <v>207</v>
      </c>
      <c r="C1017" s="65" t="s">
        <v>290</v>
      </c>
      <c r="D1017" s="66">
        <v>46270</v>
      </c>
      <c r="E1017" s="67">
        <v>3.31</v>
      </c>
      <c r="F1017" s="65" t="s">
        <v>255</v>
      </c>
      <c r="G1017" s="66">
        <v>46270</v>
      </c>
      <c r="H1017">
        <v>40509421</v>
      </c>
      <c r="I1017">
        <v>10</v>
      </c>
      <c r="J1017" s="65" t="s">
        <v>2015</v>
      </c>
      <c r="K1017" s="65" t="s">
        <v>2016</v>
      </c>
      <c r="L1017" s="66">
        <v>46270</v>
      </c>
      <c r="M1017" s="65" t="s">
        <v>279</v>
      </c>
      <c r="N1017" s="65" t="s">
        <v>264</v>
      </c>
      <c r="O1017" s="65" t="s">
        <v>259</v>
      </c>
      <c r="P1017" s="66">
        <v>46270</v>
      </c>
      <c r="Q1017" s="31">
        <f t="shared" si="30"/>
        <v>702</v>
      </c>
      <c r="R1017" s="31">
        <f t="shared" si="31"/>
        <v>901</v>
      </c>
      <c r="S1017" s="29">
        <f>IF($Q1017&lt;Parâmetros!$E$19,$G1017-1,$G1017)</f>
        <v>46270</v>
      </c>
    </row>
    <row r="1018" spans="1:19" ht="15" customHeight="1" x14ac:dyDescent="0.25">
      <c r="A1018" s="122">
        <v>54747</v>
      </c>
      <c r="B1018" s="65" t="s">
        <v>207</v>
      </c>
      <c r="C1018" s="65" t="s">
        <v>290</v>
      </c>
      <c r="D1018" s="66">
        <v>46270</v>
      </c>
      <c r="E1018" s="67">
        <v>-3.31</v>
      </c>
      <c r="F1018" s="65" t="s">
        <v>255</v>
      </c>
      <c r="G1018" s="66">
        <v>46270</v>
      </c>
      <c r="H1018">
        <v>40509421</v>
      </c>
      <c r="I1018">
        <v>10</v>
      </c>
      <c r="J1018" s="65" t="s">
        <v>2015</v>
      </c>
      <c r="K1018" s="65" t="s">
        <v>2016</v>
      </c>
      <c r="L1018" s="66">
        <v>46270</v>
      </c>
      <c r="M1018" s="65" t="s">
        <v>279</v>
      </c>
      <c r="N1018" s="65" t="s">
        <v>264</v>
      </c>
      <c r="O1018" s="65" t="s">
        <v>259</v>
      </c>
      <c r="P1018" s="66">
        <v>46272</v>
      </c>
      <c r="Q1018" s="31">
        <f t="shared" si="30"/>
        <v>702</v>
      </c>
      <c r="R1018" s="31">
        <f t="shared" si="31"/>
        <v>901</v>
      </c>
      <c r="S1018" s="29">
        <f>IF($Q1018&lt;Parâmetros!$E$19,$G1018-1,$G1018)</f>
        <v>46270</v>
      </c>
    </row>
    <row r="1019" spans="1:19" ht="15" customHeight="1" x14ac:dyDescent="0.25">
      <c r="A1019" s="122">
        <v>54747</v>
      </c>
      <c r="B1019" s="65" t="s">
        <v>207</v>
      </c>
      <c r="C1019" s="65" t="s">
        <v>290</v>
      </c>
      <c r="D1019" s="66">
        <v>46272</v>
      </c>
      <c r="E1019" s="67">
        <v>3</v>
      </c>
      <c r="F1019" s="65" t="s">
        <v>255</v>
      </c>
      <c r="G1019" s="66">
        <v>46270</v>
      </c>
      <c r="H1019">
        <v>40509421</v>
      </c>
      <c r="I1019">
        <v>10</v>
      </c>
      <c r="J1019" s="65" t="s">
        <v>294</v>
      </c>
      <c r="K1019" s="65" t="s">
        <v>321</v>
      </c>
      <c r="L1019" s="66">
        <v>46270</v>
      </c>
      <c r="M1019" s="65" t="s">
        <v>279</v>
      </c>
      <c r="N1019" s="65" t="s">
        <v>264</v>
      </c>
      <c r="O1019" s="65" t="s">
        <v>259</v>
      </c>
      <c r="P1019" s="66">
        <v>46272</v>
      </c>
      <c r="Q1019" s="31">
        <f t="shared" si="30"/>
        <v>720</v>
      </c>
      <c r="R1019" s="31">
        <f t="shared" si="31"/>
        <v>900</v>
      </c>
      <c r="S1019" s="29">
        <f>IF($Q1019&lt;Parâmetros!$E$19,$G1019-1,$G1019)</f>
        <v>46270</v>
      </c>
    </row>
    <row r="1020" spans="1:19" ht="15" customHeight="1" x14ac:dyDescent="0.25">
      <c r="A1020" s="122">
        <v>54747</v>
      </c>
      <c r="B1020" s="65" t="s">
        <v>207</v>
      </c>
      <c r="C1020" s="65" t="s">
        <v>290</v>
      </c>
      <c r="D1020" s="66">
        <v>46274</v>
      </c>
      <c r="E1020" s="67">
        <v>2.67</v>
      </c>
      <c r="F1020" s="65" t="s">
        <v>255</v>
      </c>
      <c r="G1020" s="66">
        <v>46272</v>
      </c>
      <c r="H1020">
        <v>40513289</v>
      </c>
      <c r="I1020">
        <v>10</v>
      </c>
      <c r="J1020" s="65" t="s">
        <v>289</v>
      </c>
      <c r="K1020" s="65" t="s">
        <v>1153</v>
      </c>
      <c r="L1020" s="66">
        <v>46272</v>
      </c>
      <c r="M1020" s="65" t="s">
        <v>261</v>
      </c>
      <c r="N1020">
        <v>3002659</v>
      </c>
      <c r="O1020" s="65" t="s">
        <v>259</v>
      </c>
      <c r="P1020" s="66">
        <v>46274</v>
      </c>
      <c r="Q1020" s="31">
        <f t="shared" ref="Q1020:Q1083" si="32">IFERROR(VALUE(LEFT($J1020,2))*60+VALUE(MID($J1020,4,2)),9999)</f>
        <v>440</v>
      </c>
      <c r="R1020" s="31">
        <f t="shared" ref="R1020:R1083" si="33">IFERROR(VALUE(LEFT($K1020,2))*60+VALUE(MID($K1020,4,2)),"")</f>
        <v>600</v>
      </c>
      <c r="S1020" s="29">
        <f>IF($Q1020&lt;Parâmetros!$E$19,$G1020-1,$G1020)</f>
        <v>46272</v>
      </c>
    </row>
    <row r="1021" spans="1:19" ht="15" customHeight="1" x14ac:dyDescent="0.25">
      <c r="A1021" s="122">
        <v>54747</v>
      </c>
      <c r="B1021" s="65" t="s">
        <v>207</v>
      </c>
      <c r="C1021" s="65" t="s">
        <v>290</v>
      </c>
      <c r="D1021" s="66">
        <v>46274</v>
      </c>
      <c r="E1021" s="67">
        <v>0.98</v>
      </c>
      <c r="F1021" s="65" t="s">
        <v>255</v>
      </c>
      <c r="G1021" s="66">
        <v>46272</v>
      </c>
      <c r="H1021">
        <v>40512222</v>
      </c>
      <c r="I1021">
        <v>10</v>
      </c>
      <c r="J1021" s="65" t="s">
        <v>2172</v>
      </c>
      <c r="K1021" s="65" t="s">
        <v>278</v>
      </c>
      <c r="L1021" s="66">
        <v>46272</v>
      </c>
      <c r="M1021" s="65" t="s">
        <v>279</v>
      </c>
      <c r="N1021" s="65" t="s">
        <v>264</v>
      </c>
      <c r="O1021" s="65" t="s">
        <v>259</v>
      </c>
      <c r="P1021" s="66">
        <v>46274</v>
      </c>
      <c r="Q1021" s="31">
        <f t="shared" si="32"/>
        <v>601</v>
      </c>
      <c r="R1021" s="31">
        <f t="shared" si="33"/>
        <v>660</v>
      </c>
      <c r="S1021" s="29">
        <f>IF($Q1021&lt;Parâmetros!$E$19,$G1021-1,$G1021)</f>
        <v>46272</v>
      </c>
    </row>
    <row r="1022" spans="1:19" ht="15" customHeight="1" x14ac:dyDescent="0.25">
      <c r="A1022" s="122">
        <v>54747</v>
      </c>
      <c r="B1022" s="65" t="s">
        <v>207</v>
      </c>
      <c r="C1022" s="65" t="s">
        <v>290</v>
      </c>
      <c r="D1022" s="66">
        <v>46274</v>
      </c>
      <c r="E1022" s="67">
        <v>0.48</v>
      </c>
      <c r="F1022" s="65" t="s">
        <v>255</v>
      </c>
      <c r="G1022" s="66">
        <v>46272</v>
      </c>
      <c r="H1022">
        <v>40512222</v>
      </c>
      <c r="I1022">
        <v>10</v>
      </c>
      <c r="J1022" s="65" t="s">
        <v>2762</v>
      </c>
      <c r="K1022" s="65" t="s">
        <v>355</v>
      </c>
      <c r="L1022" s="66">
        <v>46272</v>
      </c>
      <c r="M1022" s="65" t="s">
        <v>279</v>
      </c>
      <c r="N1022" s="65" t="s">
        <v>264</v>
      </c>
      <c r="O1022" s="65" t="s">
        <v>259</v>
      </c>
      <c r="P1022" s="66">
        <v>46274</v>
      </c>
      <c r="Q1022" s="31">
        <f t="shared" si="32"/>
        <v>661</v>
      </c>
      <c r="R1022" s="31">
        <f t="shared" si="33"/>
        <v>690</v>
      </c>
      <c r="S1022" s="29">
        <f>IF($Q1022&lt;Parâmetros!$E$19,$G1022-1,$G1022)</f>
        <v>46272</v>
      </c>
    </row>
    <row r="1023" spans="1:19" ht="15" customHeight="1" x14ac:dyDescent="0.25">
      <c r="A1023" s="122">
        <v>54747</v>
      </c>
      <c r="B1023" s="65" t="s">
        <v>207</v>
      </c>
      <c r="C1023" s="65" t="s">
        <v>290</v>
      </c>
      <c r="D1023" s="66">
        <v>46274</v>
      </c>
      <c r="E1023" s="67">
        <v>0.48</v>
      </c>
      <c r="F1023" s="65" t="s">
        <v>255</v>
      </c>
      <c r="G1023" s="66">
        <v>46272</v>
      </c>
      <c r="H1023">
        <v>40512222</v>
      </c>
      <c r="I1023">
        <v>10</v>
      </c>
      <c r="J1023" s="65" t="s">
        <v>2763</v>
      </c>
      <c r="K1023" s="65" t="s">
        <v>294</v>
      </c>
      <c r="L1023" s="66">
        <v>46272</v>
      </c>
      <c r="M1023" s="65" t="s">
        <v>279</v>
      </c>
      <c r="N1023" s="65" t="s">
        <v>264</v>
      </c>
      <c r="O1023" s="65" t="s">
        <v>259</v>
      </c>
      <c r="P1023" s="66">
        <v>46274</v>
      </c>
      <c r="Q1023" s="31">
        <f t="shared" si="32"/>
        <v>691</v>
      </c>
      <c r="R1023" s="31">
        <f t="shared" si="33"/>
        <v>720</v>
      </c>
      <c r="S1023" s="29">
        <f>IF($Q1023&lt;Parâmetros!$E$19,$G1023-1,$G1023)</f>
        <v>46272</v>
      </c>
    </row>
    <row r="1024" spans="1:19" ht="15" customHeight="1" x14ac:dyDescent="0.25">
      <c r="A1024" s="122">
        <v>54747</v>
      </c>
      <c r="B1024" s="65" t="s">
        <v>207</v>
      </c>
      <c r="C1024" s="65" t="s">
        <v>290</v>
      </c>
      <c r="D1024" s="66">
        <v>46274</v>
      </c>
      <c r="E1024" s="67">
        <v>1</v>
      </c>
      <c r="F1024" s="65" t="s">
        <v>255</v>
      </c>
      <c r="G1024" s="66">
        <v>46272</v>
      </c>
      <c r="H1024">
        <v>40512747</v>
      </c>
      <c r="I1024">
        <v>10</v>
      </c>
      <c r="J1024" s="65" t="s">
        <v>1053</v>
      </c>
      <c r="K1024" s="65" t="s">
        <v>875</v>
      </c>
      <c r="L1024" s="66">
        <v>46272</v>
      </c>
      <c r="M1024" s="65" t="s">
        <v>258</v>
      </c>
      <c r="N1024">
        <v>3010027</v>
      </c>
      <c r="O1024" s="65" t="s">
        <v>259</v>
      </c>
      <c r="P1024" s="66">
        <v>46274</v>
      </c>
      <c r="Q1024" s="31">
        <f t="shared" si="32"/>
        <v>780</v>
      </c>
      <c r="R1024" s="31">
        <f t="shared" si="33"/>
        <v>840</v>
      </c>
      <c r="S1024" s="29">
        <f>IF($Q1024&lt;Parâmetros!$E$19,$G1024-1,$G1024)</f>
        <v>46272</v>
      </c>
    </row>
    <row r="1025" spans="1:19" ht="15" customHeight="1" x14ac:dyDescent="0.25">
      <c r="A1025" s="122">
        <v>54747</v>
      </c>
      <c r="B1025" s="65" t="s">
        <v>207</v>
      </c>
      <c r="C1025" s="65" t="s">
        <v>290</v>
      </c>
      <c r="D1025" s="66">
        <v>46274</v>
      </c>
      <c r="E1025" s="67">
        <v>1.32</v>
      </c>
      <c r="F1025" s="65" t="s">
        <v>255</v>
      </c>
      <c r="G1025" s="66">
        <v>46272</v>
      </c>
      <c r="H1025">
        <v>40512751</v>
      </c>
      <c r="I1025">
        <v>10</v>
      </c>
      <c r="J1025" s="65" t="s">
        <v>1244</v>
      </c>
      <c r="K1025" s="65" t="s">
        <v>297</v>
      </c>
      <c r="L1025" s="66">
        <v>46272</v>
      </c>
      <c r="M1025" s="65" t="s">
        <v>258</v>
      </c>
      <c r="N1025">
        <v>3010027</v>
      </c>
      <c r="O1025" s="65" t="s">
        <v>259</v>
      </c>
      <c r="P1025" s="66">
        <v>46274</v>
      </c>
      <c r="Q1025" s="31">
        <f t="shared" si="32"/>
        <v>841</v>
      </c>
      <c r="R1025" s="31">
        <f t="shared" si="33"/>
        <v>920</v>
      </c>
      <c r="S1025" s="29">
        <f>IF($Q1025&lt;Parâmetros!$E$19,$G1025-1,$G1025)</f>
        <v>46272</v>
      </c>
    </row>
    <row r="1026" spans="1:19" ht="15" customHeight="1" x14ac:dyDescent="0.25">
      <c r="A1026" s="122">
        <v>54846</v>
      </c>
      <c r="B1026" s="65" t="s">
        <v>210</v>
      </c>
      <c r="C1026" s="65" t="s">
        <v>260</v>
      </c>
      <c r="D1026" s="66">
        <v>46265</v>
      </c>
      <c r="E1026" s="67">
        <v>2.11</v>
      </c>
      <c r="F1026" s="65" t="s">
        <v>255</v>
      </c>
      <c r="G1026" s="66">
        <v>46265</v>
      </c>
      <c r="H1026">
        <v>40510446</v>
      </c>
      <c r="I1026">
        <v>10</v>
      </c>
      <c r="J1026" s="65" t="s">
        <v>570</v>
      </c>
      <c r="K1026" s="65" t="s">
        <v>571</v>
      </c>
      <c r="L1026" s="66">
        <v>46265</v>
      </c>
      <c r="M1026" s="65" t="s">
        <v>261</v>
      </c>
      <c r="N1026" s="65" t="s">
        <v>264</v>
      </c>
      <c r="O1026" s="65" t="s">
        <v>259</v>
      </c>
      <c r="P1026" s="66">
        <v>46265</v>
      </c>
      <c r="Q1026" s="31">
        <f t="shared" si="32"/>
        <v>952</v>
      </c>
      <c r="R1026" s="31">
        <f t="shared" si="33"/>
        <v>1078</v>
      </c>
      <c r="S1026" s="29">
        <f>IF($Q1026&lt;Parâmetros!$E$19,$G1026-1,$G1026)</f>
        <v>46265</v>
      </c>
    </row>
    <row r="1027" spans="1:19" ht="15" customHeight="1" x14ac:dyDescent="0.25">
      <c r="A1027" s="122">
        <v>54846</v>
      </c>
      <c r="B1027" s="65" t="s">
        <v>210</v>
      </c>
      <c r="C1027" s="65" t="s">
        <v>260</v>
      </c>
      <c r="D1027" s="66">
        <v>46265</v>
      </c>
      <c r="E1027" s="67">
        <v>2.2599999999999998</v>
      </c>
      <c r="F1027" s="65" t="s">
        <v>255</v>
      </c>
      <c r="G1027" s="66">
        <v>46265</v>
      </c>
      <c r="H1027">
        <v>40509923</v>
      </c>
      <c r="I1027">
        <v>20</v>
      </c>
      <c r="J1027" s="65" t="s">
        <v>572</v>
      </c>
      <c r="K1027" s="65" t="s">
        <v>573</v>
      </c>
      <c r="L1027" s="66">
        <v>46265</v>
      </c>
      <c r="M1027" s="65" t="s">
        <v>261</v>
      </c>
      <c r="N1027" s="65" t="s">
        <v>264</v>
      </c>
      <c r="O1027" s="65" t="s">
        <v>259</v>
      </c>
      <c r="P1027" s="66">
        <v>46265</v>
      </c>
      <c r="Q1027" s="31">
        <f t="shared" si="32"/>
        <v>1081</v>
      </c>
      <c r="R1027" s="31">
        <f t="shared" si="33"/>
        <v>1217</v>
      </c>
      <c r="S1027" s="29">
        <f>IF($Q1027&lt;Parâmetros!$E$19,$G1027-1,$G1027)</f>
        <v>46265</v>
      </c>
    </row>
    <row r="1028" spans="1:19" ht="15" customHeight="1" x14ac:dyDescent="0.25">
      <c r="A1028" s="122">
        <v>54846</v>
      </c>
      <c r="B1028" s="65" t="s">
        <v>210</v>
      </c>
      <c r="C1028" s="65" t="s">
        <v>260</v>
      </c>
      <c r="D1028" s="66">
        <v>46265</v>
      </c>
      <c r="E1028" s="67">
        <v>2.16</v>
      </c>
      <c r="F1028" s="65" t="s">
        <v>255</v>
      </c>
      <c r="G1028" s="66">
        <v>46265</v>
      </c>
      <c r="H1028">
        <v>40509923</v>
      </c>
      <c r="I1028">
        <v>20</v>
      </c>
      <c r="J1028" s="65" t="s">
        <v>574</v>
      </c>
      <c r="K1028" s="65" t="s">
        <v>575</v>
      </c>
      <c r="L1028" s="66">
        <v>46265</v>
      </c>
      <c r="M1028" s="65" t="s">
        <v>261</v>
      </c>
      <c r="N1028" s="65" t="s">
        <v>264</v>
      </c>
      <c r="O1028" s="65" t="s">
        <v>259</v>
      </c>
      <c r="P1028" s="66">
        <v>46265</v>
      </c>
      <c r="Q1028" s="31">
        <f t="shared" si="32"/>
        <v>1266</v>
      </c>
      <c r="R1028" s="31">
        <f t="shared" si="33"/>
        <v>1396</v>
      </c>
      <c r="S1028" s="29">
        <f>IF($Q1028&lt;Parâmetros!$E$19,$G1028-1,$G1028)</f>
        <v>46265</v>
      </c>
    </row>
    <row r="1029" spans="1:19" ht="15" customHeight="1" x14ac:dyDescent="0.25">
      <c r="A1029" s="122">
        <v>54846</v>
      </c>
      <c r="B1029" s="65" t="s">
        <v>210</v>
      </c>
      <c r="C1029" s="65" t="s">
        <v>260</v>
      </c>
      <c r="D1029" s="66">
        <v>46266</v>
      </c>
      <c r="E1029" s="67">
        <v>4.38</v>
      </c>
      <c r="F1029" s="65" t="s">
        <v>255</v>
      </c>
      <c r="G1029" s="66">
        <v>46266</v>
      </c>
      <c r="H1029">
        <v>40510715</v>
      </c>
      <c r="I1029">
        <v>20</v>
      </c>
      <c r="J1029" s="65" t="s">
        <v>752</v>
      </c>
      <c r="K1029" s="65" t="s">
        <v>753</v>
      </c>
      <c r="L1029" s="66">
        <v>46266</v>
      </c>
      <c r="M1029" s="65" t="s">
        <v>261</v>
      </c>
      <c r="N1029">
        <v>3002997</v>
      </c>
      <c r="O1029" s="65" t="s">
        <v>259</v>
      </c>
      <c r="P1029" s="66">
        <v>46266</v>
      </c>
      <c r="Q1029" s="31">
        <f t="shared" si="32"/>
        <v>959</v>
      </c>
      <c r="R1029" s="31">
        <f t="shared" si="33"/>
        <v>1222</v>
      </c>
      <c r="S1029" s="29">
        <f>IF($Q1029&lt;Parâmetros!$E$19,$G1029-1,$G1029)</f>
        <v>46266</v>
      </c>
    </row>
    <row r="1030" spans="1:19" ht="15" customHeight="1" x14ac:dyDescent="0.25">
      <c r="A1030" s="122">
        <v>54846</v>
      </c>
      <c r="B1030" s="65" t="s">
        <v>210</v>
      </c>
      <c r="C1030" s="65" t="s">
        <v>260</v>
      </c>
      <c r="D1030" s="66">
        <v>46266</v>
      </c>
      <c r="E1030" s="67">
        <v>2.2599999999999998</v>
      </c>
      <c r="F1030" s="65" t="s">
        <v>255</v>
      </c>
      <c r="G1030" s="66">
        <v>46266</v>
      </c>
      <c r="H1030">
        <v>40510742</v>
      </c>
      <c r="I1030">
        <v>20</v>
      </c>
      <c r="J1030" s="65" t="s">
        <v>754</v>
      </c>
      <c r="K1030" s="65" t="s">
        <v>755</v>
      </c>
      <c r="L1030" s="66">
        <v>46266</v>
      </c>
      <c r="M1030" s="65" t="s">
        <v>261</v>
      </c>
      <c r="N1030" s="65" t="s">
        <v>264</v>
      </c>
      <c r="O1030" s="65" t="s">
        <v>259</v>
      </c>
      <c r="P1030" s="66">
        <v>46266</v>
      </c>
      <c r="Q1030" s="31">
        <f t="shared" si="32"/>
        <v>1223</v>
      </c>
      <c r="R1030" s="31">
        <f t="shared" si="33"/>
        <v>1359</v>
      </c>
      <c r="S1030" s="29">
        <f>IF($Q1030&lt;Parâmetros!$E$19,$G1030-1,$G1030)</f>
        <v>46266</v>
      </c>
    </row>
    <row r="1031" spans="1:19" ht="15" customHeight="1" x14ac:dyDescent="0.25">
      <c r="A1031" s="122">
        <v>54846</v>
      </c>
      <c r="B1031" s="65" t="s">
        <v>210</v>
      </c>
      <c r="C1031" s="65" t="s">
        <v>260</v>
      </c>
      <c r="D1031" s="66">
        <v>46267</v>
      </c>
      <c r="E1031" s="67">
        <v>3.58</v>
      </c>
      <c r="F1031" s="65" t="s">
        <v>255</v>
      </c>
      <c r="G1031" s="66">
        <v>46267</v>
      </c>
      <c r="H1031">
        <v>40510989</v>
      </c>
      <c r="I1031">
        <v>20</v>
      </c>
      <c r="J1031" s="65" t="s">
        <v>1054</v>
      </c>
      <c r="K1031" s="65" t="s">
        <v>1055</v>
      </c>
      <c r="L1031" s="66">
        <v>46267</v>
      </c>
      <c r="M1031" s="65" t="s">
        <v>261</v>
      </c>
      <c r="N1031" s="65" t="s">
        <v>264</v>
      </c>
      <c r="O1031" s="65" t="s">
        <v>259</v>
      </c>
      <c r="P1031" s="66">
        <v>46267</v>
      </c>
      <c r="Q1031" s="31">
        <f t="shared" si="32"/>
        <v>944</v>
      </c>
      <c r="R1031" s="31">
        <f t="shared" si="33"/>
        <v>1159</v>
      </c>
      <c r="S1031" s="29">
        <f>IF($Q1031&lt;Parâmetros!$E$19,$G1031-1,$G1031)</f>
        <v>46267</v>
      </c>
    </row>
    <row r="1032" spans="1:19" ht="15" customHeight="1" x14ac:dyDescent="0.25">
      <c r="A1032" s="122">
        <v>54846</v>
      </c>
      <c r="B1032" s="65" t="s">
        <v>210</v>
      </c>
      <c r="C1032" s="65" t="s">
        <v>260</v>
      </c>
      <c r="D1032" s="66">
        <v>46267</v>
      </c>
      <c r="E1032" s="67">
        <v>0.03</v>
      </c>
      <c r="F1032" s="65" t="s">
        <v>255</v>
      </c>
      <c r="G1032" s="66">
        <v>46267</v>
      </c>
      <c r="H1032">
        <v>40510988</v>
      </c>
      <c r="I1032">
        <v>20</v>
      </c>
      <c r="J1032" s="65" t="s">
        <v>1056</v>
      </c>
      <c r="K1032" s="65" t="s">
        <v>1057</v>
      </c>
      <c r="L1032" s="66">
        <v>46267</v>
      </c>
      <c r="M1032" s="65" t="s">
        <v>261</v>
      </c>
      <c r="N1032" s="65" t="s">
        <v>264</v>
      </c>
      <c r="O1032" s="65" t="s">
        <v>259</v>
      </c>
      <c r="P1032" s="66">
        <v>46267</v>
      </c>
      <c r="Q1032" s="31">
        <f t="shared" si="32"/>
        <v>1163</v>
      </c>
      <c r="R1032" s="31">
        <f t="shared" si="33"/>
        <v>1164</v>
      </c>
      <c r="S1032" s="29">
        <f>IF($Q1032&lt;Parâmetros!$E$19,$G1032-1,$G1032)</f>
        <v>46267</v>
      </c>
    </row>
    <row r="1033" spans="1:19" ht="15" customHeight="1" x14ac:dyDescent="0.25">
      <c r="A1033" s="122">
        <v>54846</v>
      </c>
      <c r="B1033" s="65" t="s">
        <v>210</v>
      </c>
      <c r="C1033" s="65" t="s">
        <v>260</v>
      </c>
      <c r="D1033" s="66">
        <v>46267</v>
      </c>
      <c r="E1033" s="67">
        <v>3</v>
      </c>
      <c r="F1033" s="65" t="s">
        <v>255</v>
      </c>
      <c r="G1033" s="66">
        <v>46267</v>
      </c>
      <c r="H1033">
        <v>40510988</v>
      </c>
      <c r="I1033">
        <v>20</v>
      </c>
      <c r="J1033" s="65" t="s">
        <v>1058</v>
      </c>
      <c r="K1033" s="65" t="s">
        <v>1059</v>
      </c>
      <c r="L1033" s="66">
        <v>46267</v>
      </c>
      <c r="M1033" s="65" t="s">
        <v>261</v>
      </c>
      <c r="N1033" s="65" t="s">
        <v>264</v>
      </c>
      <c r="O1033" s="65" t="s">
        <v>259</v>
      </c>
      <c r="P1033" s="66">
        <v>46267</v>
      </c>
      <c r="Q1033" s="31">
        <f t="shared" si="32"/>
        <v>1200</v>
      </c>
      <c r="R1033" s="31">
        <f t="shared" si="33"/>
        <v>1380</v>
      </c>
      <c r="S1033" s="29">
        <f>IF($Q1033&lt;Parâmetros!$E$19,$G1033-1,$G1033)</f>
        <v>46267</v>
      </c>
    </row>
    <row r="1034" spans="1:19" ht="15" customHeight="1" x14ac:dyDescent="0.25">
      <c r="A1034" s="122">
        <v>54846</v>
      </c>
      <c r="B1034" s="65" t="s">
        <v>210</v>
      </c>
      <c r="C1034" s="65" t="s">
        <v>260</v>
      </c>
      <c r="D1034" s="66">
        <v>46268</v>
      </c>
      <c r="E1034" s="67">
        <v>2.41</v>
      </c>
      <c r="F1034" s="65" t="s">
        <v>255</v>
      </c>
      <c r="G1034" s="66">
        <v>46268</v>
      </c>
      <c r="H1034">
        <v>40499074</v>
      </c>
      <c r="I1034">
        <v>20</v>
      </c>
      <c r="J1034" s="65" t="s">
        <v>1251</v>
      </c>
      <c r="K1034" s="65" t="s">
        <v>1252</v>
      </c>
      <c r="L1034" s="66">
        <v>46268</v>
      </c>
      <c r="M1034" s="65" t="s">
        <v>261</v>
      </c>
      <c r="N1034" s="65" t="s">
        <v>264</v>
      </c>
      <c r="O1034" s="65" t="s">
        <v>259</v>
      </c>
      <c r="P1034" s="66">
        <v>46268</v>
      </c>
      <c r="Q1034" s="31">
        <f t="shared" si="32"/>
        <v>935</v>
      </c>
      <c r="R1034" s="31">
        <f t="shared" si="33"/>
        <v>1079</v>
      </c>
      <c r="S1034" s="29">
        <f>IF($Q1034&lt;Parâmetros!$E$19,$G1034-1,$G1034)</f>
        <v>46268</v>
      </c>
    </row>
    <row r="1035" spans="1:19" ht="15" customHeight="1" x14ac:dyDescent="0.25">
      <c r="A1035" s="122">
        <v>54846</v>
      </c>
      <c r="B1035" s="65" t="s">
        <v>210</v>
      </c>
      <c r="C1035" s="65" t="s">
        <v>260</v>
      </c>
      <c r="D1035" s="66">
        <v>46268</v>
      </c>
      <c r="E1035" s="67">
        <v>1.35</v>
      </c>
      <c r="F1035" s="65" t="s">
        <v>255</v>
      </c>
      <c r="G1035" s="66">
        <v>46268</v>
      </c>
      <c r="H1035">
        <v>40508654</v>
      </c>
      <c r="I1035">
        <v>30</v>
      </c>
      <c r="J1035" s="65" t="s">
        <v>1253</v>
      </c>
      <c r="K1035" s="65" t="s">
        <v>1254</v>
      </c>
      <c r="L1035" s="66">
        <v>46268</v>
      </c>
      <c r="M1035" s="65" t="s">
        <v>261</v>
      </c>
      <c r="N1035" s="65" t="s">
        <v>264</v>
      </c>
      <c r="O1035" s="65" t="s">
        <v>259</v>
      </c>
      <c r="P1035" s="66">
        <v>46268</v>
      </c>
      <c r="Q1035" s="31">
        <f t="shared" si="32"/>
        <v>1090</v>
      </c>
      <c r="R1035" s="31">
        <f t="shared" si="33"/>
        <v>1171</v>
      </c>
      <c r="S1035" s="29">
        <f>IF($Q1035&lt;Parâmetros!$E$19,$G1035-1,$G1035)</f>
        <v>46268</v>
      </c>
    </row>
    <row r="1036" spans="1:19" ht="15" customHeight="1" x14ac:dyDescent="0.25">
      <c r="A1036" s="122">
        <v>54846</v>
      </c>
      <c r="B1036" s="65" t="s">
        <v>210</v>
      </c>
      <c r="C1036" s="65" t="s">
        <v>260</v>
      </c>
      <c r="D1036" s="66">
        <v>46268</v>
      </c>
      <c r="E1036" s="67">
        <v>1.1100000000000001</v>
      </c>
      <c r="F1036" s="65" t="s">
        <v>255</v>
      </c>
      <c r="G1036" s="66">
        <v>46268</v>
      </c>
      <c r="H1036">
        <v>40508654</v>
      </c>
      <c r="I1036">
        <v>30</v>
      </c>
      <c r="J1036" s="65" t="s">
        <v>1255</v>
      </c>
      <c r="K1036" s="65" t="s">
        <v>1256</v>
      </c>
      <c r="L1036" s="66">
        <v>46268</v>
      </c>
      <c r="M1036" s="65" t="s">
        <v>261</v>
      </c>
      <c r="N1036" s="65" t="s">
        <v>264</v>
      </c>
      <c r="O1036" s="65" t="s">
        <v>259</v>
      </c>
      <c r="P1036" s="66">
        <v>46268</v>
      </c>
      <c r="Q1036" s="31">
        <f t="shared" si="32"/>
        <v>1199</v>
      </c>
      <c r="R1036" s="31">
        <f t="shared" si="33"/>
        <v>1265</v>
      </c>
      <c r="S1036" s="29">
        <f>IF($Q1036&lt;Parâmetros!$E$19,$G1036-1,$G1036)</f>
        <v>46268</v>
      </c>
    </row>
    <row r="1037" spans="1:19" ht="15" customHeight="1" x14ac:dyDescent="0.25">
      <c r="A1037" s="122">
        <v>54846</v>
      </c>
      <c r="B1037" s="65" t="s">
        <v>210</v>
      </c>
      <c r="C1037" s="65" t="s">
        <v>260</v>
      </c>
      <c r="D1037" s="66">
        <v>46268</v>
      </c>
      <c r="E1037" s="67">
        <v>1.79</v>
      </c>
      <c r="F1037" s="65" t="s">
        <v>255</v>
      </c>
      <c r="G1037" s="66">
        <v>46268</v>
      </c>
      <c r="H1037">
        <v>40508654</v>
      </c>
      <c r="I1037">
        <v>30</v>
      </c>
      <c r="J1037" s="65" t="s">
        <v>1257</v>
      </c>
      <c r="K1037" s="65" t="s">
        <v>1258</v>
      </c>
      <c r="L1037" s="66">
        <v>46268</v>
      </c>
      <c r="M1037" s="65" t="s">
        <v>261</v>
      </c>
      <c r="N1037" s="65" t="s">
        <v>264</v>
      </c>
      <c r="O1037" s="65" t="s">
        <v>259</v>
      </c>
      <c r="P1037" s="66">
        <v>46268</v>
      </c>
      <c r="Q1037" s="31">
        <f t="shared" si="32"/>
        <v>1272</v>
      </c>
      <c r="R1037" s="31">
        <f t="shared" si="33"/>
        <v>1379</v>
      </c>
      <c r="S1037" s="29">
        <f>IF($Q1037&lt;Parâmetros!$E$19,$G1037-1,$G1037)</f>
        <v>46268</v>
      </c>
    </row>
    <row r="1038" spans="1:19" ht="15" customHeight="1" x14ac:dyDescent="0.25">
      <c r="A1038" s="122">
        <v>54846</v>
      </c>
      <c r="B1038" s="65" t="s">
        <v>210</v>
      </c>
      <c r="C1038" s="65" t="s">
        <v>260</v>
      </c>
      <c r="D1038" s="66">
        <v>46273</v>
      </c>
      <c r="E1038" s="67">
        <v>4.45</v>
      </c>
      <c r="F1038" s="65" t="s">
        <v>255</v>
      </c>
      <c r="G1038" s="66">
        <v>46269</v>
      </c>
      <c r="H1038">
        <v>40511832</v>
      </c>
      <c r="I1038">
        <v>10</v>
      </c>
      <c r="J1038" s="65" t="s">
        <v>2764</v>
      </c>
      <c r="K1038" s="65" t="s">
        <v>2765</v>
      </c>
      <c r="L1038" s="66">
        <v>46269</v>
      </c>
      <c r="M1038" s="65" t="s">
        <v>261</v>
      </c>
      <c r="N1038" s="65" t="s">
        <v>264</v>
      </c>
      <c r="O1038" s="65" t="s">
        <v>259</v>
      </c>
      <c r="P1038" s="66">
        <v>46273</v>
      </c>
      <c r="Q1038" s="31">
        <f t="shared" si="32"/>
        <v>937</v>
      </c>
      <c r="R1038" s="31">
        <f t="shared" si="33"/>
        <v>1204</v>
      </c>
      <c r="S1038" s="29">
        <f>IF($Q1038&lt;Parâmetros!$E$19,$G1038-1,$G1038)</f>
        <v>46269</v>
      </c>
    </row>
    <row r="1039" spans="1:19" ht="15" customHeight="1" x14ac:dyDescent="0.25">
      <c r="A1039" s="122">
        <v>54846</v>
      </c>
      <c r="B1039" s="65" t="s">
        <v>210</v>
      </c>
      <c r="C1039" s="65" t="s">
        <v>260</v>
      </c>
      <c r="D1039" s="66">
        <v>46273</v>
      </c>
      <c r="E1039" s="67">
        <v>2.42</v>
      </c>
      <c r="F1039" s="65" t="s">
        <v>255</v>
      </c>
      <c r="G1039" s="66">
        <v>46269</v>
      </c>
      <c r="H1039">
        <v>40513000</v>
      </c>
      <c r="I1039">
        <v>20</v>
      </c>
      <c r="J1039" s="65" t="s">
        <v>2766</v>
      </c>
      <c r="K1039" s="65" t="s">
        <v>2767</v>
      </c>
      <c r="L1039" s="66">
        <v>46269</v>
      </c>
      <c r="M1039" s="65" t="s">
        <v>2073</v>
      </c>
      <c r="N1039" s="65" t="s">
        <v>264</v>
      </c>
      <c r="O1039" s="65" t="s">
        <v>259</v>
      </c>
      <c r="P1039" s="66">
        <v>46273</v>
      </c>
      <c r="Q1039" s="31">
        <f t="shared" si="32"/>
        <v>1266</v>
      </c>
      <c r="R1039" s="31">
        <f t="shared" si="33"/>
        <v>1411</v>
      </c>
      <c r="S1039" s="29">
        <f>IF($Q1039&lt;Parâmetros!$E$19,$G1039-1,$G1039)</f>
        <v>46269</v>
      </c>
    </row>
    <row r="1040" spans="1:19" ht="15" customHeight="1" x14ac:dyDescent="0.25">
      <c r="A1040" s="122">
        <v>54846</v>
      </c>
      <c r="B1040" s="65" t="s">
        <v>210</v>
      </c>
      <c r="C1040" s="65" t="s">
        <v>260</v>
      </c>
      <c r="D1040" s="66">
        <v>46273</v>
      </c>
      <c r="E1040" s="67">
        <v>8</v>
      </c>
      <c r="F1040" s="65" t="s">
        <v>255</v>
      </c>
      <c r="G1040" s="66">
        <v>46271</v>
      </c>
      <c r="H1040">
        <v>40511827</v>
      </c>
      <c r="I1040">
        <v>20</v>
      </c>
      <c r="J1040" s="65" t="s">
        <v>2768</v>
      </c>
      <c r="K1040" s="65" t="s">
        <v>2769</v>
      </c>
      <c r="L1040" s="66">
        <v>46271</v>
      </c>
      <c r="M1040" s="65" t="s">
        <v>261</v>
      </c>
      <c r="N1040">
        <v>3002875</v>
      </c>
      <c r="O1040" s="65" t="s">
        <v>259</v>
      </c>
      <c r="P1040" s="66">
        <v>46273</v>
      </c>
      <c r="Q1040" s="31">
        <f t="shared" si="32"/>
        <v>878</v>
      </c>
      <c r="R1040" s="31">
        <f t="shared" si="33"/>
        <v>1358</v>
      </c>
      <c r="S1040" s="29">
        <f>IF($Q1040&lt;Parâmetros!$E$19,$G1040-1,$G1040)</f>
        <v>46271</v>
      </c>
    </row>
    <row r="1041" spans="1:19" ht="15" customHeight="1" x14ac:dyDescent="0.25">
      <c r="A1041" s="122">
        <v>54846</v>
      </c>
      <c r="B1041" s="65" t="s">
        <v>210</v>
      </c>
      <c r="C1041" s="65" t="s">
        <v>260</v>
      </c>
      <c r="D1041" s="66">
        <v>46273</v>
      </c>
      <c r="E1041" s="67">
        <v>4.3899999999999997</v>
      </c>
      <c r="F1041" s="65" t="s">
        <v>255</v>
      </c>
      <c r="G1041" s="66">
        <v>46272</v>
      </c>
      <c r="H1041">
        <v>40490141</v>
      </c>
      <c r="I1041">
        <v>20</v>
      </c>
      <c r="J1041" s="65" t="s">
        <v>2770</v>
      </c>
      <c r="K1041" s="65" t="s">
        <v>2771</v>
      </c>
      <c r="L1041" s="66">
        <v>46272</v>
      </c>
      <c r="M1041" s="65" t="s">
        <v>261</v>
      </c>
      <c r="N1041" s="65" t="s">
        <v>264</v>
      </c>
      <c r="O1041" s="65" t="s">
        <v>259</v>
      </c>
      <c r="P1041" s="66">
        <v>46273</v>
      </c>
      <c r="Q1041" s="31">
        <f t="shared" si="32"/>
        <v>937</v>
      </c>
      <c r="R1041" s="31">
        <f t="shared" si="33"/>
        <v>1200</v>
      </c>
      <c r="S1041" s="29">
        <f>IF($Q1041&lt;Parâmetros!$E$19,$G1041-1,$G1041)</f>
        <v>46272</v>
      </c>
    </row>
    <row r="1042" spans="1:19" ht="15" customHeight="1" x14ac:dyDescent="0.25">
      <c r="A1042" s="122">
        <v>54846</v>
      </c>
      <c r="B1042" s="65" t="s">
        <v>210</v>
      </c>
      <c r="C1042" s="65" t="s">
        <v>260</v>
      </c>
      <c r="D1042" s="66">
        <v>46273</v>
      </c>
      <c r="E1042" s="67">
        <v>2.14</v>
      </c>
      <c r="F1042" s="65" t="s">
        <v>255</v>
      </c>
      <c r="G1042" s="66">
        <v>46273</v>
      </c>
      <c r="H1042">
        <v>40513048</v>
      </c>
      <c r="I1042">
        <v>10</v>
      </c>
      <c r="J1042" s="65" t="s">
        <v>2772</v>
      </c>
      <c r="K1042" s="65" t="s">
        <v>2773</v>
      </c>
      <c r="L1042" s="66">
        <v>46273</v>
      </c>
      <c r="M1042" s="65" t="s">
        <v>261</v>
      </c>
      <c r="N1042" s="65" t="s">
        <v>264</v>
      </c>
      <c r="O1042" s="65" t="s">
        <v>259</v>
      </c>
      <c r="P1042" s="66">
        <v>46273</v>
      </c>
      <c r="Q1042" s="31">
        <f t="shared" si="32"/>
        <v>1004</v>
      </c>
      <c r="R1042" s="31">
        <f t="shared" si="33"/>
        <v>1132</v>
      </c>
      <c r="S1042" s="29">
        <f>IF($Q1042&lt;Parâmetros!$E$19,$G1042-1,$G1042)</f>
        <v>46273</v>
      </c>
    </row>
    <row r="1043" spans="1:19" ht="15" customHeight="1" x14ac:dyDescent="0.25">
      <c r="A1043" s="122">
        <v>54846</v>
      </c>
      <c r="B1043" s="65" t="s">
        <v>210</v>
      </c>
      <c r="C1043" s="65" t="s">
        <v>260</v>
      </c>
      <c r="D1043" s="66">
        <v>46273</v>
      </c>
      <c r="E1043" s="67">
        <v>3.62</v>
      </c>
      <c r="F1043" s="65" t="s">
        <v>255</v>
      </c>
      <c r="G1043" s="66">
        <v>46273</v>
      </c>
      <c r="H1043">
        <v>40512754</v>
      </c>
      <c r="I1043">
        <v>20</v>
      </c>
      <c r="J1043" s="65" t="s">
        <v>2774</v>
      </c>
      <c r="K1043" s="65" t="s">
        <v>2775</v>
      </c>
      <c r="L1043" s="66">
        <v>46273</v>
      </c>
      <c r="M1043" s="65" t="s">
        <v>261</v>
      </c>
      <c r="N1043" s="65" t="s">
        <v>264</v>
      </c>
      <c r="O1043" s="65" t="s">
        <v>259</v>
      </c>
      <c r="P1043" s="66">
        <v>46273</v>
      </c>
      <c r="Q1043" s="31">
        <f t="shared" si="32"/>
        <v>1173</v>
      </c>
      <c r="R1043" s="31">
        <f t="shared" si="33"/>
        <v>1390</v>
      </c>
      <c r="S1043" s="29">
        <f>IF($Q1043&lt;Parâmetros!$E$19,$G1043-1,$G1043)</f>
        <v>46273</v>
      </c>
    </row>
    <row r="1044" spans="1:19" ht="15" customHeight="1" x14ac:dyDescent="0.25">
      <c r="A1044" s="122">
        <v>55138</v>
      </c>
      <c r="B1044" s="65" t="s">
        <v>236</v>
      </c>
      <c r="C1044" s="65" t="s">
        <v>262</v>
      </c>
      <c r="D1044" s="66">
        <v>46265</v>
      </c>
      <c r="E1044" s="67">
        <v>0.44</v>
      </c>
      <c r="F1044" s="65" t="s">
        <v>255</v>
      </c>
      <c r="G1044" s="66">
        <v>46265</v>
      </c>
      <c r="H1044">
        <v>40493720</v>
      </c>
      <c r="I1044">
        <v>10</v>
      </c>
      <c r="J1044" s="65" t="s">
        <v>353</v>
      </c>
      <c r="K1044" s="65" t="s">
        <v>479</v>
      </c>
      <c r="L1044" s="66">
        <v>46265</v>
      </c>
      <c r="M1044" s="65" t="s">
        <v>258</v>
      </c>
      <c r="N1044" s="65" t="s">
        <v>264</v>
      </c>
      <c r="O1044" s="65" t="s">
        <v>259</v>
      </c>
      <c r="P1044" s="66">
        <v>46265</v>
      </c>
      <c r="Q1044" s="31">
        <f t="shared" si="32"/>
        <v>26</v>
      </c>
      <c r="R1044" s="31">
        <f t="shared" si="33"/>
        <v>52</v>
      </c>
      <c r="S1044" s="29">
        <f>IF($Q1044&lt;Parâmetros!$E$19,$G1044-1,$G1044)</f>
        <v>46264</v>
      </c>
    </row>
    <row r="1045" spans="1:19" ht="15" customHeight="1" x14ac:dyDescent="0.25">
      <c r="A1045" s="122">
        <v>55138</v>
      </c>
      <c r="B1045" s="65" t="s">
        <v>236</v>
      </c>
      <c r="C1045" s="65" t="s">
        <v>262</v>
      </c>
      <c r="D1045" s="66">
        <v>46265</v>
      </c>
      <c r="E1045" s="67">
        <v>0.51</v>
      </c>
      <c r="F1045" s="65" t="s">
        <v>255</v>
      </c>
      <c r="G1045" s="66">
        <v>46265</v>
      </c>
      <c r="H1045">
        <v>40493779</v>
      </c>
      <c r="I1045">
        <v>10</v>
      </c>
      <c r="J1045" s="65" t="s">
        <v>480</v>
      </c>
      <c r="K1045" s="65" t="s">
        <v>481</v>
      </c>
      <c r="L1045" s="66">
        <v>46265</v>
      </c>
      <c r="M1045" s="65" t="s">
        <v>258</v>
      </c>
      <c r="N1045">
        <v>3003336</v>
      </c>
      <c r="O1045" s="65" t="s">
        <v>259</v>
      </c>
      <c r="P1045" s="66">
        <v>46265</v>
      </c>
      <c r="Q1045" s="31">
        <f t="shared" si="32"/>
        <v>53</v>
      </c>
      <c r="R1045" s="31">
        <f t="shared" si="33"/>
        <v>84</v>
      </c>
      <c r="S1045" s="29">
        <f>IF($Q1045&lt;Parâmetros!$E$19,$G1045-1,$G1045)</f>
        <v>46264</v>
      </c>
    </row>
    <row r="1046" spans="1:19" ht="15" customHeight="1" x14ac:dyDescent="0.25">
      <c r="A1046" s="122">
        <v>55138</v>
      </c>
      <c r="B1046" s="65" t="s">
        <v>236</v>
      </c>
      <c r="C1046" s="65" t="s">
        <v>262</v>
      </c>
      <c r="D1046" s="66">
        <v>46265</v>
      </c>
      <c r="E1046" s="67">
        <v>0.04</v>
      </c>
      <c r="F1046" s="65" t="s">
        <v>255</v>
      </c>
      <c r="G1046" s="66">
        <v>46265</v>
      </c>
      <c r="H1046">
        <v>40493912</v>
      </c>
      <c r="I1046">
        <v>10</v>
      </c>
      <c r="J1046" s="65" t="s">
        <v>482</v>
      </c>
      <c r="K1046" s="65" t="s">
        <v>483</v>
      </c>
      <c r="L1046" s="66">
        <v>46265</v>
      </c>
      <c r="M1046" s="65" t="s">
        <v>258</v>
      </c>
      <c r="N1046">
        <v>3006534</v>
      </c>
      <c r="O1046" s="65" t="s">
        <v>259</v>
      </c>
      <c r="P1046" s="66">
        <v>46265</v>
      </c>
      <c r="Q1046" s="31">
        <f t="shared" si="32"/>
        <v>84</v>
      </c>
      <c r="R1046" s="31">
        <f t="shared" si="33"/>
        <v>86</v>
      </c>
      <c r="S1046" s="29">
        <f>IF($Q1046&lt;Parâmetros!$E$19,$G1046-1,$G1046)</f>
        <v>46264</v>
      </c>
    </row>
    <row r="1047" spans="1:19" ht="15" customHeight="1" x14ac:dyDescent="0.25">
      <c r="A1047" s="122">
        <v>55138</v>
      </c>
      <c r="B1047" s="65" t="s">
        <v>236</v>
      </c>
      <c r="C1047" s="65" t="s">
        <v>262</v>
      </c>
      <c r="D1047" s="66">
        <v>46265</v>
      </c>
      <c r="E1047" s="67">
        <v>0.55000000000000004</v>
      </c>
      <c r="F1047" s="65" t="s">
        <v>255</v>
      </c>
      <c r="G1047" s="66">
        <v>46265</v>
      </c>
      <c r="H1047">
        <v>40494104</v>
      </c>
      <c r="I1047">
        <v>10</v>
      </c>
      <c r="J1047" s="65" t="s">
        <v>484</v>
      </c>
      <c r="K1047" s="65" t="s">
        <v>485</v>
      </c>
      <c r="L1047" s="66">
        <v>46265</v>
      </c>
      <c r="M1047" s="65" t="s">
        <v>258</v>
      </c>
      <c r="N1047">
        <v>3006513</v>
      </c>
      <c r="O1047" s="65" t="s">
        <v>259</v>
      </c>
      <c r="P1047" s="66">
        <v>46265</v>
      </c>
      <c r="Q1047" s="31">
        <f t="shared" si="32"/>
        <v>87</v>
      </c>
      <c r="R1047" s="31">
        <f t="shared" si="33"/>
        <v>120</v>
      </c>
      <c r="S1047" s="29">
        <f>IF($Q1047&lt;Parâmetros!$E$19,$G1047-1,$G1047)</f>
        <v>46264</v>
      </c>
    </row>
    <row r="1048" spans="1:19" ht="15" customHeight="1" x14ac:dyDescent="0.25">
      <c r="A1048" s="122">
        <v>55138</v>
      </c>
      <c r="B1048" s="65" t="s">
        <v>236</v>
      </c>
      <c r="C1048" s="65" t="s">
        <v>262</v>
      </c>
      <c r="D1048" s="66">
        <v>46265</v>
      </c>
      <c r="E1048" s="67">
        <v>0.25</v>
      </c>
      <c r="F1048" s="65" t="s">
        <v>255</v>
      </c>
      <c r="G1048" s="66">
        <v>46265</v>
      </c>
      <c r="H1048">
        <v>40494105</v>
      </c>
      <c r="I1048">
        <v>10</v>
      </c>
      <c r="J1048" s="65" t="s">
        <v>486</v>
      </c>
      <c r="K1048" s="65" t="s">
        <v>487</v>
      </c>
      <c r="L1048" s="66">
        <v>46265</v>
      </c>
      <c r="M1048" s="65" t="s">
        <v>258</v>
      </c>
      <c r="N1048">
        <v>3006514</v>
      </c>
      <c r="O1048" s="65" t="s">
        <v>259</v>
      </c>
      <c r="P1048" s="66">
        <v>46265</v>
      </c>
      <c r="Q1048" s="31">
        <f t="shared" si="32"/>
        <v>121</v>
      </c>
      <c r="R1048" s="31">
        <f t="shared" si="33"/>
        <v>136</v>
      </c>
      <c r="S1048" s="29">
        <f>IF($Q1048&lt;Parâmetros!$E$19,$G1048-1,$G1048)</f>
        <v>46264</v>
      </c>
    </row>
    <row r="1049" spans="1:19" ht="15" customHeight="1" x14ac:dyDescent="0.25">
      <c r="A1049" s="122">
        <v>55138</v>
      </c>
      <c r="B1049" s="65" t="s">
        <v>236</v>
      </c>
      <c r="C1049" s="65" t="s">
        <v>262</v>
      </c>
      <c r="D1049" s="66">
        <v>46266</v>
      </c>
      <c r="E1049" s="67">
        <v>4.53</v>
      </c>
      <c r="F1049" s="65" t="s">
        <v>255</v>
      </c>
      <c r="G1049" s="66">
        <v>46265</v>
      </c>
      <c r="H1049">
        <v>40510158</v>
      </c>
      <c r="I1049">
        <v>20</v>
      </c>
      <c r="J1049" s="65" t="s">
        <v>636</v>
      </c>
      <c r="K1049" s="65" t="s">
        <v>637</v>
      </c>
      <c r="L1049" s="66">
        <v>46265</v>
      </c>
      <c r="M1049" s="65" t="s">
        <v>261</v>
      </c>
      <c r="N1049" s="65" t="s">
        <v>264</v>
      </c>
      <c r="O1049" s="65" t="s">
        <v>259</v>
      </c>
      <c r="P1049" s="66">
        <v>46266</v>
      </c>
      <c r="Q1049" s="31">
        <f t="shared" si="32"/>
        <v>145</v>
      </c>
      <c r="R1049" s="31">
        <f t="shared" si="33"/>
        <v>417</v>
      </c>
      <c r="S1049" s="29">
        <f>IF($Q1049&lt;Parâmetros!$E$19,$G1049-1,$G1049)</f>
        <v>46264</v>
      </c>
    </row>
    <row r="1050" spans="1:19" ht="15" customHeight="1" x14ac:dyDescent="0.25">
      <c r="A1050" s="122">
        <v>55138</v>
      </c>
      <c r="B1050" s="65" t="s">
        <v>236</v>
      </c>
      <c r="C1050" s="65" t="s">
        <v>262</v>
      </c>
      <c r="D1050" s="66">
        <v>46266</v>
      </c>
      <c r="E1050" s="67">
        <v>0.69</v>
      </c>
      <c r="F1050" s="65" t="s">
        <v>255</v>
      </c>
      <c r="G1050" s="66">
        <v>46266</v>
      </c>
      <c r="H1050">
        <v>40508710</v>
      </c>
      <c r="I1050">
        <v>10</v>
      </c>
      <c r="J1050" s="65" t="s">
        <v>638</v>
      </c>
      <c r="K1050" s="65" t="s">
        <v>639</v>
      </c>
      <c r="L1050" s="66">
        <v>46266</v>
      </c>
      <c r="M1050" s="65" t="s">
        <v>258</v>
      </c>
      <c r="N1050">
        <v>3002671</v>
      </c>
      <c r="O1050" s="65" t="s">
        <v>259</v>
      </c>
      <c r="P1050" s="66">
        <v>46266</v>
      </c>
      <c r="Q1050" s="31">
        <f t="shared" si="32"/>
        <v>46</v>
      </c>
      <c r="R1050" s="31">
        <f t="shared" si="33"/>
        <v>87</v>
      </c>
      <c r="S1050" s="29">
        <f>IF($Q1050&lt;Parâmetros!$E$19,$G1050-1,$G1050)</f>
        <v>46265</v>
      </c>
    </row>
    <row r="1051" spans="1:19" ht="15" customHeight="1" x14ac:dyDescent="0.25">
      <c r="A1051" s="122">
        <v>55138</v>
      </c>
      <c r="B1051" s="65" t="s">
        <v>236</v>
      </c>
      <c r="C1051" s="65" t="s">
        <v>262</v>
      </c>
      <c r="D1051" s="66">
        <v>46266</v>
      </c>
      <c r="E1051" s="67">
        <v>0.56000000000000005</v>
      </c>
      <c r="F1051" s="65" t="s">
        <v>255</v>
      </c>
      <c r="G1051" s="66">
        <v>46266</v>
      </c>
      <c r="H1051">
        <v>40508711</v>
      </c>
      <c r="I1051">
        <v>10</v>
      </c>
      <c r="J1051" s="65" t="s">
        <v>640</v>
      </c>
      <c r="K1051" s="65" t="s">
        <v>641</v>
      </c>
      <c r="L1051" s="66">
        <v>46266</v>
      </c>
      <c r="M1051" s="65" t="s">
        <v>258</v>
      </c>
      <c r="N1051">
        <v>3003539</v>
      </c>
      <c r="O1051" s="65" t="s">
        <v>259</v>
      </c>
      <c r="P1051" s="66">
        <v>46266</v>
      </c>
      <c r="Q1051" s="31">
        <f t="shared" si="32"/>
        <v>88</v>
      </c>
      <c r="R1051" s="31">
        <f t="shared" si="33"/>
        <v>122</v>
      </c>
      <c r="S1051" s="29">
        <f>IF($Q1051&lt;Parâmetros!$E$19,$G1051-1,$G1051)</f>
        <v>46265</v>
      </c>
    </row>
    <row r="1052" spans="1:19" ht="15" customHeight="1" x14ac:dyDescent="0.25">
      <c r="A1052" s="122">
        <v>55138</v>
      </c>
      <c r="B1052" s="65" t="s">
        <v>236</v>
      </c>
      <c r="C1052" s="65" t="s">
        <v>262</v>
      </c>
      <c r="D1052" s="66">
        <v>46266</v>
      </c>
      <c r="E1052" s="67">
        <v>0.5</v>
      </c>
      <c r="F1052" s="65" t="s">
        <v>255</v>
      </c>
      <c r="G1052" s="66">
        <v>46266</v>
      </c>
      <c r="H1052">
        <v>40508712</v>
      </c>
      <c r="I1052">
        <v>10</v>
      </c>
      <c r="J1052" s="65" t="s">
        <v>642</v>
      </c>
      <c r="K1052" s="65" t="s">
        <v>643</v>
      </c>
      <c r="L1052" s="66">
        <v>46266</v>
      </c>
      <c r="M1052" s="65" t="s">
        <v>258</v>
      </c>
      <c r="N1052">
        <v>3003543</v>
      </c>
      <c r="O1052" s="65" t="s">
        <v>259</v>
      </c>
      <c r="P1052" s="66">
        <v>46266</v>
      </c>
      <c r="Q1052" s="31">
        <f t="shared" si="32"/>
        <v>123</v>
      </c>
      <c r="R1052" s="31">
        <f t="shared" si="33"/>
        <v>153</v>
      </c>
      <c r="S1052" s="29">
        <f>IF($Q1052&lt;Parâmetros!$E$19,$G1052-1,$G1052)</f>
        <v>46265</v>
      </c>
    </row>
    <row r="1053" spans="1:19" ht="15" customHeight="1" x14ac:dyDescent="0.25">
      <c r="A1053" s="122">
        <v>55138</v>
      </c>
      <c r="B1053" s="65" t="s">
        <v>236</v>
      </c>
      <c r="C1053" s="65" t="s">
        <v>262</v>
      </c>
      <c r="D1053" s="66">
        <v>46266</v>
      </c>
      <c r="E1053" s="67">
        <v>0.45</v>
      </c>
      <c r="F1053" s="65" t="s">
        <v>255</v>
      </c>
      <c r="G1053" s="66">
        <v>46266</v>
      </c>
      <c r="H1053">
        <v>40508713</v>
      </c>
      <c r="I1053">
        <v>10</v>
      </c>
      <c r="J1053" s="65" t="s">
        <v>644</v>
      </c>
      <c r="K1053" s="65" t="s">
        <v>645</v>
      </c>
      <c r="L1053" s="66">
        <v>46266</v>
      </c>
      <c r="M1053" s="65" t="s">
        <v>258</v>
      </c>
      <c r="N1053">
        <v>3002647</v>
      </c>
      <c r="O1053" s="65" t="s">
        <v>259</v>
      </c>
      <c r="P1053" s="66">
        <v>46266</v>
      </c>
      <c r="Q1053" s="31">
        <f t="shared" si="32"/>
        <v>153</v>
      </c>
      <c r="R1053" s="31">
        <f t="shared" si="33"/>
        <v>180</v>
      </c>
      <c r="S1053" s="29">
        <f>IF($Q1053&lt;Parâmetros!$E$19,$G1053-1,$G1053)</f>
        <v>46265</v>
      </c>
    </row>
    <row r="1054" spans="1:19" ht="15" customHeight="1" x14ac:dyDescent="0.25">
      <c r="A1054" s="122">
        <v>55138</v>
      </c>
      <c r="B1054" s="65" t="s">
        <v>236</v>
      </c>
      <c r="C1054" s="65" t="s">
        <v>262</v>
      </c>
      <c r="D1054" s="66">
        <v>46266</v>
      </c>
      <c r="E1054" s="67">
        <v>0.43</v>
      </c>
      <c r="F1054" s="65" t="s">
        <v>255</v>
      </c>
      <c r="G1054" s="66">
        <v>46266</v>
      </c>
      <c r="H1054">
        <v>40508714</v>
      </c>
      <c r="I1054">
        <v>10</v>
      </c>
      <c r="J1054" s="65" t="s">
        <v>646</v>
      </c>
      <c r="K1054" s="65" t="s">
        <v>647</v>
      </c>
      <c r="L1054" s="66">
        <v>46266</v>
      </c>
      <c r="M1054" s="65" t="s">
        <v>258</v>
      </c>
      <c r="N1054">
        <v>3002991</v>
      </c>
      <c r="O1054" s="65" t="s">
        <v>259</v>
      </c>
      <c r="P1054" s="66">
        <v>46266</v>
      </c>
      <c r="Q1054" s="31">
        <f t="shared" si="32"/>
        <v>181</v>
      </c>
      <c r="R1054" s="31">
        <f t="shared" si="33"/>
        <v>207</v>
      </c>
      <c r="S1054" s="29">
        <f>IF($Q1054&lt;Parâmetros!$E$19,$G1054-1,$G1054)</f>
        <v>46265</v>
      </c>
    </row>
    <row r="1055" spans="1:19" ht="15" customHeight="1" x14ac:dyDescent="0.25">
      <c r="A1055" s="122">
        <v>55138</v>
      </c>
      <c r="B1055" s="65" t="s">
        <v>236</v>
      </c>
      <c r="C1055" s="65" t="s">
        <v>262</v>
      </c>
      <c r="D1055" s="66">
        <v>46266</v>
      </c>
      <c r="E1055" s="67">
        <v>0.34</v>
      </c>
      <c r="F1055" s="65" t="s">
        <v>255</v>
      </c>
      <c r="G1055" s="66">
        <v>46266</v>
      </c>
      <c r="H1055">
        <v>40508715</v>
      </c>
      <c r="I1055">
        <v>10</v>
      </c>
      <c r="J1055" s="65" t="s">
        <v>648</v>
      </c>
      <c r="K1055" s="65" t="s">
        <v>649</v>
      </c>
      <c r="L1055" s="66">
        <v>46266</v>
      </c>
      <c r="M1055" s="65" t="s">
        <v>258</v>
      </c>
      <c r="N1055">
        <v>3002654</v>
      </c>
      <c r="O1055" s="65" t="s">
        <v>259</v>
      </c>
      <c r="P1055" s="66">
        <v>46266</v>
      </c>
      <c r="Q1055" s="31">
        <f t="shared" si="32"/>
        <v>208</v>
      </c>
      <c r="R1055" s="31">
        <f t="shared" si="33"/>
        <v>229</v>
      </c>
      <c r="S1055" s="29">
        <f>IF($Q1055&lt;Parâmetros!$E$19,$G1055-1,$G1055)</f>
        <v>46265</v>
      </c>
    </row>
    <row r="1056" spans="1:19" ht="15" customHeight="1" x14ac:dyDescent="0.25">
      <c r="A1056" s="122">
        <v>55138</v>
      </c>
      <c r="B1056" s="65" t="s">
        <v>236</v>
      </c>
      <c r="C1056" s="65" t="s">
        <v>262</v>
      </c>
      <c r="D1056" s="66">
        <v>46266</v>
      </c>
      <c r="E1056" s="67">
        <v>0.1</v>
      </c>
      <c r="F1056" s="65" t="s">
        <v>255</v>
      </c>
      <c r="G1056" s="66">
        <v>46266</v>
      </c>
      <c r="H1056">
        <v>40508715</v>
      </c>
      <c r="I1056">
        <v>10</v>
      </c>
      <c r="J1056" s="65" t="s">
        <v>650</v>
      </c>
      <c r="K1056" s="65" t="s">
        <v>651</v>
      </c>
      <c r="L1056" s="66">
        <v>46266</v>
      </c>
      <c r="M1056" s="65" t="s">
        <v>258</v>
      </c>
      <c r="N1056">
        <v>3002654</v>
      </c>
      <c r="O1056" s="65" t="s">
        <v>259</v>
      </c>
      <c r="P1056" s="66">
        <v>46266</v>
      </c>
      <c r="Q1056" s="31">
        <f t="shared" si="32"/>
        <v>229</v>
      </c>
      <c r="R1056" s="31">
        <f t="shared" si="33"/>
        <v>235</v>
      </c>
      <c r="S1056" s="29">
        <f>IF($Q1056&lt;Parâmetros!$E$19,$G1056-1,$G1056)</f>
        <v>46265</v>
      </c>
    </row>
    <row r="1057" spans="1:19" ht="15" customHeight="1" x14ac:dyDescent="0.25">
      <c r="A1057" s="122">
        <v>55138</v>
      </c>
      <c r="B1057" s="65" t="s">
        <v>236</v>
      </c>
      <c r="C1057" s="65" t="s">
        <v>262</v>
      </c>
      <c r="D1057" s="66">
        <v>46266</v>
      </c>
      <c r="E1057" s="67">
        <v>0.38</v>
      </c>
      <c r="F1057" s="65" t="s">
        <v>255</v>
      </c>
      <c r="G1057" s="66">
        <v>46266</v>
      </c>
      <c r="H1057">
        <v>40508717</v>
      </c>
      <c r="I1057">
        <v>10</v>
      </c>
      <c r="J1057" s="65" t="s">
        <v>652</v>
      </c>
      <c r="K1057" s="65" t="s">
        <v>653</v>
      </c>
      <c r="L1057" s="66">
        <v>46266</v>
      </c>
      <c r="M1057" s="65" t="s">
        <v>258</v>
      </c>
      <c r="N1057">
        <v>3002649</v>
      </c>
      <c r="O1057" s="65" t="s">
        <v>259</v>
      </c>
      <c r="P1057" s="66">
        <v>46266</v>
      </c>
      <c r="Q1057" s="31">
        <f t="shared" si="32"/>
        <v>297</v>
      </c>
      <c r="R1057" s="31">
        <f t="shared" si="33"/>
        <v>320</v>
      </c>
      <c r="S1057" s="29">
        <f>IF($Q1057&lt;Parâmetros!$E$19,$G1057-1,$G1057)</f>
        <v>46265</v>
      </c>
    </row>
    <row r="1058" spans="1:19" ht="15" customHeight="1" x14ac:dyDescent="0.25">
      <c r="A1058" s="122">
        <v>55138</v>
      </c>
      <c r="B1058" s="65" t="s">
        <v>236</v>
      </c>
      <c r="C1058" s="65" t="s">
        <v>262</v>
      </c>
      <c r="D1058" s="66">
        <v>46266</v>
      </c>
      <c r="E1058" s="67">
        <v>0.11</v>
      </c>
      <c r="F1058" s="65" t="s">
        <v>255</v>
      </c>
      <c r="G1058" s="66">
        <v>46266</v>
      </c>
      <c r="H1058">
        <v>40508717</v>
      </c>
      <c r="I1058">
        <v>10</v>
      </c>
      <c r="J1058" s="65" t="s">
        <v>654</v>
      </c>
      <c r="K1058" s="65" t="s">
        <v>343</v>
      </c>
      <c r="L1058" s="66">
        <v>46266</v>
      </c>
      <c r="M1058" s="65" t="s">
        <v>258</v>
      </c>
      <c r="N1058">
        <v>3002649</v>
      </c>
      <c r="O1058" s="65" t="s">
        <v>259</v>
      </c>
      <c r="P1058" s="66">
        <v>46266</v>
      </c>
      <c r="Q1058" s="31">
        <f t="shared" si="32"/>
        <v>320</v>
      </c>
      <c r="R1058" s="31">
        <f t="shared" si="33"/>
        <v>327</v>
      </c>
      <c r="S1058" s="29">
        <f>IF($Q1058&lt;Parâmetros!$E$19,$G1058-1,$G1058)</f>
        <v>46265</v>
      </c>
    </row>
    <row r="1059" spans="1:19" ht="15" customHeight="1" x14ac:dyDescent="0.25">
      <c r="A1059" s="122">
        <v>55138</v>
      </c>
      <c r="B1059" s="65" t="s">
        <v>236</v>
      </c>
      <c r="C1059" s="65" t="s">
        <v>262</v>
      </c>
      <c r="D1059" s="66">
        <v>46266</v>
      </c>
      <c r="E1059" s="67">
        <v>0.4</v>
      </c>
      <c r="F1059" s="65" t="s">
        <v>255</v>
      </c>
      <c r="G1059" s="66">
        <v>46266</v>
      </c>
      <c r="H1059">
        <v>40508718</v>
      </c>
      <c r="I1059">
        <v>10</v>
      </c>
      <c r="J1059" s="65" t="s">
        <v>655</v>
      </c>
      <c r="K1059" s="65" t="s">
        <v>656</v>
      </c>
      <c r="L1059" s="66">
        <v>46266</v>
      </c>
      <c r="M1059" s="65" t="s">
        <v>258</v>
      </c>
      <c r="N1059">
        <v>3002650</v>
      </c>
      <c r="O1059" s="65" t="s">
        <v>259</v>
      </c>
      <c r="P1059" s="66">
        <v>46266</v>
      </c>
      <c r="Q1059" s="31">
        <f t="shared" si="32"/>
        <v>327</v>
      </c>
      <c r="R1059" s="31">
        <f t="shared" si="33"/>
        <v>351</v>
      </c>
      <c r="S1059" s="29">
        <f>IF($Q1059&lt;Parâmetros!$E$19,$G1059-1,$G1059)</f>
        <v>46265</v>
      </c>
    </row>
    <row r="1060" spans="1:19" ht="15" customHeight="1" x14ac:dyDescent="0.25">
      <c r="A1060" s="122">
        <v>55138</v>
      </c>
      <c r="B1060" s="65" t="s">
        <v>236</v>
      </c>
      <c r="C1060" s="65" t="s">
        <v>262</v>
      </c>
      <c r="D1060" s="66">
        <v>46266</v>
      </c>
      <c r="E1060" s="67">
        <v>0.75</v>
      </c>
      <c r="F1060" s="65" t="s">
        <v>255</v>
      </c>
      <c r="G1060" s="66">
        <v>46266</v>
      </c>
      <c r="H1060">
        <v>40508719</v>
      </c>
      <c r="I1060">
        <v>10</v>
      </c>
      <c r="J1060" s="65" t="s">
        <v>657</v>
      </c>
      <c r="K1060" s="65" t="s">
        <v>658</v>
      </c>
      <c r="L1060" s="66">
        <v>46266</v>
      </c>
      <c r="M1060" s="65" t="s">
        <v>258</v>
      </c>
      <c r="N1060">
        <v>3002993</v>
      </c>
      <c r="O1060" s="65" t="s">
        <v>259</v>
      </c>
      <c r="P1060" s="66">
        <v>46266</v>
      </c>
      <c r="Q1060" s="31">
        <f t="shared" si="32"/>
        <v>352</v>
      </c>
      <c r="R1060" s="31">
        <f t="shared" si="33"/>
        <v>397</v>
      </c>
      <c r="S1060" s="29">
        <f>IF($Q1060&lt;Parâmetros!$E$19,$G1060-1,$G1060)</f>
        <v>46265</v>
      </c>
    </row>
    <row r="1061" spans="1:19" ht="15" customHeight="1" x14ac:dyDescent="0.25">
      <c r="A1061" s="122">
        <v>55138</v>
      </c>
      <c r="B1061" s="65" t="s">
        <v>236</v>
      </c>
      <c r="C1061" s="65" t="s">
        <v>262</v>
      </c>
      <c r="D1061" s="66">
        <v>46266</v>
      </c>
      <c r="E1061" s="67">
        <v>0.3</v>
      </c>
      <c r="F1061" s="65" t="s">
        <v>255</v>
      </c>
      <c r="G1061" s="66">
        <v>46266</v>
      </c>
      <c r="H1061">
        <v>40508721</v>
      </c>
      <c r="I1061">
        <v>10</v>
      </c>
      <c r="J1061" s="65" t="s">
        <v>659</v>
      </c>
      <c r="K1061" s="65" t="s">
        <v>660</v>
      </c>
      <c r="L1061" s="66">
        <v>46266</v>
      </c>
      <c r="M1061" s="65" t="s">
        <v>258</v>
      </c>
      <c r="N1061">
        <v>3006500</v>
      </c>
      <c r="O1061" s="65" t="s">
        <v>259</v>
      </c>
      <c r="P1061" s="66">
        <v>46266</v>
      </c>
      <c r="Q1061" s="31">
        <f t="shared" si="32"/>
        <v>397</v>
      </c>
      <c r="R1061" s="31">
        <f t="shared" si="33"/>
        <v>415</v>
      </c>
      <c r="S1061" s="29">
        <f>IF($Q1061&lt;Parâmetros!$E$19,$G1061-1,$G1061)</f>
        <v>46265</v>
      </c>
    </row>
    <row r="1062" spans="1:19" ht="15" customHeight="1" x14ac:dyDescent="0.25">
      <c r="A1062" s="122">
        <v>55138</v>
      </c>
      <c r="B1062" s="65" t="s">
        <v>236</v>
      </c>
      <c r="C1062" s="65" t="s">
        <v>262</v>
      </c>
      <c r="D1062" s="66">
        <v>46268</v>
      </c>
      <c r="E1062" s="67">
        <v>1.42</v>
      </c>
      <c r="F1062" s="65" t="s">
        <v>255</v>
      </c>
      <c r="G1062" s="66">
        <v>46268</v>
      </c>
      <c r="H1062">
        <v>40508654</v>
      </c>
      <c r="I1062">
        <v>10</v>
      </c>
      <c r="J1062" s="65" t="s">
        <v>1259</v>
      </c>
      <c r="K1062" s="65" t="s">
        <v>1260</v>
      </c>
      <c r="L1062" s="66">
        <v>46268</v>
      </c>
      <c r="M1062" s="65" t="s">
        <v>261</v>
      </c>
      <c r="N1062" s="65" t="s">
        <v>264</v>
      </c>
      <c r="O1062" s="65" t="s">
        <v>259</v>
      </c>
      <c r="P1062" s="66">
        <v>46268</v>
      </c>
      <c r="Q1062" s="31">
        <f t="shared" si="32"/>
        <v>940</v>
      </c>
      <c r="R1062" s="31">
        <f t="shared" si="33"/>
        <v>1025</v>
      </c>
      <c r="S1062" s="29">
        <f>IF($Q1062&lt;Parâmetros!$E$19,$G1062-1,$G1062)</f>
        <v>46268</v>
      </c>
    </row>
    <row r="1063" spans="1:19" ht="15" customHeight="1" x14ac:dyDescent="0.25">
      <c r="A1063" s="122">
        <v>55138</v>
      </c>
      <c r="B1063" s="65" t="s">
        <v>236</v>
      </c>
      <c r="C1063" s="65" t="s">
        <v>262</v>
      </c>
      <c r="D1063" s="66">
        <v>46268</v>
      </c>
      <c r="E1063" s="67">
        <v>5.9</v>
      </c>
      <c r="F1063" s="65" t="s">
        <v>255</v>
      </c>
      <c r="G1063" s="66">
        <v>46268</v>
      </c>
      <c r="H1063">
        <v>40508654</v>
      </c>
      <c r="I1063">
        <v>10</v>
      </c>
      <c r="J1063" s="65" t="s">
        <v>1261</v>
      </c>
      <c r="K1063" s="65" t="s">
        <v>1262</v>
      </c>
      <c r="L1063" s="66">
        <v>46268</v>
      </c>
      <c r="M1063" s="65" t="s">
        <v>261</v>
      </c>
      <c r="N1063" s="65" t="s">
        <v>264</v>
      </c>
      <c r="O1063" s="65" t="s">
        <v>259</v>
      </c>
      <c r="P1063" s="66">
        <v>46268</v>
      </c>
      <c r="Q1063" s="31">
        <f t="shared" si="32"/>
        <v>1025</v>
      </c>
      <c r="R1063" s="31">
        <f t="shared" si="33"/>
        <v>1379</v>
      </c>
      <c r="S1063" s="29">
        <f>IF($Q1063&lt;Parâmetros!$E$19,$G1063-1,$G1063)</f>
        <v>46268</v>
      </c>
    </row>
    <row r="1064" spans="1:19" ht="15" customHeight="1" x14ac:dyDescent="0.25">
      <c r="A1064" s="122">
        <v>55138</v>
      </c>
      <c r="B1064" s="65" t="s">
        <v>236</v>
      </c>
      <c r="C1064" s="65" t="s">
        <v>262</v>
      </c>
      <c r="D1064" s="66">
        <v>46271</v>
      </c>
      <c r="E1064" s="67">
        <v>5.54</v>
      </c>
      <c r="F1064" s="65" t="s">
        <v>255</v>
      </c>
      <c r="G1064" s="66">
        <v>46269</v>
      </c>
      <c r="H1064">
        <v>40509366</v>
      </c>
      <c r="I1064">
        <v>10</v>
      </c>
      <c r="J1064" s="65" t="s">
        <v>2776</v>
      </c>
      <c r="K1064" s="65" t="s">
        <v>2777</v>
      </c>
      <c r="L1064" s="66">
        <v>46269</v>
      </c>
      <c r="M1064" s="65" t="s">
        <v>261</v>
      </c>
      <c r="N1064">
        <v>3012254</v>
      </c>
      <c r="O1064" s="65" t="s">
        <v>259</v>
      </c>
      <c r="P1064" s="66">
        <v>46271</v>
      </c>
      <c r="Q1064" s="31">
        <f t="shared" si="32"/>
        <v>939</v>
      </c>
      <c r="R1064" s="31">
        <f t="shared" si="33"/>
        <v>1271</v>
      </c>
      <c r="S1064" s="29">
        <f>IF($Q1064&lt;Parâmetros!$E$19,$G1064-1,$G1064)</f>
        <v>46269</v>
      </c>
    </row>
    <row r="1065" spans="1:19" ht="15" customHeight="1" x14ac:dyDescent="0.25">
      <c r="A1065" s="122">
        <v>55138</v>
      </c>
      <c r="B1065" s="65" t="s">
        <v>236</v>
      </c>
      <c r="C1065" s="65" t="s">
        <v>262</v>
      </c>
      <c r="D1065" s="66">
        <v>46271</v>
      </c>
      <c r="E1065" s="67">
        <v>-5.54</v>
      </c>
      <c r="F1065" s="65" t="s">
        <v>255</v>
      </c>
      <c r="G1065" s="66">
        <v>46269</v>
      </c>
      <c r="H1065">
        <v>40509366</v>
      </c>
      <c r="I1065">
        <v>10</v>
      </c>
      <c r="J1065" s="65" t="s">
        <v>2776</v>
      </c>
      <c r="K1065" s="65" t="s">
        <v>2777</v>
      </c>
      <c r="L1065" s="66">
        <v>46269</v>
      </c>
      <c r="M1065" s="65" t="s">
        <v>261</v>
      </c>
      <c r="N1065">
        <v>3012254</v>
      </c>
      <c r="O1065" s="65" t="s">
        <v>312</v>
      </c>
      <c r="P1065" s="66">
        <v>46273</v>
      </c>
      <c r="Q1065" s="31">
        <f t="shared" si="32"/>
        <v>939</v>
      </c>
      <c r="R1065" s="31">
        <f t="shared" si="33"/>
        <v>1271</v>
      </c>
      <c r="S1065" s="29">
        <f>IF($Q1065&lt;Parâmetros!$E$19,$G1065-1,$G1065)</f>
        <v>46269</v>
      </c>
    </row>
    <row r="1066" spans="1:19" ht="15" customHeight="1" x14ac:dyDescent="0.25">
      <c r="A1066" s="122">
        <v>55138</v>
      </c>
      <c r="B1066" s="65" t="s">
        <v>236</v>
      </c>
      <c r="C1066" s="65" t="s">
        <v>262</v>
      </c>
      <c r="D1066" s="66">
        <v>46269</v>
      </c>
      <c r="E1066" s="67">
        <v>3.09</v>
      </c>
      <c r="F1066" s="65" t="s">
        <v>255</v>
      </c>
      <c r="G1066" s="66">
        <v>46269</v>
      </c>
      <c r="H1066">
        <v>40509366</v>
      </c>
      <c r="I1066">
        <v>10</v>
      </c>
      <c r="J1066" s="65" t="s">
        <v>1810</v>
      </c>
      <c r="K1066" s="65" t="s">
        <v>1811</v>
      </c>
      <c r="L1066" s="66">
        <v>46269</v>
      </c>
      <c r="M1066" s="65" t="s">
        <v>261</v>
      </c>
      <c r="N1066">
        <v>3012254</v>
      </c>
      <c r="O1066" s="65" t="s">
        <v>259</v>
      </c>
      <c r="P1066" s="66">
        <v>46269</v>
      </c>
      <c r="Q1066" s="31">
        <f t="shared" si="32"/>
        <v>958</v>
      </c>
      <c r="R1066" s="31">
        <f t="shared" si="33"/>
        <v>1144</v>
      </c>
      <c r="S1066" s="29">
        <f>IF($Q1066&lt;Parâmetros!$E$19,$G1066-1,$G1066)</f>
        <v>46269</v>
      </c>
    </row>
    <row r="1067" spans="1:19" ht="15" customHeight="1" x14ac:dyDescent="0.25">
      <c r="A1067" s="122">
        <v>55138</v>
      </c>
      <c r="B1067" s="65" t="s">
        <v>236</v>
      </c>
      <c r="C1067" s="65" t="s">
        <v>262</v>
      </c>
      <c r="D1067" s="66">
        <v>46269</v>
      </c>
      <c r="E1067" s="67">
        <v>4.05</v>
      </c>
      <c r="F1067" s="65" t="s">
        <v>255</v>
      </c>
      <c r="G1067" s="66">
        <v>46269</v>
      </c>
      <c r="H1067">
        <v>40511827</v>
      </c>
      <c r="I1067">
        <v>10</v>
      </c>
      <c r="J1067" s="65" t="s">
        <v>1812</v>
      </c>
      <c r="K1067" s="65" t="s">
        <v>1813</v>
      </c>
      <c r="L1067" s="66">
        <v>46269</v>
      </c>
      <c r="M1067" s="65" t="s">
        <v>261</v>
      </c>
      <c r="N1067">
        <v>3002875</v>
      </c>
      <c r="O1067" s="65" t="s">
        <v>259</v>
      </c>
      <c r="P1067" s="66">
        <v>46269</v>
      </c>
      <c r="Q1067" s="31">
        <f t="shared" si="32"/>
        <v>1144</v>
      </c>
      <c r="R1067" s="31">
        <f t="shared" si="33"/>
        <v>1388</v>
      </c>
      <c r="S1067" s="29">
        <f>IF($Q1067&lt;Parâmetros!$E$19,$G1067-1,$G1067)</f>
        <v>46269</v>
      </c>
    </row>
    <row r="1068" spans="1:19" ht="15" customHeight="1" x14ac:dyDescent="0.25">
      <c r="A1068" s="122">
        <v>55138</v>
      </c>
      <c r="B1068" s="65" t="s">
        <v>236</v>
      </c>
      <c r="C1068" s="65" t="s">
        <v>262</v>
      </c>
      <c r="D1068" s="66">
        <v>46271</v>
      </c>
      <c r="E1068" s="67">
        <v>0.33</v>
      </c>
      <c r="F1068" s="65" t="s">
        <v>255</v>
      </c>
      <c r="G1068" s="66">
        <v>46271</v>
      </c>
      <c r="H1068">
        <v>40494437</v>
      </c>
      <c r="I1068">
        <v>10</v>
      </c>
      <c r="J1068" s="65" t="s">
        <v>2017</v>
      </c>
      <c r="K1068" s="65" t="s">
        <v>2018</v>
      </c>
      <c r="L1068" s="66">
        <v>46271</v>
      </c>
      <c r="M1068" s="65" t="s">
        <v>258</v>
      </c>
      <c r="N1068">
        <v>3007051</v>
      </c>
      <c r="O1068" s="65" t="s">
        <v>259</v>
      </c>
      <c r="P1068" s="66">
        <v>46271</v>
      </c>
      <c r="Q1068" s="31">
        <f t="shared" si="32"/>
        <v>5</v>
      </c>
      <c r="R1068" s="31">
        <f t="shared" si="33"/>
        <v>24</v>
      </c>
      <c r="S1068" s="29">
        <f>IF($Q1068&lt;Parâmetros!$E$19,$G1068-1,$G1068)</f>
        <v>46270</v>
      </c>
    </row>
    <row r="1069" spans="1:19" ht="15" customHeight="1" x14ac:dyDescent="0.25">
      <c r="A1069" s="122">
        <v>55138</v>
      </c>
      <c r="B1069" s="65" t="s">
        <v>236</v>
      </c>
      <c r="C1069" s="65" t="s">
        <v>262</v>
      </c>
      <c r="D1069" s="66">
        <v>46271</v>
      </c>
      <c r="E1069" s="67">
        <v>0.68</v>
      </c>
      <c r="F1069" s="65" t="s">
        <v>255</v>
      </c>
      <c r="G1069" s="66">
        <v>46271</v>
      </c>
      <c r="H1069">
        <v>40494439</v>
      </c>
      <c r="I1069">
        <v>10</v>
      </c>
      <c r="J1069" s="65" t="s">
        <v>2019</v>
      </c>
      <c r="K1069" s="65" t="s">
        <v>2020</v>
      </c>
      <c r="L1069" s="66">
        <v>46271</v>
      </c>
      <c r="M1069" s="65" t="s">
        <v>258</v>
      </c>
      <c r="N1069">
        <v>3007052</v>
      </c>
      <c r="O1069" s="65" t="s">
        <v>259</v>
      </c>
      <c r="P1069" s="66">
        <v>46271</v>
      </c>
      <c r="Q1069" s="31">
        <f t="shared" si="32"/>
        <v>25</v>
      </c>
      <c r="R1069" s="31">
        <f t="shared" si="33"/>
        <v>65</v>
      </c>
      <c r="S1069" s="29">
        <f>IF($Q1069&lt;Parâmetros!$E$19,$G1069-1,$G1069)</f>
        <v>46270</v>
      </c>
    </row>
    <row r="1070" spans="1:19" ht="15" customHeight="1" x14ac:dyDescent="0.25">
      <c r="A1070" s="122">
        <v>55138</v>
      </c>
      <c r="B1070" s="65" t="s">
        <v>236</v>
      </c>
      <c r="C1070" s="65" t="s">
        <v>262</v>
      </c>
      <c r="D1070" s="66">
        <v>46271</v>
      </c>
      <c r="E1070" s="67">
        <v>0.3</v>
      </c>
      <c r="F1070" s="65" t="s">
        <v>255</v>
      </c>
      <c r="G1070" s="66">
        <v>46271</v>
      </c>
      <c r="H1070">
        <v>40494440</v>
      </c>
      <c r="I1070">
        <v>10</v>
      </c>
      <c r="J1070" s="65" t="s">
        <v>2021</v>
      </c>
      <c r="K1070" s="65" t="s">
        <v>2022</v>
      </c>
      <c r="L1070" s="66">
        <v>46271</v>
      </c>
      <c r="M1070" s="65" t="s">
        <v>258</v>
      </c>
      <c r="N1070">
        <v>3007290</v>
      </c>
      <c r="O1070" s="65" t="s">
        <v>259</v>
      </c>
      <c r="P1070" s="66">
        <v>46271</v>
      </c>
      <c r="Q1070" s="31">
        <f t="shared" si="32"/>
        <v>69</v>
      </c>
      <c r="R1070" s="31">
        <f t="shared" si="33"/>
        <v>87</v>
      </c>
      <c r="S1070" s="29">
        <f>IF($Q1070&lt;Parâmetros!$E$19,$G1070-1,$G1070)</f>
        <v>46270</v>
      </c>
    </row>
    <row r="1071" spans="1:19" ht="15" customHeight="1" x14ac:dyDescent="0.25">
      <c r="A1071" s="122">
        <v>55138</v>
      </c>
      <c r="B1071" s="65" t="s">
        <v>236</v>
      </c>
      <c r="C1071" s="65" t="s">
        <v>262</v>
      </c>
      <c r="D1071" s="66">
        <v>46271</v>
      </c>
      <c r="E1071" s="67">
        <v>0.47</v>
      </c>
      <c r="F1071" s="65" t="s">
        <v>255</v>
      </c>
      <c r="G1071" s="66">
        <v>46271</v>
      </c>
      <c r="H1071">
        <v>40508720</v>
      </c>
      <c r="I1071">
        <v>10</v>
      </c>
      <c r="J1071" s="65" t="s">
        <v>2023</v>
      </c>
      <c r="K1071" s="65" t="s">
        <v>2024</v>
      </c>
      <c r="L1071" s="66">
        <v>46271</v>
      </c>
      <c r="M1071" s="65" t="s">
        <v>258</v>
      </c>
      <c r="N1071">
        <v>3004655</v>
      </c>
      <c r="O1071" s="65" t="s">
        <v>259</v>
      </c>
      <c r="P1071" s="66">
        <v>46271</v>
      </c>
      <c r="Q1071" s="31">
        <f t="shared" si="32"/>
        <v>92</v>
      </c>
      <c r="R1071" s="31">
        <f t="shared" si="33"/>
        <v>120</v>
      </c>
      <c r="S1071" s="29">
        <f>IF($Q1071&lt;Parâmetros!$E$19,$G1071-1,$G1071)</f>
        <v>46270</v>
      </c>
    </row>
    <row r="1072" spans="1:19" ht="15" customHeight="1" x14ac:dyDescent="0.25">
      <c r="A1072" s="122">
        <v>55138</v>
      </c>
      <c r="B1072" s="65" t="s">
        <v>236</v>
      </c>
      <c r="C1072" s="65" t="s">
        <v>262</v>
      </c>
      <c r="D1072" s="66">
        <v>46271</v>
      </c>
      <c r="E1072" s="67">
        <v>0.33</v>
      </c>
      <c r="F1072" s="65" t="s">
        <v>255</v>
      </c>
      <c r="G1072" s="66">
        <v>46271</v>
      </c>
      <c r="H1072">
        <v>40508722</v>
      </c>
      <c r="I1072">
        <v>10</v>
      </c>
      <c r="J1072" s="65" t="s">
        <v>2025</v>
      </c>
      <c r="K1072" s="65" t="s">
        <v>2026</v>
      </c>
      <c r="L1072" s="66">
        <v>46271</v>
      </c>
      <c r="M1072" s="65" t="s">
        <v>258</v>
      </c>
      <c r="N1072">
        <v>3006501</v>
      </c>
      <c r="O1072" s="65" t="s">
        <v>259</v>
      </c>
      <c r="P1072" s="66">
        <v>46271</v>
      </c>
      <c r="Q1072" s="31">
        <f t="shared" si="32"/>
        <v>123</v>
      </c>
      <c r="R1072" s="31">
        <f t="shared" si="33"/>
        <v>143</v>
      </c>
      <c r="S1072" s="29">
        <f>IF($Q1072&lt;Parâmetros!$E$19,$G1072-1,$G1072)</f>
        <v>46270</v>
      </c>
    </row>
    <row r="1073" spans="1:19" ht="15" customHeight="1" x14ac:dyDescent="0.25">
      <c r="A1073" s="122">
        <v>55138</v>
      </c>
      <c r="B1073" s="65" t="s">
        <v>236</v>
      </c>
      <c r="C1073" s="65" t="s">
        <v>262</v>
      </c>
      <c r="D1073" s="66">
        <v>46271</v>
      </c>
      <c r="E1073" s="67">
        <v>0.17</v>
      </c>
      <c r="F1073" s="65" t="s">
        <v>255</v>
      </c>
      <c r="G1073" s="66">
        <v>46271</v>
      </c>
      <c r="H1073">
        <v>40508722</v>
      </c>
      <c r="I1073">
        <v>10</v>
      </c>
      <c r="J1073" s="65" t="s">
        <v>2027</v>
      </c>
      <c r="K1073" s="65" t="s">
        <v>2028</v>
      </c>
      <c r="L1073" s="66">
        <v>46271</v>
      </c>
      <c r="M1073" s="65" t="s">
        <v>258</v>
      </c>
      <c r="N1073">
        <v>3006501</v>
      </c>
      <c r="O1073" s="65" t="s">
        <v>259</v>
      </c>
      <c r="P1073" s="66">
        <v>46271</v>
      </c>
      <c r="Q1073" s="31">
        <f t="shared" si="32"/>
        <v>143</v>
      </c>
      <c r="R1073" s="31">
        <f t="shared" si="33"/>
        <v>153</v>
      </c>
      <c r="S1073" s="29">
        <f>IF($Q1073&lt;Parâmetros!$E$19,$G1073-1,$G1073)</f>
        <v>46270</v>
      </c>
    </row>
    <row r="1074" spans="1:19" ht="15" customHeight="1" x14ac:dyDescent="0.25">
      <c r="A1074" s="122">
        <v>55138</v>
      </c>
      <c r="B1074" s="65" t="s">
        <v>236</v>
      </c>
      <c r="C1074" s="65" t="s">
        <v>262</v>
      </c>
      <c r="D1074" s="66">
        <v>46271</v>
      </c>
      <c r="E1074" s="67">
        <v>0.57999999999999996</v>
      </c>
      <c r="F1074" s="65" t="s">
        <v>255</v>
      </c>
      <c r="G1074" s="66">
        <v>46271</v>
      </c>
      <c r="H1074">
        <v>40508723</v>
      </c>
      <c r="I1074">
        <v>10</v>
      </c>
      <c r="J1074" s="65" t="s">
        <v>2029</v>
      </c>
      <c r="K1074" s="65" t="s">
        <v>2030</v>
      </c>
      <c r="L1074" s="66">
        <v>46271</v>
      </c>
      <c r="M1074" s="65" t="s">
        <v>258</v>
      </c>
      <c r="N1074">
        <v>3002684</v>
      </c>
      <c r="O1074" s="65" t="s">
        <v>259</v>
      </c>
      <c r="P1074" s="66">
        <v>46271</v>
      </c>
      <c r="Q1074" s="31">
        <f t="shared" si="32"/>
        <v>154</v>
      </c>
      <c r="R1074" s="31">
        <f t="shared" si="33"/>
        <v>189</v>
      </c>
      <c r="S1074" s="29">
        <f>IF($Q1074&lt;Parâmetros!$E$19,$G1074-1,$G1074)</f>
        <v>46270</v>
      </c>
    </row>
    <row r="1075" spans="1:19" ht="15" customHeight="1" x14ac:dyDescent="0.25">
      <c r="A1075" s="122">
        <v>55138</v>
      </c>
      <c r="B1075" s="65" t="s">
        <v>236</v>
      </c>
      <c r="C1075" s="65" t="s">
        <v>262</v>
      </c>
      <c r="D1075" s="66">
        <v>46271</v>
      </c>
      <c r="E1075" s="67">
        <v>0.57999999999999996</v>
      </c>
      <c r="F1075" s="65" t="s">
        <v>255</v>
      </c>
      <c r="G1075" s="66">
        <v>46271</v>
      </c>
      <c r="H1075">
        <v>40508725</v>
      </c>
      <c r="I1075">
        <v>10</v>
      </c>
      <c r="J1075" s="65" t="s">
        <v>2031</v>
      </c>
      <c r="K1075" s="65" t="s">
        <v>2032</v>
      </c>
      <c r="L1075" s="66">
        <v>46271</v>
      </c>
      <c r="M1075" s="65" t="s">
        <v>258</v>
      </c>
      <c r="N1075">
        <v>3003272</v>
      </c>
      <c r="O1075" s="65" t="s">
        <v>259</v>
      </c>
      <c r="P1075" s="66">
        <v>46271</v>
      </c>
      <c r="Q1075" s="31">
        <f t="shared" si="32"/>
        <v>199</v>
      </c>
      <c r="R1075" s="31">
        <f t="shared" si="33"/>
        <v>234</v>
      </c>
      <c r="S1075" s="29">
        <f>IF($Q1075&lt;Parâmetros!$E$19,$G1075-1,$G1075)</f>
        <v>46270</v>
      </c>
    </row>
    <row r="1076" spans="1:19" ht="15" customHeight="1" x14ac:dyDescent="0.25">
      <c r="A1076" s="122">
        <v>55138</v>
      </c>
      <c r="B1076" s="65" t="s">
        <v>236</v>
      </c>
      <c r="C1076" s="65" t="s">
        <v>262</v>
      </c>
      <c r="D1076" s="66">
        <v>46271</v>
      </c>
      <c r="E1076" s="67">
        <v>0.53</v>
      </c>
      <c r="F1076" s="65" t="s">
        <v>255</v>
      </c>
      <c r="G1076" s="66">
        <v>46271</v>
      </c>
      <c r="H1076">
        <v>40508726</v>
      </c>
      <c r="I1076">
        <v>10</v>
      </c>
      <c r="J1076" s="65" t="s">
        <v>2033</v>
      </c>
      <c r="K1076" s="65" t="s">
        <v>2034</v>
      </c>
      <c r="L1076" s="66">
        <v>46271</v>
      </c>
      <c r="M1076" s="65" t="s">
        <v>258</v>
      </c>
      <c r="N1076">
        <v>3003273</v>
      </c>
      <c r="O1076" s="65" t="s">
        <v>259</v>
      </c>
      <c r="P1076" s="66">
        <v>46271</v>
      </c>
      <c r="Q1076" s="31">
        <f t="shared" si="32"/>
        <v>302</v>
      </c>
      <c r="R1076" s="31">
        <f t="shared" si="33"/>
        <v>334</v>
      </c>
      <c r="S1076" s="29">
        <f>IF($Q1076&lt;Parâmetros!$E$19,$G1076-1,$G1076)</f>
        <v>46270</v>
      </c>
    </row>
    <row r="1077" spans="1:19" ht="15" customHeight="1" x14ac:dyDescent="0.25">
      <c r="A1077" s="122">
        <v>55138</v>
      </c>
      <c r="B1077" s="65" t="s">
        <v>236</v>
      </c>
      <c r="C1077" s="65" t="s">
        <v>262</v>
      </c>
      <c r="D1077" s="66">
        <v>46271</v>
      </c>
      <c r="E1077" s="67">
        <v>0.33</v>
      </c>
      <c r="F1077" s="65" t="s">
        <v>255</v>
      </c>
      <c r="G1077" s="66">
        <v>46271</v>
      </c>
      <c r="H1077">
        <v>40508740</v>
      </c>
      <c r="I1077">
        <v>10</v>
      </c>
      <c r="J1077" s="65" t="s">
        <v>2035</v>
      </c>
      <c r="K1077" s="65" t="s">
        <v>2036</v>
      </c>
      <c r="L1077" s="66">
        <v>46271</v>
      </c>
      <c r="M1077" s="65" t="s">
        <v>258</v>
      </c>
      <c r="N1077">
        <v>3007054</v>
      </c>
      <c r="O1077" s="65" t="s">
        <v>259</v>
      </c>
      <c r="P1077" s="66">
        <v>46271</v>
      </c>
      <c r="Q1077" s="31">
        <f t="shared" si="32"/>
        <v>335</v>
      </c>
      <c r="R1077" s="31">
        <f t="shared" si="33"/>
        <v>355</v>
      </c>
      <c r="S1077" s="29">
        <f>IF($Q1077&lt;Parâmetros!$E$19,$G1077-1,$G1077)</f>
        <v>46270</v>
      </c>
    </row>
    <row r="1078" spans="1:19" ht="15" customHeight="1" x14ac:dyDescent="0.25">
      <c r="A1078" s="122">
        <v>55138</v>
      </c>
      <c r="B1078" s="65" t="s">
        <v>236</v>
      </c>
      <c r="C1078" s="65" t="s">
        <v>262</v>
      </c>
      <c r="D1078" s="66">
        <v>46271</v>
      </c>
      <c r="E1078" s="67">
        <v>0.51</v>
      </c>
      <c r="F1078" s="65" t="s">
        <v>255</v>
      </c>
      <c r="G1078" s="66">
        <v>46271</v>
      </c>
      <c r="H1078">
        <v>40508738</v>
      </c>
      <c r="I1078">
        <v>10</v>
      </c>
      <c r="J1078" s="65" t="s">
        <v>2037</v>
      </c>
      <c r="K1078" s="65" t="s">
        <v>2038</v>
      </c>
      <c r="L1078" s="66">
        <v>46271</v>
      </c>
      <c r="M1078" s="65" t="s">
        <v>258</v>
      </c>
      <c r="N1078">
        <v>3002687</v>
      </c>
      <c r="O1078" s="65" t="s">
        <v>259</v>
      </c>
      <c r="P1078" s="66">
        <v>46271</v>
      </c>
      <c r="Q1078" s="31">
        <f t="shared" si="32"/>
        <v>357</v>
      </c>
      <c r="R1078" s="31">
        <f t="shared" si="33"/>
        <v>388</v>
      </c>
      <c r="S1078" s="29">
        <f>IF($Q1078&lt;Parâmetros!$E$19,$G1078-1,$G1078)</f>
        <v>46270</v>
      </c>
    </row>
    <row r="1079" spans="1:19" ht="15" customHeight="1" x14ac:dyDescent="0.25">
      <c r="A1079" s="122">
        <v>55138</v>
      </c>
      <c r="B1079" s="65" t="s">
        <v>236</v>
      </c>
      <c r="C1079" s="65" t="s">
        <v>262</v>
      </c>
      <c r="D1079" s="66">
        <v>46271</v>
      </c>
      <c r="E1079" s="67">
        <v>0.6</v>
      </c>
      <c r="F1079" s="65" t="s">
        <v>255</v>
      </c>
      <c r="G1079" s="66">
        <v>46271</v>
      </c>
      <c r="H1079">
        <v>40508734</v>
      </c>
      <c r="I1079">
        <v>10</v>
      </c>
      <c r="J1079" s="65" t="s">
        <v>2039</v>
      </c>
      <c r="K1079" s="65" t="s">
        <v>2040</v>
      </c>
      <c r="L1079" s="66">
        <v>46271</v>
      </c>
      <c r="M1079" s="65" t="s">
        <v>258</v>
      </c>
      <c r="N1079">
        <v>3006423</v>
      </c>
      <c r="O1079" s="65" t="s">
        <v>259</v>
      </c>
      <c r="P1079" s="66">
        <v>46271</v>
      </c>
      <c r="Q1079" s="31">
        <f t="shared" si="32"/>
        <v>390</v>
      </c>
      <c r="R1079" s="31">
        <f t="shared" si="33"/>
        <v>426</v>
      </c>
      <c r="S1079" s="29">
        <f>IF($Q1079&lt;Parâmetros!$E$19,$G1079-1,$G1079)</f>
        <v>46270</v>
      </c>
    </row>
    <row r="1080" spans="1:19" ht="15" customHeight="1" x14ac:dyDescent="0.25">
      <c r="A1080" s="122">
        <v>55138</v>
      </c>
      <c r="B1080" s="65" t="s">
        <v>236</v>
      </c>
      <c r="C1080" s="65" t="s">
        <v>262</v>
      </c>
      <c r="D1080" s="66">
        <v>46272</v>
      </c>
      <c r="E1080" s="67">
        <v>1.05</v>
      </c>
      <c r="F1080" s="65" t="s">
        <v>255</v>
      </c>
      <c r="G1080" s="66">
        <v>46272</v>
      </c>
      <c r="H1080">
        <v>40503057</v>
      </c>
      <c r="I1080">
        <v>10</v>
      </c>
      <c r="J1080" s="65" t="s">
        <v>2041</v>
      </c>
      <c r="K1080" s="65" t="s">
        <v>2042</v>
      </c>
      <c r="L1080" s="66">
        <v>46272</v>
      </c>
      <c r="M1080" s="65" t="s">
        <v>261</v>
      </c>
      <c r="N1080" s="65" t="s">
        <v>264</v>
      </c>
      <c r="O1080" s="65" t="s">
        <v>259</v>
      </c>
      <c r="P1080" s="66">
        <v>46272</v>
      </c>
      <c r="Q1080" s="31">
        <f t="shared" si="32"/>
        <v>9</v>
      </c>
      <c r="R1080" s="31">
        <f t="shared" si="33"/>
        <v>72</v>
      </c>
      <c r="S1080" s="29">
        <f>IF($Q1080&lt;Parâmetros!$E$19,$G1080-1,$G1080)</f>
        <v>46271</v>
      </c>
    </row>
    <row r="1081" spans="1:19" ht="15" customHeight="1" x14ac:dyDescent="0.25">
      <c r="A1081" s="122">
        <v>55138</v>
      </c>
      <c r="B1081" s="65" t="s">
        <v>236</v>
      </c>
      <c r="C1081" s="65" t="s">
        <v>262</v>
      </c>
      <c r="D1081" s="66">
        <v>46272</v>
      </c>
      <c r="E1081" s="67">
        <v>0.33</v>
      </c>
      <c r="F1081" s="65" t="s">
        <v>255</v>
      </c>
      <c r="G1081" s="66">
        <v>46272</v>
      </c>
      <c r="H1081">
        <v>40508735</v>
      </c>
      <c r="I1081">
        <v>10</v>
      </c>
      <c r="J1081" s="65" t="s">
        <v>2043</v>
      </c>
      <c r="K1081" s="65" t="s">
        <v>2044</v>
      </c>
      <c r="L1081" s="66">
        <v>46272</v>
      </c>
      <c r="M1081" s="65" t="s">
        <v>258</v>
      </c>
      <c r="N1081">
        <v>3007041</v>
      </c>
      <c r="O1081" s="65" t="s">
        <v>259</v>
      </c>
      <c r="P1081" s="66">
        <v>46272</v>
      </c>
      <c r="Q1081" s="31">
        <f t="shared" si="32"/>
        <v>74</v>
      </c>
      <c r="R1081" s="31">
        <f t="shared" si="33"/>
        <v>94</v>
      </c>
      <c r="S1081" s="29">
        <f>IF($Q1081&lt;Parâmetros!$E$19,$G1081-1,$G1081)</f>
        <v>46271</v>
      </c>
    </row>
    <row r="1082" spans="1:19" ht="15" customHeight="1" x14ac:dyDescent="0.25">
      <c r="A1082" s="122">
        <v>55138</v>
      </c>
      <c r="B1082" s="65" t="s">
        <v>236</v>
      </c>
      <c r="C1082" s="65" t="s">
        <v>262</v>
      </c>
      <c r="D1082" s="66">
        <v>46272</v>
      </c>
      <c r="E1082" s="67">
        <v>0.38</v>
      </c>
      <c r="F1082" s="65" t="s">
        <v>255</v>
      </c>
      <c r="G1082" s="66">
        <v>46272</v>
      </c>
      <c r="H1082">
        <v>40508736</v>
      </c>
      <c r="I1082">
        <v>10</v>
      </c>
      <c r="J1082" s="65" t="s">
        <v>2045</v>
      </c>
      <c r="K1082" s="65" t="s">
        <v>2046</v>
      </c>
      <c r="L1082" s="66">
        <v>46272</v>
      </c>
      <c r="M1082" s="65" t="s">
        <v>258</v>
      </c>
      <c r="N1082">
        <v>3007554</v>
      </c>
      <c r="O1082" s="65" t="s">
        <v>259</v>
      </c>
      <c r="P1082" s="66">
        <v>46272</v>
      </c>
      <c r="Q1082" s="31">
        <f t="shared" si="32"/>
        <v>95</v>
      </c>
      <c r="R1082" s="31">
        <f t="shared" si="33"/>
        <v>118</v>
      </c>
      <c r="S1082" s="29">
        <f>IF($Q1082&lt;Parâmetros!$E$19,$G1082-1,$G1082)</f>
        <v>46271</v>
      </c>
    </row>
    <row r="1083" spans="1:19" ht="15" customHeight="1" x14ac:dyDescent="0.25">
      <c r="A1083" s="122">
        <v>55138</v>
      </c>
      <c r="B1083" s="65" t="s">
        <v>236</v>
      </c>
      <c r="C1083" s="65" t="s">
        <v>262</v>
      </c>
      <c r="D1083" s="66">
        <v>46272</v>
      </c>
      <c r="E1083" s="67">
        <v>0.49</v>
      </c>
      <c r="F1083" s="65" t="s">
        <v>255</v>
      </c>
      <c r="G1083" s="66">
        <v>46272</v>
      </c>
      <c r="H1083">
        <v>40508728</v>
      </c>
      <c r="I1083">
        <v>10</v>
      </c>
      <c r="J1083" s="65" t="s">
        <v>2047</v>
      </c>
      <c r="K1083" s="65" t="s">
        <v>2048</v>
      </c>
      <c r="L1083" s="66">
        <v>46272</v>
      </c>
      <c r="M1083" s="65" t="s">
        <v>258</v>
      </c>
      <c r="N1083">
        <v>3002688</v>
      </c>
      <c r="O1083" s="65" t="s">
        <v>259</v>
      </c>
      <c r="P1083" s="66">
        <v>46272</v>
      </c>
      <c r="Q1083" s="31">
        <f t="shared" si="32"/>
        <v>119</v>
      </c>
      <c r="R1083" s="31">
        <f t="shared" si="33"/>
        <v>148</v>
      </c>
      <c r="S1083" s="29">
        <f>IF($Q1083&lt;Parâmetros!$E$19,$G1083-1,$G1083)</f>
        <v>46271</v>
      </c>
    </row>
    <row r="1084" spans="1:19" ht="15" customHeight="1" x14ac:dyDescent="0.25">
      <c r="A1084" s="122">
        <v>55138</v>
      </c>
      <c r="B1084" s="65" t="s">
        <v>236</v>
      </c>
      <c r="C1084" s="65" t="s">
        <v>262</v>
      </c>
      <c r="D1084" s="66">
        <v>46272</v>
      </c>
      <c r="E1084" s="67">
        <v>0.28999999999999998</v>
      </c>
      <c r="F1084" s="65" t="s">
        <v>255</v>
      </c>
      <c r="G1084" s="66">
        <v>46272</v>
      </c>
      <c r="H1084">
        <v>40508730</v>
      </c>
      <c r="I1084">
        <v>10</v>
      </c>
      <c r="J1084" s="65" t="s">
        <v>2049</v>
      </c>
      <c r="K1084" s="65" t="s">
        <v>2050</v>
      </c>
      <c r="L1084" s="66">
        <v>46272</v>
      </c>
      <c r="M1084" s="65" t="s">
        <v>258</v>
      </c>
      <c r="N1084">
        <v>3002680</v>
      </c>
      <c r="O1084" s="65" t="s">
        <v>259</v>
      </c>
      <c r="P1084" s="66">
        <v>46272</v>
      </c>
      <c r="Q1084" s="31">
        <f t="shared" ref="Q1084:Q1147" si="34">IFERROR(VALUE(LEFT($J1084,2))*60+VALUE(MID($J1084,4,2)),9999)</f>
        <v>156</v>
      </c>
      <c r="R1084" s="31">
        <f t="shared" ref="R1084:R1147" si="35">IFERROR(VALUE(LEFT($K1084,2))*60+VALUE(MID($K1084,4,2)),"")</f>
        <v>173</v>
      </c>
      <c r="S1084" s="29">
        <f>IF($Q1084&lt;Parâmetros!$E$19,$G1084-1,$G1084)</f>
        <v>46271</v>
      </c>
    </row>
    <row r="1085" spans="1:19" ht="15" customHeight="1" x14ac:dyDescent="0.25">
      <c r="A1085" s="122">
        <v>55138</v>
      </c>
      <c r="B1085" s="65" t="s">
        <v>236</v>
      </c>
      <c r="C1085" s="65" t="s">
        <v>262</v>
      </c>
      <c r="D1085" s="66">
        <v>46272</v>
      </c>
      <c r="E1085" s="67">
        <v>0.17</v>
      </c>
      <c r="F1085" s="65" t="s">
        <v>255</v>
      </c>
      <c r="G1085" s="66">
        <v>46272</v>
      </c>
      <c r="H1085">
        <v>40508730</v>
      </c>
      <c r="I1085">
        <v>10</v>
      </c>
      <c r="J1085" s="65" t="s">
        <v>2051</v>
      </c>
      <c r="K1085" s="65" t="s">
        <v>2052</v>
      </c>
      <c r="L1085" s="66">
        <v>46272</v>
      </c>
      <c r="M1085" s="65" t="s">
        <v>258</v>
      </c>
      <c r="N1085">
        <v>3002680</v>
      </c>
      <c r="O1085" s="65" t="s">
        <v>259</v>
      </c>
      <c r="P1085" s="66">
        <v>46272</v>
      </c>
      <c r="Q1085" s="31">
        <f t="shared" si="34"/>
        <v>174</v>
      </c>
      <c r="R1085" s="31">
        <f t="shared" si="35"/>
        <v>185</v>
      </c>
      <c r="S1085" s="29">
        <f>IF($Q1085&lt;Parâmetros!$E$19,$G1085-1,$G1085)</f>
        <v>46271</v>
      </c>
    </row>
    <row r="1086" spans="1:19" ht="15" customHeight="1" x14ac:dyDescent="0.25">
      <c r="A1086" s="122">
        <v>55138</v>
      </c>
      <c r="B1086" s="65" t="s">
        <v>236</v>
      </c>
      <c r="C1086" s="65" t="s">
        <v>262</v>
      </c>
      <c r="D1086" s="66">
        <v>46272</v>
      </c>
      <c r="E1086" s="67">
        <v>1.34</v>
      </c>
      <c r="F1086" s="65" t="s">
        <v>255</v>
      </c>
      <c r="G1086" s="66">
        <v>46272</v>
      </c>
      <c r="H1086">
        <v>40508093</v>
      </c>
      <c r="I1086">
        <v>20</v>
      </c>
      <c r="J1086" s="65" t="s">
        <v>2053</v>
      </c>
      <c r="K1086" s="65" t="s">
        <v>2054</v>
      </c>
      <c r="L1086" s="66">
        <v>46272</v>
      </c>
      <c r="M1086" s="65" t="s">
        <v>261</v>
      </c>
      <c r="N1086" s="65" t="s">
        <v>264</v>
      </c>
      <c r="O1086" s="65" t="s">
        <v>259</v>
      </c>
      <c r="P1086" s="66">
        <v>46272</v>
      </c>
      <c r="Q1086" s="31">
        <f t="shared" si="34"/>
        <v>186</v>
      </c>
      <c r="R1086" s="31">
        <f t="shared" si="35"/>
        <v>266</v>
      </c>
      <c r="S1086" s="29">
        <f>IF($Q1086&lt;Parâmetros!$E$19,$G1086-1,$G1086)</f>
        <v>46271</v>
      </c>
    </row>
    <row r="1087" spans="1:19" ht="15" customHeight="1" x14ac:dyDescent="0.25">
      <c r="A1087" s="122">
        <v>55138</v>
      </c>
      <c r="B1087" s="65" t="s">
        <v>236</v>
      </c>
      <c r="C1087" s="65" t="s">
        <v>262</v>
      </c>
      <c r="D1087" s="66">
        <v>46272</v>
      </c>
      <c r="E1087" s="67">
        <v>0.47</v>
      </c>
      <c r="F1087" s="65" t="s">
        <v>255</v>
      </c>
      <c r="G1087" s="66">
        <v>46272</v>
      </c>
      <c r="H1087">
        <v>40508739</v>
      </c>
      <c r="I1087">
        <v>10</v>
      </c>
      <c r="J1087" s="65" t="s">
        <v>2055</v>
      </c>
      <c r="K1087" s="65" t="s">
        <v>2056</v>
      </c>
      <c r="L1087" s="66">
        <v>46272</v>
      </c>
      <c r="M1087" s="65" t="s">
        <v>258</v>
      </c>
      <c r="N1087">
        <v>3007152</v>
      </c>
      <c r="O1087" s="65" t="s">
        <v>259</v>
      </c>
      <c r="P1087" s="66">
        <v>46272</v>
      </c>
      <c r="Q1087" s="31">
        <f t="shared" si="34"/>
        <v>267</v>
      </c>
      <c r="R1087" s="31">
        <f t="shared" si="35"/>
        <v>295</v>
      </c>
      <c r="S1087" s="29">
        <f>IF($Q1087&lt;Parâmetros!$E$19,$G1087-1,$G1087)</f>
        <v>46271</v>
      </c>
    </row>
    <row r="1088" spans="1:19" ht="15" customHeight="1" x14ac:dyDescent="0.25">
      <c r="A1088" s="122">
        <v>55138</v>
      </c>
      <c r="B1088" s="65" t="s">
        <v>236</v>
      </c>
      <c r="C1088" s="65" t="s">
        <v>262</v>
      </c>
      <c r="D1088" s="66">
        <v>46272</v>
      </c>
      <c r="E1088" s="67">
        <v>0.75</v>
      </c>
      <c r="F1088" s="65" t="s">
        <v>255</v>
      </c>
      <c r="G1088" s="66">
        <v>46272</v>
      </c>
      <c r="H1088">
        <v>40512122</v>
      </c>
      <c r="I1088">
        <v>60</v>
      </c>
      <c r="J1088" s="65" t="s">
        <v>2057</v>
      </c>
      <c r="K1088" s="65" t="s">
        <v>2058</v>
      </c>
      <c r="L1088" s="66">
        <v>46272</v>
      </c>
      <c r="M1088" s="65" t="s">
        <v>261</v>
      </c>
      <c r="N1088" s="65" t="s">
        <v>264</v>
      </c>
      <c r="O1088" s="65" t="s">
        <v>259</v>
      </c>
      <c r="P1088" s="66">
        <v>46272</v>
      </c>
      <c r="Q1088" s="31">
        <f t="shared" si="34"/>
        <v>368</v>
      </c>
      <c r="R1088" s="31">
        <f t="shared" si="35"/>
        <v>413</v>
      </c>
      <c r="S1088" s="29">
        <f>IF($Q1088&lt;Parâmetros!$E$19,$G1088-1,$G1088)</f>
        <v>46271</v>
      </c>
    </row>
    <row r="1089" spans="1:19" ht="15" customHeight="1" x14ac:dyDescent="0.25">
      <c r="A1089" s="122">
        <v>55179</v>
      </c>
      <c r="B1089" s="65" t="s">
        <v>235</v>
      </c>
      <c r="C1089" s="65" t="s">
        <v>254</v>
      </c>
      <c r="D1089" s="66">
        <v>46265</v>
      </c>
      <c r="E1089" s="67">
        <v>1</v>
      </c>
      <c r="F1089" s="65" t="s">
        <v>255</v>
      </c>
      <c r="G1089" s="66">
        <v>46265</v>
      </c>
      <c r="H1089">
        <v>40508848</v>
      </c>
      <c r="I1089">
        <v>10</v>
      </c>
      <c r="J1089" s="65" t="s">
        <v>300</v>
      </c>
      <c r="K1089" s="65" t="s">
        <v>307</v>
      </c>
      <c r="L1089" s="66">
        <v>46265</v>
      </c>
      <c r="M1089" s="65" t="s">
        <v>258</v>
      </c>
      <c r="N1089" s="65" t="s">
        <v>264</v>
      </c>
      <c r="O1089" s="65" t="s">
        <v>259</v>
      </c>
      <c r="P1089" s="66">
        <v>46265</v>
      </c>
      <c r="Q1089" s="31">
        <f t="shared" si="34"/>
        <v>940</v>
      </c>
      <c r="R1089" s="31">
        <f t="shared" si="35"/>
        <v>1000</v>
      </c>
      <c r="S1089" s="29">
        <f>IF($Q1089&lt;Parâmetros!$E$19,$G1089-1,$G1089)</f>
        <v>46265</v>
      </c>
    </row>
    <row r="1090" spans="1:19" ht="15" customHeight="1" x14ac:dyDescent="0.25">
      <c r="A1090" s="122">
        <v>55179</v>
      </c>
      <c r="B1090" s="65" t="s">
        <v>235</v>
      </c>
      <c r="C1090" s="65" t="s">
        <v>254</v>
      </c>
      <c r="D1090" s="66">
        <v>46265</v>
      </c>
      <c r="E1090" s="67">
        <v>1</v>
      </c>
      <c r="F1090" s="65" t="s">
        <v>255</v>
      </c>
      <c r="G1090" s="66">
        <v>46265</v>
      </c>
      <c r="H1090">
        <v>40508815</v>
      </c>
      <c r="I1090">
        <v>10</v>
      </c>
      <c r="J1090" s="65" t="s">
        <v>313</v>
      </c>
      <c r="K1090" s="65" t="s">
        <v>576</v>
      </c>
      <c r="L1090" s="66">
        <v>46265</v>
      </c>
      <c r="M1090" s="65" t="s">
        <v>258</v>
      </c>
      <c r="N1090">
        <v>3007941</v>
      </c>
      <c r="O1090" s="65" t="s">
        <v>259</v>
      </c>
      <c r="P1090" s="66">
        <v>46265</v>
      </c>
      <c r="Q1090" s="31">
        <f t="shared" si="34"/>
        <v>1001</v>
      </c>
      <c r="R1090" s="31">
        <f t="shared" si="35"/>
        <v>1061</v>
      </c>
      <c r="S1090" s="29">
        <f>IF($Q1090&lt;Parâmetros!$E$19,$G1090-1,$G1090)</f>
        <v>46265</v>
      </c>
    </row>
    <row r="1091" spans="1:19" ht="15" customHeight="1" x14ac:dyDescent="0.25">
      <c r="A1091" s="122">
        <v>55179</v>
      </c>
      <c r="B1091" s="65" t="s">
        <v>235</v>
      </c>
      <c r="C1091" s="65" t="s">
        <v>254</v>
      </c>
      <c r="D1091" s="66">
        <v>46265</v>
      </c>
      <c r="E1091" s="67">
        <v>1</v>
      </c>
      <c r="F1091" s="65" t="s">
        <v>255</v>
      </c>
      <c r="G1091" s="66">
        <v>46265</v>
      </c>
      <c r="H1091">
        <v>40508845</v>
      </c>
      <c r="I1091">
        <v>10</v>
      </c>
      <c r="J1091" s="65" t="s">
        <v>324</v>
      </c>
      <c r="K1091" s="65" t="s">
        <v>488</v>
      </c>
      <c r="L1091" s="66">
        <v>46265</v>
      </c>
      <c r="M1091" s="65" t="s">
        <v>258</v>
      </c>
      <c r="N1091" s="65" t="s">
        <v>264</v>
      </c>
      <c r="O1091" s="65" t="s">
        <v>259</v>
      </c>
      <c r="P1091" s="66">
        <v>46265</v>
      </c>
      <c r="Q1091" s="31">
        <f t="shared" si="34"/>
        <v>1125</v>
      </c>
      <c r="R1091" s="31">
        <f t="shared" si="35"/>
        <v>1185</v>
      </c>
      <c r="S1091" s="29">
        <f>IF($Q1091&lt;Parâmetros!$E$19,$G1091-1,$G1091)</f>
        <v>46265</v>
      </c>
    </row>
    <row r="1092" spans="1:19" ht="15" customHeight="1" x14ac:dyDescent="0.25">
      <c r="A1092" s="122">
        <v>55179</v>
      </c>
      <c r="B1092" s="65" t="s">
        <v>235</v>
      </c>
      <c r="C1092" s="65" t="s">
        <v>254</v>
      </c>
      <c r="D1092" s="66">
        <v>46265</v>
      </c>
      <c r="E1092" s="67">
        <v>1</v>
      </c>
      <c r="F1092" s="65" t="s">
        <v>255</v>
      </c>
      <c r="G1092" s="66">
        <v>46265</v>
      </c>
      <c r="H1092">
        <v>40510450</v>
      </c>
      <c r="I1092">
        <v>10</v>
      </c>
      <c r="J1092" s="65" t="s">
        <v>352</v>
      </c>
      <c r="K1092" s="65" t="s">
        <v>432</v>
      </c>
      <c r="L1092" s="66">
        <v>46265</v>
      </c>
      <c r="M1092" s="65" t="s">
        <v>261</v>
      </c>
      <c r="N1092">
        <v>3007118</v>
      </c>
      <c r="O1092" s="65" t="s">
        <v>259</v>
      </c>
      <c r="P1092" s="66">
        <v>46265</v>
      </c>
      <c r="Q1092" s="31">
        <f t="shared" si="34"/>
        <v>1245</v>
      </c>
      <c r="R1092" s="31">
        <f t="shared" si="35"/>
        <v>1305</v>
      </c>
      <c r="S1092" s="29">
        <f>IF($Q1092&lt;Parâmetros!$E$19,$G1092-1,$G1092)</f>
        <v>46265</v>
      </c>
    </row>
    <row r="1093" spans="1:19" ht="15" customHeight="1" x14ac:dyDescent="0.25">
      <c r="A1093" s="122">
        <v>55179</v>
      </c>
      <c r="B1093" s="65" t="s">
        <v>235</v>
      </c>
      <c r="C1093" s="65" t="s">
        <v>254</v>
      </c>
      <c r="D1093" s="66">
        <v>46265</v>
      </c>
      <c r="E1093" s="67">
        <v>0.96</v>
      </c>
      <c r="F1093" s="65" t="s">
        <v>255</v>
      </c>
      <c r="G1093" s="66">
        <v>46265</v>
      </c>
      <c r="H1093">
        <v>40510448</v>
      </c>
      <c r="I1093">
        <v>20</v>
      </c>
      <c r="J1093" s="65" t="s">
        <v>577</v>
      </c>
      <c r="K1093" s="65" t="s">
        <v>578</v>
      </c>
      <c r="L1093" s="66">
        <v>46265</v>
      </c>
      <c r="M1093" s="65" t="s">
        <v>261</v>
      </c>
      <c r="N1093" s="65" t="s">
        <v>264</v>
      </c>
      <c r="O1093" s="65" t="s">
        <v>259</v>
      </c>
      <c r="P1093" s="66">
        <v>46265</v>
      </c>
      <c r="Q1093" s="31">
        <f t="shared" si="34"/>
        <v>1306</v>
      </c>
      <c r="R1093" s="31">
        <f t="shared" si="35"/>
        <v>1363</v>
      </c>
      <c r="S1093" s="29">
        <f>IF($Q1093&lt;Parâmetros!$E$19,$G1093-1,$G1093)</f>
        <v>46265</v>
      </c>
    </row>
    <row r="1094" spans="1:19" ht="15" customHeight="1" x14ac:dyDescent="0.25">
      <c r="A1094" s="122">
        <v>55179</v>
      </c>
      <c r="B1094" s="65" t="s">
        <v>235</v>
      </c>
      <c r="C1094" s="65" t="s">
        <v>254</v>
      </c>
      <c r="D1094" s="66">
        <v>46265</v>
      </c>
      <c r="E1094" s="67">
        <v>0.63</v>
      </c>
      <c r="F1094" s="65" t="s">
        <v>255</v>
      </c>
      <c r="G1094" s="66">
        <v>46265</v>
      </c>
      <c r="H1094">
        <v>40510454</v>
      </c>
      <c r="I1094">
        <v>10</v>
      </c>
      <c r="J1094" s="65" t="s">
        <v>579</v>
      </c>
      <c r="K1094" s="65" t="s">
        <v>580</v>
      </c>
      <c r="L1094" s="66">
        <v>46265</v>
      </c>
      <c r="M1094" s="65" t="s">
        <v>261</v>
      </c>
      <c r="N1094" s="65" t="s">
        <v>264</v>
      </c>
      <c r="O1094" s="65" t="s">
        <v>259</v>
      </c>
      <c r="P1094" s="66">
        <v>46265</v>
      </c>
      <c r="Q1094" s="31">
        <f t="shared" si="34"/>
        <v>1368</v>
      </c>
      <c r="R1094" s="31">
        <f t="shared" si="35"/>
        <v>1406</v>
      </c>
      <c r="S1094" s="29">
        <f>IF($Q1094&lt;Parâmetros!$E$19,$G1094-1,$G1094)</f>
        <v>46265</v>
      </c>
    </row>
    <row r="1095" spans="1:19" ht="15" customHeight="1" x14ac:dyDescent="0.25">
      <c r="A1095" s="122">
        <v>55179</v>
      </c>
      <c r="B1095" s="65" t="s">
        <v>235</v>
      </c>
      <c r="C1095" s="65" t="s">
        <v>254</v>
      </c>
      <c r="D1095" s="66">
        <v>46266</v>
      </c>
      <c r="E1095" s="67">
        <v>1</v>
      </c>
      <c r="F1095" s="65" t="s">
        <v>255</v>
      </c>
      <c r="G1095" s="66">
        <v>46266</v>
      </c>
      <c r="H1095">
        <v>40508897</v>
      </c>
      <c r="I1095">
        <v>10</v>
      </c>
      <c r="J1095" s="65" t="s">
        <v>756</v>
      </c>
      <c r="K1095" s="65" t="s">
        <v>757</v>
      </c>
      <c r="L1095" s="66">
        <v>46266</v>
      </c>
      <c r="M1095" s="65" t="s">
        <v>258</v>
      </c>
      <c r="N1095" s="65" t="s">
        <v>264</v>
      </c>
      <c r="O1095" s="65" t="s">
        <v>259</v>
      </c>
      <c r="P1095" s="66">
        <v>46266</v>
      </c>
      <c r="Q1095" s="31">
        <f t="shared" si="34"/>
        <v>939</v>
      </c>
      <c r="R1095" s="31">
        <f t="shared" si="35"/>
        <v>999</v>
      </c>
      <c r="S1095" s="29">
        <f>IF($Q1095&lt;Parâmetros!$E$19,$G1095-1,$G1095)</f>
        <v>46266</v>
      </c>
    </row>
    <row r="1096" spans="1:19" ht="15" customHeight="1" x14ac:dyDescent="0.25">
      <c r="A1096" s="122">
        <v>55179</v>
      </c>
      <c r="B1096" s="65" t="s">
        <v>235</v>
      </c>
      <c r="C1096" s="65" t="s">
        <v>254</v>
      </c>
      <c r="D1096" s="66">
        <v>46266</v>
      </c>
      <c r="E1096" s="67">
        <v>1</v>
      </c>
      <c r="F1096" s="65" t="s">
        <v>255</v>
      </c>
      <c r="G1096" s="66">
        <v>46266</v>
      </c>
      <c r="H1096">
        <v>40510744</v>
      </c>
      <c r="I1096">
        <v>10</v>
      </c>
      <c r="J1096" s="65" t="s">
        <v>307</v>
      </c>
      <c r="K1096" s="65" t="s">
        <v>758</v>
      </c>
      <c r="L1096" s="66">
        <v>46266</v>
      </c>
      <c r="M1096" s="65" t="s">
        <v>261</v>
      </c>
      <c r="N1096" s="65" t="s">
        <v>264</v>
      </c>
      <c r="O1096" s="65" t="s">
        <v>259</v>
      </c>
      <c r="P1096" s="66">
        <v>46266</v>
      </c>
      <c r="Q1096" s="31">
        <f t="shared" si="34"/>
        <v>1000</v>
      </c>
      <c r="R1096" s="31">
        <f t="shared" si="35"/>
        <v>1060</v>
      </c>
      <c r="S1096" s="29">
        <f>IF($Q1096&lt;Parâmetros!$E$19,$G1096-1,$G1096)</f>
        <v>46266</v>
      </c>
    </row>
    <row r="1097" spans="1:19" ht="15" customHeight="1" x14ac:dyDescent="0.25">
      <c r="A1097" s="122">
        <v>55179</v>
      </c>
      <c r="B1097" s="65" t="s">
        <v>235</v>
      </c>
      <c r="C1097" s="65" t="s">
        <v>254</v>
      </c>
      <c r="D1097" s="66">
        <v>46266</v>
      </c>
      <c r="E1097" s="67">
        <v>1</v>
      </c>
      <c r="F1097" s="65" t="s">
        <v>255</v>
      </c>
      <c r="G1097" s="66">
        <v>46266</v>
      </c>
      <c r="H1097">
        <v>40510743</v>
      </c>
      <c r="I1097">
        <v>10</v>
      </c>
      <c r="J1097" s="65" t="s">
        <v>759</v>
      </c>
      <c r="K1097" s="65" t="s">
        <v>760</v>
      </c>
      <c r="L1097" s="66">
        <v>46266</v>
      </c>
      <c r="M1097" s="65" t="s">
        <v>261</v>
      </c>
      <c r="N1097" s="65" t="s">
        <v>264</v>
      </c>
      <c r="O1097" s="65" t="s">
        <v>259</v>
      </c>
      <c r="P1097" s="66">
        <v>46266</v>
      </c>
      <c r="Q1097" s="31">
        <f t="shared" si="34"/>
        <v>1062</v>
      </c>
      <c r="R1097" s="31">
        <f t="shared" si="35"/>
        <v>1122</v>
      </c>
      <c r="S1097" s="29">
        <f>IF($Q1097&lt;Parâmetros!$E$19,$G1097-1,$G1097)</f>
        <v>46266</v>
      </c>
    </row>
    <row r="1098" spans="1:19" ht="15" customHeight="1" x14ac:dyDescent="0.25">
      <c r="A1098" s="122">
        <v>55179</v>
      </c>
      <c r="B1098" s="65" t="s">
        <v>235</v>
      </c>
      <c r="C1098" s="65" t="s">
        <v>254</v>
      </c>
      <c r="D1098" s="66">
        <v>46266</v>
      </c>
      <c r="E1098" s="67">
        <v>1</v>
      </c>
      <c r="F1098" s="65" t="s">
        <v>255</v>
      </c>
      <c r="G1098" s="66">
        <v>46266</v>
      </c>
      <c r="H1098">
        <v>40508894</v>
      </c>
      <c r="I1098">
        <v>10</v>
      </c>
      <c r="J1098" s="65" t="s">
        <v>324</v>
      </c>
      <c r="K1098" s="65" t="s">
        <v>488</v>
      </c>
      <c r="L1098" s="66">
        <v>46266</v>
      </c>
      <c r="M1098" s="65" t="s">
        <v>258</v>
      </c>
      <c r="N1098" s="65" t="s">
        <v>264</v>
      </c>
      <c r="O1098" s="65" t="s">
        <v>259</v>
      </c>
      <c r="P1098" s="66">
        <v>46266</v>
      </c>
      <c r="Q1098" s="31">
        <f t="shared" si="34"/>
        <v>1125</v>
      </c>
      <c r="R1098" s="31">
        <f t="shared" si="35"/>
        <v>1185</v>
      </c>
      <c r="S1098" s="29">
        <f>IF($Q1098&lt;Parâmetros!$E$19,$G1098-1,$G1098)</f>
        <v>46266</v>
      </c>
    </row>
    <row r="1099" spans="1:19" ht="15" customHeight="1" x14ac:dyDescent="0.25">
      <c r="A1099" s="122">
        <v>55179</v>
      </c>
      <c r="B1099" s="65" t="s">
        <v>235</v>
      </c>
      <c r="C1099" s="65" t="s">
        <v>254</v>
      </c>
      <c r="D1099" s="66">
        <v>46266</v>
      </c>
      <c r="E1099" s="67">
        <v>1</v>
      </c>
      <c r="F1099" s="65" t="s">
        <v>255</v>
      </c>
      <c r="G1099" s="66">
        <v>46266</v>
      </c>
      <c r="H1099">
        <v>40510745</v>
      </c>
      <c r="I1099">
        <v>10</v>
      </c>
      <c r="J1099" s="65" t="s">
        <v>761</v>
      </c>
      <c r="K1099" s="65" t="s">
        <v>762</v>
      </c>
      <c r="L1099" s="66">
        <v>46266</v>
      </c>
      <c r="M1099" s="65" t="s">
        <v>261</v>
      </c>
      <c r="N1099">
        <v>3010704</v>
      </c>
      <c r="O1099" s="65" t="s">
        <v>259</v>
      </c>
      <c r="P1099" s="66">
        <v>46266</v>
      </c>
      <c r="Q1099" s="31">
        <f t="shared" si="34"/>
        <v>1250</v>
      </c>
      <c r="R1099" s="31">
        <f t="shared" si="35"/>
        <v>1310</v>
      </c>
      <c r="S1099" s="29">
        <f>IF($Q1099&lt;Parâmetros!$E$19,$G1099-1,$G1099)</f>
        <v>46266</v>
      </c>
    </row>
    <row r="1100" spans="1:19" ht="15" customHeight="1" x14ac:dyDescent="0.25">
      <c r="A1100" s="122">
        <v>55179</v>
      </c>
      <c r="B1100" s="65" t="s">
        <v>235</v>
      </c>
      <c r="C1100" s="65" t="s">
        <v>254</v>
      </c>
      <c r="D1100" s="66">
        <v>46266</v>
      </c>
      <c r="E1100" s="67">
        <v>1</v>
      </c>
      <c r="F1100" s="65" t="s">
        <v>255</v>
      </c>
      <c r="G1100" s="66">
        <v>46266</v>
      </c>
      <c r="H1100">
        <v>40508816</v>
      </c>
      <c r="I1100">
        <v>10</v>
      </c>
      <c r="J1100" s="65" t="s">
        <v>763</v>
      </c>
      <c r="K1100" s="65" t="s">
        <v>764</v>
      </c>
      <c r="L1100" s="66">
        <v>46266</v>
      </c>
      <c r="M1100" s="65" t="s">
        <v>258</v>
      </c>
      <c r="N1100">
        <v>3007941</v>
      </c>
      <c r="O1100" s="65" t="s">
        <v>259</v>
      </c>
      <c r="P1100" s="66">
        <v>46266</v>
      </c>
      <c r="Q1100" s="31">
        <f t="shared" si="34"/>
        <v>1311</v>
      </c>
      <c r="R1100" s="31">
        <f t="shared" si="35"/>
        <v>1371</v>
      </c>
      <c r="S1100" s="29">
        <f>IF($Q1100&lt;Parâmetros!$E$19,$G1100-1,$G1100)</f>
        <v>46266</v>
      </c>
    </row>
    <row r="1101" spans="1:19" ht="15" customHeight="1" x14ac:dyDescent="0.25">
      <c r="A1101" s="122">
        <v>55179</v>
      </c>
      <c r="B1101" s="65" t="s">
        <v>235</v>
      </c>
      <c r="C1101" s="65" t="s">
        <v>254</v>
      </c>
      <c r="D1101" s="66">
        <v>46266</v>
      </c>
      <c r="E1101" s="67">
        <v>0.45</v>
      </c>
      <c r="F1101" s="65" t="s">
        <v>255</v>
      </c>
      <c r="G1101" s="66">
        <v>46266</v>
      </c>
      <c r="H1101">
        <v>40510747</v>
      </c>
      <c r="I1101">
        <v>10</v>
      </c>
      <c r="J1101" s="65" t="s">
        <v>765</v>
      </c>
      <c r="K1101" s="65" t="s">
        <v>766</v>
      </c>
      <c r="L1101" s="66">
        <v>46266</v>
      </c>
      <c r="M1101" s="65" t="s">
        <v>261</v>
      </c>
      <c r="N1101" s="65" t="s">
        <v>264</v>
      </c>
      <c r="O1101" s="65" t="s">
        <v>259</v>
      </c>
      <c r="P1101" s="66">
        <v>46266</v>
      </c>
      <c r="Q1101" s="31">
        <f t="shared" si="34"/>
        <v>1373</v>
      </c>
      <c r="R1101" s="31">
        <f t="shared" si="35"/>
        <v>1400</v>
      </c>
      <c r="S1101" s="29">
        <f>IF($Q1101&lt;Parâmetros!$E$19,$G1101-1,$G1101)</f>
        <v>46266</v>
      </c>
    </row>
    <row r="1102" spans="1:19" ht="15" customHeight="1" x14ac:dyDescent="0.25">
      <c r="A1102" s="122">
        <v>55179</v>
      </c>
      <c r="B1102" s="65" t="s">
        <v>235</v>
      </c>
      <c r="C1102" s="65" t="s">
        <v>254</v>
      </c>
      <c r="D1102" s="66">
        <v>46267</v>
      </c>
      <c r="E1102" s="67">
        <v>1</v>
      </c>
      <c r="F1102" s="65" t="s">
        <v>255</v>
      </c>
      <c r="G1102" s="66">
        <v>46267</v>
      </c>
      <c r="H1102">
        <v>40508945</v>
      </c>
      <c r="I1102">
        <v>10</v>
      </c>
      <c r="J1102" s="65" t="s">
        <v>1060</v>
      </c>
      <c r="K1102" s="65" t="s">
        <v>1033</v>
      </c>
      <c r="L1102" s="66">
        <v>46267</v>
      </c>
      <c r="M1102" s="65" t="s">
        <v>258</v>
      </c>
      <c r="N1102" s="65" t="s">
        <v>264</v>
      </c>
      <c r="O1102" s="65" t="s">
        <v>259</v>
      </c>
      <c r="P1102" s="66">
        <v>46267</v>
      </c>
      <c r="Q1102" s="31">
        <f t="shared" si="34"/>
        <v>945</v>
      </c>
      <c r="R1102" s="31">
        <f t="shared" si="35"/>
        <v>1005</v>
      </c>
      <c r="S1102" s="29">
        <f>IF($Q1102&lt;Parâmetros!$E$19,$G1102-1,$G1102)</f>
        <v>46267</v>
      </c>
    </row>
    <row r="1103" spans="1:19" ht="15" customHeight="1" x14ac:dyDescent="0.25">
      <c r="A1103" s="122">
        <v>55179</v>
      </c>
      <c r="B1103" s="65" t="s">
        <v>235</v>
      </c>
      <c r="C1103" s="65" t="s">
        <v>254</v>
      </c>
      <c r="D1103" s="66">
        <v>46267</v>
      </c>
      <c r="E1103" s="67">
        <v>1</v>
      </c>
      <c r="F1103" s="65" t="s">
        <v>255</v>
      </c>
      <c r="G1103" s="66">
        <v>46267</v>
      </c>
      <c r="H1103">
        <v>40508814</v>
      </c>
      <c r="I1103">
        <v>10</v>
      </c>
      <c r="J1103" s="65" t="s">
        <v>1061</v>
      </c>
      <c r="K1103" s="65" t="s">
        <v>1062</v>
      </c>
      <c r="L1103" s="66">
        <v>46267</v>
      </c>
      <c r="M1103" s="65" t="s">
        <v>258</v>
      </c>
      <c r="N1103">
        <v>3007941</v>
      </c>
      <c r="O1103" s="65" t="s">
        <v>259</v>
      </c>
      <c r="P1103" s="66">
        <v>46267</v>
      </c>
      <c r="Q1103" s="31">
        <f t="shared" si="34"/>
        <v>1007</v>
      </c>
      <c r="R1103" s="31">
        <f t="shared" si="35"/>
        <v>1067</v>
      </c>
      <c r="S1103" s="29">
        <f>IF($Q1103&lt;Parâmetros!$E$19,$G1103-1,$G1103)</f>
        <v>46267</v>
      </c>
    </row>
    <row r="1104" spans="1:19" ht="15" customHeight="1" x14ac:dyDescent="0.25">
      <c r="A1104" s="122">
        <v>55179</v>
      </c>
      <c r="B1104" s="65" t="s">
        <v>235</v>
      </c>
      <c r="C1104" s="65" t="s">
        <v>254</v>
      </c>
      <c r="D1104" s="66">
        <v>46267</v>
      </c>
      <c r="E1104" s="67">
        <v>1</v>
      </c>
      <c r="F1104" s="65" t="s">
        <v>255</v>
      </c>
      <c r="G1104" s="66">
        <v>46267</v>
      </c>
      <c r="H1104">
        <v>40508791</v>
      </c>
      <c r="I1104">
        <v>10</v>
      </c>
      <c r="J1104" s="65" t="s">
        <v>1063</v>
      </c>
      <c r="K1104" s="65" t="s">
        <v>1064</v>
      </c>
      <c r="L1104" s="66">
        <v>46267</v>
      </c>
      <c r="M1104" s="65" t="s">
        <v>258</v>
      </c>
      <c r="N1104">
        <v>3007940</v>
      </c>
      <c r="O1104" s="65" t="s">
        <v>259</v>
      </c>
      <c r="P1104" s="66">
        <v>46267</v>
      </c>
      <c r="Q1104" s="31">
        <f t="shared" si="34"/>
        <v>1070</v>
      </c>
      <c r="R1104" s="31">
        <f t="shared" si="35"/>
        <v>1130</v>
      </c>
      <c r="S1104" s="29">
        <f>IF($Q1104&lt;Parâmetros!$E$19,$G1104-1,$G1104)</f>
        <v>46267</v>
      </c>
    </row>
    <row r="1105" spans="1:19" ht="15" customHeight="1" x14ac:dyDescent="0.25">
      <c r="A1105" s="122">
        <v>55179</v>
      </c>
      <c r="B1105" s="65" t="s">
        <v>235</v>
      </c>
      <c r="C1105" s="65" t="s">
        <v>254</v>
      </c>
      <c r="D1105" s="66">
        <v>46267</v>
      </c>
      <c r="E1105" s="67">
        <v>1</v>
      </c>
      <c r="F1105" s="65" t="s">
        <v>255</v>
      </c>
      <c r="G1105" s="66">
        <v>46267</v>
      </c>
      <c r="H1105">
        <v>40508942</v>
      </c>
      <c r="I1105">
        <v>10</v>
      </c>
      <c r="J1105" s="65" t="s">
        <v>1065</v>
      </c>
      <c r="K1105" s="65" t="s">
        <v>1066</v>
      </c>
      <c r="L1105" s="66">
        <v>46267</v>
      </c>
      <c r="M1105" s="65" t="s">
        <v>258</v>
      </c>
      <c r="N1105" s="65" t="s">
        <v>264</v>
      </c>
      <c r="O1105" s="65" t="s">
        <v>259</v>
      </c>
      <c r="P1105" s="66">
        <v>46267</v>
      </c>
      <c r="Q1105" s="31">
        <f t="shared" si="34"/>
        <v>1133</v>
      </c>
      <c r="R1105" s="31">
        <f t="shared" si="35"/>
        <v>1193</v>
      </c>
      <c r="S1105" s="29">
        <f>IF($Q1105&lt;Parâmetros!$E$19,$G1105-1,$G1105)</f>
        <v>46267</v>
      </c>
    </row>
    <row r="1106" spans="1:19" ht="15" customHeight="1" x14ac:dyDescent="0.25">
      <c r="A1106" s="122">
        <v>55179</v>
      </c>
      <c r="B1106" s="65" t="s">
        <v>235</v>
      </c>
      <c r="C1106" s="65" t="s">
        <v>254</v>
      </c>
      <c r="D1106" s="66">
        <v>46267</v>
      </c>
      <c r="E1106" s="67">
        <v>1</v>
      </c>
      <c r="F1106" s="65" t="s">
        <v>255</v>
      </c>
      <c r="G1106" s="66">
        <v>46267</v>
      </c>
      <c r="H1106">
        <v>40510997</v>
      </c>
      <c r="I1106">
        <v>10</v>
      </c>
      <c r="J1106" s="65" t="s">
        <v>745</v>
      </c>
      <c r="K1106" s="65" t="s">
        <v>308</v>
      </c>
      <c r="L1106" s="66">
        <v>46267</v>
      </c>
      <c r="M1106" s="65" t="s">
        <v>261</v>
      </c>
      <c r="N1106" s="65" t="s">
        <v>264</v>
      </c>
      <c r="O1106" s="65" t="s">
        <v>259</v>
      </c>
      <c r="P1106" s="66">
        <v>46267</v>
      </c>
      <c r="Q1106" s="31">
        <f t="shared" si="34"/>
        <v>1260</v>
      </c>
      <c r="R1106" s="31">
        <f t="shared" si="35"/>
        <v>1320</v>
      </c>
      <c r="S1106" s="29">
        <f>IF($Q1106&lt;Parâmetros!$E$19,$G1106-1,$G1106)</f>
        <v>46267</v>
      </c>
    </row>
    <row r="1107" spans="1:19" ht="15" customHeight="1" x14ac:dyDescent="0.25">
      <c r="A1107" s="122">
        <v>55179</v>
      </c>
      <c r="B1107" s="65" t="s">
        <v>235</v>
      </c>
      <c r="C1107" s="65" t="s">
        <v>254</v>
      </c>
      <c r="D1107" s="66">
        <v>46267</v>
      </c>
      <c r="E1107" s="67">
        <v>0.97</v>
      </c>
      <c r="F1107" s="65" t="s">
        <v>255</v>
      </c>
      <c r="G1107" s="66">
        <v>46267</v>
      </c>
      <c r="H1107">
        <v>40510998</v>
      </c>
      <c r="I1107">
        <v>10</v>
      </c>
      <c r="J1107" s="65" t="s">
        <v>1067</v>
      </c>
      <c r="K1107" s="65" t="s">
        <v>1068</v>
      </c>
      <c r="L1107" s="66">
        <v>46267</v>
      </c>
      <c r="M1107" s="65" t="s">
        <v>261</v>
      </c>
      <c r="N1107" s="65" t="s">
        <v>264</v>
      </c>
      <c r="O1107" s="65" t="s">
        <v>259</v>
      </c>
      <c r="P1107" s="66">
        <v>46267</v>
      </c>
      <c r="Q1107" s="31">
        <f t="shared" si="34"/>
        <v>1322</v>
      </c>
      <c r="R1107" s="31">
        <f t="shared" si="35"/>
        <v>1380</v>
      </c>
      <c r="S1107" s="29">
        <f>IF($Q1107&lt;Parâmetros!$E$19,$G1107-1,$G1107)</f>
        <v>46267</v>
      </c>
    </row>
    <row r="1108" spans="1:19" ht="15" customHeight="1" x14ac:dyDescent="0.25">
      <c r="A1108" s="122">
        <v>55179</v>
      </c>
      <c r="B1108" s="65" t="s">
        <v>235</v>
      </c>
      <c r="C1108" s="65" t="s">
        <v>254</v>
      </c>
      <c r="D1108" s="66">
        <v>46268</v>
      </c>
      <c r="E1108" s="67">
        <v>0.35</v>
      </c>
      <c r="F1108" s="65" t="s">
        <v>255</v>
      </c>
      <c r="G1108" s="66">
        <v>46267</v>
      </c>
      <c r="H1108">
        <v>40510999</v>
      </c>
      <c r="I1108">
        <v>10</v>
      </c>
      <c r="J1108" s="65" t="s">
        <v>1263</v>
      </c>
      <c r="K1108" s="65" t="s">
        <v>1264</v>
      </c>
      <c r="L1108" s="66">
        <v>46267</v>
      </c>
      <c r="M1108" s="65" t="s">
        <v>261</v>
      </c>
      <c r="N1108" s="65" t="s">
        <v>264</v>
      </c>
      <c r="O1108" s="65" t="s">
        <v>259</v>
      </c>
      <c r="P1108" s="66">
        <v>46268</v>
      </c>
      <c r="Q1108" s="31">
        <f t="shared" si="34"/>
        <v>1384</v>
      </c>
      <c r="R1108" s="31">
        <f t="shared" si="35"/>
        <v>1405</v>
      </c>
      <c r="S1108" s="29">
        <f>IF($Q1108&lt;Parâmetros!$E$19,$G1108-1,$G1108)</f>
        <v>46267</v>
      </c>
    </row>
    <row r="1109" spans="1:19" ht="15" customHeight="1" x14ac:dyDescent="0.25">
      <c r="A1109" s="122">
        <v>55179</v>
      </c>
      <c r="B1109" s="65" t="s">
        <v>235</v>
      </c>
      <c r="C1109" s="65" t="s">
        <v>254</v>
      </c>
      <c r="D1109" s="66">
        <v>46268</v>
      </c>
      <c r="E1109" s="67">
        <v>2</v>
      </c>
      <c r="F1109" s="65" t="s">
        <v>255</v>
      </c>
      <c r="G1109" s="66">
        <v>46268</v>
      </c>
      <c r="H1109">
        <v>40507453</v>
      </c>
      <c r="I1109">
        <v>30</v>
      </c>
      <c r="J1109" s="65" t="s">
        <v>1265</v>
      </c>
      <c r="K1109" s="65" t="s">
        <v>1266</v>
      </c>
      <c r="L1109" s="66">
        <v>46268</v>
      </c>
      <c r="M1109" s="65" t="s">
        <v>261</v>
      </c>
      <c r="N1109" s="65" t="s">
        <v>264</v>
      </c>
      <c r="O1109" s="65" t="s">
        <v>259</v>
      </c>
      <c r="P1109" s="66">
        <v>46268</v>
      </c>
      <c r="Q1109" s="31">
        <f t="shared" si="34"/>
        <v>938</v>
      </c>
      <c r="R1109" s="31">
        <f t="shared" si="35"/>
        <v>1058</v>
      </c>
      <c r="S1109" s="29">
        <f>IF($Q1109&lt;Parâmetros!$E$19,$G1109-1,$G1109)</f>
        <v>46268</v>
      </c>
    </row>
    <row r="1110" spans="1:19" ht="15" customHeight="1" x14ac:dyDescent="0.25">
      <c r="A1110" s="122">
        <v>55179</v>
      </c>
      <c r="B1110" s="65" t="s">
        <v>235</v>
      </c>
      <c r="C1110" s="65" t="s">
        <v>254</v>
      </c>
      <c r="D1110" s="66">
        <v>46268</v>
      </c>
      <c r="E1110" s="67">
        <v>1</v>
      </c>
      <c r="F1110" s="65" t="s">
        <v>255</v>
      </c>
      <c r="G1110" s="66">
        <v>46268</v>
      </c>
      <c r="H1110">
        <v>40511407</v>
      </c>
      <c r="I1110">
        <v>10</v>
      </c>
      <c r="J1110" s="65" t="s">
        <v>758</v>
      </c>
      <c r="K1110" s="65" t="s">
        <v>1267</v>
      </c>
      <c r="L1110" s="66">
        <v>46268</v>
      </c>
      <c r="M1110" s="65" t="s">
        <v>261</v>
      </c>
      <c r="N1110" s="65" t="s">
        <v>264</v>
      </c>
      <c r="O1110" s="65" t="s">
        <v>259</v>
      </c>
      <c r="P1110" s="66">
        <v>46268</v>
      </c>
      <c r="Q1110" s="31">
        <f t="shared" si="34"/>
        <v>1060</v>
      </c>
      <c r="R1110" s="31">
        <f t="shared" si="35"/>
        <v>1120</v>
      </c>
      <c r="S1110" s="29">
        <f>IF($Q1110&lt;Parâmetros!$E$19,$G1110-1,$G1110)</f>
        <v>46268</v>
      </c>
    </row>
    <row r="1111" spans="1:19" ht="15" customHeight="1" x14ac:dyDescent="0.25">
      <c r="A1111" s="122">
        <v>55179</v>
      </c>
      <c r="B1111" s="65" t="s">
        <v>235</v>
      </c>
      <c r="C1111" s="65" t="s">
        <v>254</v>
      </c>
      <c r="D1111" s="66">
        <v>46268</v>
      </c>
      <c r="E1111" s="67">
        <v>1</v>
      </c>
      <c r="F1111" s="65" t="s">
        <v>255</v>
      </c>
      <c r="G1111" s="66">
        <v>46268</v>
      </c>
      <c r="H1111">
        <v>40508948</v>
      </c>
      <c r="I1111">
        <v>10</v>
      </c>
      <c r="J1111" s="65" t="s">
        <v>760</v>
      </c>
      <c r="K1111" s="65" t="s">
        <v>1268</v>
      </c>
      <c r="L1111" s="66">
        <v>46268</v>
      </c>
      <c r="M1111" s="65" t="s">
        <v>258</v>
      </c>
      <c r="N1111" s="65" t="s">
        <v>264</v>
      </c>
      <c r="O1111" s="65" t="s">
        <v>259</v>
      </c>
      <c r="P1111" s="66">
        <v>46268</v>
      </c>
      <c r="Q1111" s="31">
        <f t="shared" si="34"/>
        <v>1122</v>
      </c>
      <c r="R1111" s="31">
        <f t="shared" si="35"/>
        <v>1182</v>
      </c>
      <c r="S1111" s="29">
        <f>IF($Q1111&lt;Parâmetros!$E$19,$G1111-1,$G1111)</f>
        <v>46268</v>
      </c>
    </row>
    <row r="1112" spans="1:19" ht="15" customHeight="1" x14ac:dyDescent="0.25">
      <c r="A1112" s="122">
        <v>55179</v>
      </c>
      <c r="B1112" s="65" t="s">
        <v>235</v>
      </c>
      <c r="C1112" s="65" t="s">
        <v>254</v>
      </c>
      <c r="D1112" s="66">
        <v>46268</v>
      </c>
      <c r="E1112" s="67">
        <v>1</v>
      </c>
      <c r="F1112" s="65" t="s">
        <v>255</v>
      </c>
      <c r="G1112" s="66">
        <v>46268</v>
      </c>
      <c r="H1112">
        <v>40508789</v>
      </c>
      <c r="I1112">
        <v>10</v>
      </c>
      <c r="J1112" s="65" t="s">
        <v>1269</v>
      </c>
      <c r="K1112" s="65" t="s">
        <v>1270</v>
      </c>
      <c r="L1112" s="66">
        <v>46268</v>
      </c>
      <c r="M1112" s="65" t="s">
        <v>258</v>
      </c>
      <c r="N1112">
        <v>3007940</v>
      </c>
      <c r="O1112" s="65" t="s">
        <v>259</v>
      </c>
      <c r="P1112" s="66">
        <v>46268</v>
      </c>
      <c r="Q1112" s="31">
        <f t="shared" si="34"/>
        <v>1242</v>
      </c>
      <c r="R1112" s="31">
        <f t="shared" si="35"/>
        <v>1302</v>
      </c>
      <c r="S1112" s="29">
        <f>IF($Q1112&lt;Parâmetros!$E$19,$G1112-1,$G1112)</f>
        <v>46268</v>
      </c>
    </row>
    <row r="1113" spans="1:19" ht="15" customHeight="1" x14ac:dyDescent="0.25">
      <c r="A1113" s="122">
        <v>55179</v>
      </c>
      <c r="B1113" s="65" t="s">
        <v>235</v>
      </c>
      <c r="C1113" s="65" t="s">
        <v>254</v>
      </c>
      <c r="D1113" s="66">
        <v>46268</v>
      </c>
      <c r="E1113" s="67">
        <v>1</v>
      </c>
      <c r="F1113" s="65" t="s">
        <v>255</v>
      </c>
      <c r="G1113" s="66">
        <v>46268</v>
      </c>
      <c r="H1113">
        <v>40508790</v>
      </c>
      <c r="I1113">
        <v>10</v>
      </c>
      <c r="J1113" s="65" t="s">
        <v>432</v>
      </c>
      <c r="K1113" s="65" t="s">
        <v>1271</v>
      </c>
      <c r="L1113" s="66">
        <v>46268</v>
      </c>
      <c r="M1113" s="65" t="s">
        <v>258</v>
      </c>
      <c r="N1113">
        <v>3007940</v>
      </c>
      <c r="O1113" s="65" t="s">
        <v>259</v>
      </c>
      <c r="P1113" s="66">
        <v>46268</v>
      </c>
      <c r="Q1113" s="31">
        <f t="shared" si="34"/>
        <v>1305</v>
      </c>
      <c r="R1113" s="31">
        <f t="shared" si="35"/>
        <v>1365</v>
      </c>
      <c r="S1113" s="29">
        <f>IF($Q1113&lt;Parâmetros!$E$19,$G1113-1,$G1113)</f>
        <v>46268</v>
      </c>
    </row>
    <row r="1114" spans="1:19" ht="15" customHeight="1" x14ac:dyDescent="0.25">
      <c r="A1114" s="122">
        <v>55179</v>
      </c>
      <c r="B1114" s="65" t="s">
        <v>235</v>
      </c>
      <c r="C1114" s="65" t="s">
        <v>254</v>
      </c>
      <c r="D1114" s="66">
        <v>46268</v>
      </c>
      <c r="E1114" s="67">
        <v>0.52</v>
      </c>
      <c r="F1114" s="65" t="s">
        <v>255</v>
      </c>
      <c r="G1114" s="66">
        <v>46268</v>
      </c>
      <c r="H1114">
        <v>40511408</v>
      </c>
      <c r="I1114">
        <v>10</v>
      </c>
      <c r="J1114" s="65" t="s">
        <v>1272</v>
      </c>
      <c r="K1114" s="65" t="s">
        <v>1273</v>
      </c>
      <c r="L1114" s="66">
        <v>46268</v>
      </c>
      <c r="M1114" s="65" t="s">
        <v>261</v>
      </c>
      <c r="N1114" s="65" t="s">
        <v>264</v>
      </c>
      <c r="O1114" s="65" t="s">
        <v>259</v>
      </c>
      <c r="P1114" s="66">
        <v>46268</v>
      </c>
      <c r="Q1114" s="31">
        <f t="shared" si="34"/>
        <v>1369</v>
      </c>
      <c r="R1114" s="31">
        <f t="shared" si="35"/>
        <v>1400</v>
      </c>
      <c r="S1114" s="29">
        <f>IF($Q1114&lt;Parâmetros!$E$19,$G1114-1,$G1114)</f>
        <v>46268</v>
      </c>
    </row>
    <row r="1115" spans="1:19" ht="15" customHeight="1" x14ac:dyDescent="0.25">
      <c r="A1115" s="122">
        <v>55179</v>
      </c>
      <c r="B1115" s="65" t="s">
        <v>235</v>
      </c>
      <c r="C1115" s="65" t="s">
        <v>254</v>
      </c>
      <c r="D1115" s="66">
        <v>46269</v>
      </c>
      <c r="E1115" s="67">
        <v>1</v>
      </c>
      <c r="F1115" s="65" t="s">
        <v>255</v>
      </c>
      <c r="G1115" s="66">
        <v>46269</v>
      </c>
      <c r="H1115">
        <v>40505288</v>
      </c>
      <c r="I1115">
        <v>20</v>
      </c>
      <c r="J1115" s="65" t="s">
        <v>300</v>
      </c>
      <c r="K1115" s="65" t="s">
        <v>307</v>
      </c>
      <c r="L1115" s="66">
        <v>46269</v>
      </c>
      <c r="M1115" s="65" t="s">
        <v>261</v>
      </c>
      <c r="N1115" s="65" t="s">
        <v>264</v>
      </c>
      <c r="O1115" s="65" t="s">
        <v>259</v>
      </c>
      <c r="P1115" s="66">
        <v>46269</v>
      </c>
      <c r="Q1115" s="31">
        <f t="shared" si="34"/>
        <v>940</v>
      </c>
      <c r="R1115" s="31">
        <f t="shared" si="35"/>
        <v>1000</v>
      </c>
      <c r="S1115" s="29">
        <f>IF($Q1115&lt;Parâmetros!$E$19,$G1115-1,$G1115)</f>
        <v>46269</v>
      </c>
    </row>
    <row r="1116" spans="1:19" ht="15" customHeight="1" x14ac:dyDescent="0.25">
      <c r="A1116" s="122">
        <v>55179</v>
      </c>
      <c r="B1116" s="65" t="s">
        <v>235</v>
      </c>
      <c r="C1116" s="65" t="s">
        <v>254</v>
      </c>
      <c r="D1116" s="66">
        <v>46269</v>
      </c>
      <c r="E1116" s="67">
        <v>1</v>
      </c>
      <c r="F1116" s="65" t="s">
        <v>255</v>
      </c>
      <c r="G1116" s="66">
        <v>46269</v>
      </c>
      <c r="H1116">
        <v>40470191</v>
      </c>
      <c r="I1116">
        <v>30</v>
      </c>
      <c r="J1116" s="65" t="s">
        <v>2059</v>
      </c>
      <c r="K1116" s="65" t="s">
        <v>759</v>
      </c>
      <c r="L1116" s="66">
        <v>46269</v>
      </c>
      <c r="M1116" s="65" t="s">
        <v>261</v>
      </c>
      <c r="N1116" s="65" t="s">
        <v>264</v>
      </c>
      <c r="O1116" s="65" t="s">
        <v>259</v>
      </c>
      <c r="P1116" s="66">
        <v>46269</v>
      </c>
      <c r="Q1116" s="31">
        <f t="shared" si="34"/>
        <v>1002</v>
      </c>
      <c r="R1116" s="31">
        <f t="shared" si="35"/>
        <v>1062</v>
      </c>
      <c r="S1116" s="29">
        <f>IF($Q1116&lt;Parâmetros!$E$19,$G1116-1,$G1116)</f>
        <v>46269</v>
      </c>
    </row>
    <row r="1117" spans="1:19" ht="15" customHeight="1" x14ac:dyDescent="0.25">
      <c r="A1117" s="122">
        <v>55179</v>
      </c>
      <c r="B1117" s="65" t="s">
        <v>235</v>
      </c>
      <c r="C1117" s="65" t="s">
        <v>254</v>
      </c>
      <c r="D1117" s="66">
        <v>46269</v>
      </c>
      <c r="E1117" s="67">
        <v>3</v>
      </c>
      <c r="F1117" s="65" t="s">
        <v>255</v>
      </c>
      <c r="G1117" s="66">
        <v>46269</v>
      </c>
      <c r="H1117">
        <v>40508656</v>
      </c>
      <c r="I1117">
        <v>10</v>
      </c>
      <c r="J1117" s="65" t="s">
        <v>2060</v>
      </c>
      <c r="K1117" s="65" t="s">
        <v>2061</v>
      </c>
      <c r="L1117" s="66">
        <v>46269</v>
      </c>
      <c r="M1117" s="65" t="s">
        <v>261</v>
      </c>
      <c r="N1117" s="65" t="s">
        <v>264</v>
      </c>
      <c r="O1117" s="65" t="s">
        <v>259</v>
      </c>
      <c r="P1117" s="66">
        <v>46269</v>
      </c>
      <c r="Q1117" s="31">
        <f t="shared" si="34"/>
        <v>1064</v>
      </c>
      <c r="R1117" s="31">
        <f t="shared" si="35"/>
        <v>1244</v>
      </c>
      <c r="S1117" s="29">
        <f>IF($Q1117&lt;Parâmetros!$E$19,$G1117-1,$G1117)</f>
        <v>46269</v>
      </c>
    </row>
    <row r="1118" spans="1:19" ht="15" customHeight="1" x14ac:dyDescent="0.25">
      <c r="A1118" s="122">
        <v>55179</v>
      </c>
      <c r="B1118" s="65" t="s">
        <v>235</v>
      </c>
      <c r="C1118" s="65" t="s">
        <v>254</v>
      </c>
      <c r="D1118" s="66">
        <v>46269</v>
      </c>
      <c r="E1118" s="67">
        <v>2</v>
      </c>
      <c r="F1118" s="65" t="s">
        <v>255</v>
      </c>
      <c r="G1118" s="66">
        <v>46269</v>
      </c>
      <c r="H1118">
        <v>40508657</v>
      </c>
      <c r="I1118">
        <v>10</v>
      </c>
      <c r="J1118" s="65" t="s">
        <v>2062</v>
      </c>
      <c r="K1118" s="65" t="s">
        <v>2063</v>
      </c>
      <c r="L1118" s="66">
        <v>46269</v>
      </c>
      <c r="M1118" s="65" t="s">
        <v>261</v>
      </c>
      <c r="N1118" s="65" t="s">
        <v>264</v>
      </c>
      <c r="O1118" s="65" t="s">
        <v>259</v>
      </c>
      <c r="P1118" s="66">
        <v>46269</v>
      </c>
      <c r="Q1118" s="31">
        <f t="shared" si="34"/>
        <v>1246</v>
      </c>
      <c r="R1118" s="31">
        <f t="shared" si="35"/>
        <v>1366</v>
      </c>
      <c r="S1118" s="29">
        <f>IF($Q1118&lt;Parâmetros!$E$19,$G1118-1,$G1118)</f>
        <v>46269</v>
      </c>
    </row>
    <row r="1119" spans="1:19" ht="15" customHeight="1" x14ac:dyDescent="0.25">
      <c r="A1119" s="122">
        <v>55179</v>
      </c>
      <c r="B1119" s="65" t="s">
        <v>235</v>
      </c>
      <c r="C1119" s="65" t="s">
        <v>254</v>
      </c>
      <c r="D1119" s="66">
        <v>46272</v>
      </c>
      <c r="E1119" s="67">
        <v>1</v>
      </c>
      <c r="F1119" s="65" t="s">
        <v>255</v>
      </c>
      <c r="G1119" s="66">
        <v>46272</v>
      </c>
      <c r="H1119">
        <v>40508969</v>
      </c>
      <c r="I1119">
        <v>10</v>
      </c>
      <c r="J1119" s="65" t="s">
        <v>1248</v>
      </c>
      <c r="K1119" s="65" t="s">
        <v>313</v>
      </c>
      <c r="L1119" s="66">
        <v>46272</v>
      </c>
      <c r="M1119" s="65" t="s">
        <v>258</v>
      </c>
      <c r="N1119" s="65" t="s">
        <v>264</v>
      </c>
      <c r="O1119" s="65" t="s">
        <v>259</v>
      </c>
      <c r="P1119" s="66">
        <v>46272</v>
      </c>
      <c r="Q1119" s="31">
        <f t="shared" si="34"/>
        <v>941</v>
      </c>
      <c r="R1119" s="31">
        <f t="shared" si="35"/>
        <v>1001</v>
      </c>
      <c r="S1119" s="29">
        <f>IF($Q1119&lt;Parâmetros!$E$19,$G1119-1,$G1119)</f>
        <v>46272</v>
      </c>
    </row>
    <row r="1120" spans="1:19" ht="15" customHeight="1" x14ac:dyDescent="0.25">
      <c r="A1120" s="122">
        <v>55179</v>
      </c>
      <c r="B1120" s="65" t="s">
        <v>235</v>
      </c>
      <c r="C1120" s="65" t="s">
        <v>254</v>
      </c>
      <c r="D1120" s="66">
        <v>46272</v>
      </c>
      <c r="E1120" s="67">
        <v>1</v>
      </c>
      <c r="F1120" s="65" t="s">
        <v>255</v>
      </c>
      <c r="G1120" s="66">
        <v>46272</v>
      </c>
      <c r="H1120">
        <v>40512797</v>
      </c>
      <c r="I1120">
        <v>10</v>
      </c>
      <c r="J1120" s="65" t="s">
        <v>2561</v>
      </c>
      <c r="K1120" s="65" t="s">
        <v>2562</v>
      </c>
      <c r="L1120" s="66">
        <v>46272</v>
      </c>
      <c r="M1120" s="65" t="s">
        <v>261</v>
      </c>
      <c r="N1120" s="65" t="s">
        <v>264</v>
      </c>
      <c r="O1120" s="65" t="s">
        <v>259</v>
      </c>
      <c r="P1120" s="66">
        <v>46272</v>
      </c>
      <c r="Q1120" s="31">
        <f t="shared" si="34"/>
        <v>1003</v>
      </c>
      <c r="R1120" s="31">
        <f t="shared" si="35"/>
        <v>1063</v>
      </c>
      <c r="S1120" s="29">
        <f>IF($Q1120&lt;Parâmetros!$E$19,$G1120-1,$G1120)</f>
        <v>46272</v>
      </c>
    </row>
    <row r="1121" spans="1:19" ht="15" customHeight="1" x14ac:dyDescent="0.25">
      <c r="A1121" s="122">
        <v>55179</v>
      </c>
      <c r="B1121" s="65" t="s">
        <v>235</v>
      </c>
      <c r="C1121" s="65" t="s">
        <v>254</v>
      </c>
      <c r="D1121" s="66">
        <v>46272</v>
      </c>
      <c r="E1121" s="67">
        <v>1</v>
      </c>
      <c r="F1121" s="65" t="s">
        <v>255</v>
      </c>
      <c r="G1121" s="66">
        <v>46272</v>
      </c>
      <c r="H1121">
        <v>40512796</v>
      </c>
      <c r="I1121">
        <v>10</v>
      </c>
      <c r="J1121" s="65" t="s">
        <v>2563</v>
      </c>
      <c r="K1121" s="65" t="s">
        <v>324</v>
      </c>
      <c r="L1121" s="66">
        <v>46272</v>
      </c>
      <c r="M1121" s="65" t="s">
        <v>261</v>
      </c>
      <c r="N1121" s="65" t="s">
        <v>264</v>
      </c>
      <c r="O1121" s="65" t="s">
        <v>259</v>
      </c>
      <c r="P1121" s="66">
        <v>46272</v>
      </c>
      <c r="Q1121" s="31">
        <f t="shared" si="34"/>
        <v>1065</v>
      </c>
      <c r="R1121" s="31">
        <f t="shared" si="35"/>
        <v>1125</v>
      </c>
      <c r="S1121" s="29">
        <f>IF($Q1121&lt;Parâmetros!$E$19,$G1121-1,$G1121)</f>
        <v>46272</v>
      </c>
    </row>
    <row r="1122" spans="1:19" ht="15" customHeight="1" x14ac:dyDescent="0.25">
      <c r="A1122" s="122">
        <v>55179</v>
      </c>
      <c r="B1122" s="65" t="s">
        <v>235</v>
      </c>
      <c r="C1122" s="65" t="s">
        <v>254</v>
      </c>
      <c r="D1122" s="66">
        <v>46272</v>
      </c>
      <c r="E1122" s="67">
        <v>1</v>
      </c>
      <c r="F1122" s="65" t="s">
        <v>255</v>
      </c>
      <c r="G1122" s="66">
        <v>46272</v>
      </c>
      <c r="H1122">
        <v>40503663</v>
      </c>
      <c r="I1122">
        <v>20</v>
      </c>
      <c r="J1122" s="65" t="s">
        <v>488</v>
      </c>
      <c r="K1122" s="65" t="s">
        <v>352</v>
      </c>
      <c r="L1122" s="66">
        <v>46272</v>
      </c>
      <c r="M1122" s="65" t="s">
        <v>261</v>
      </c>
      <c r="N1122" s="65" t="s">
        <v>264</v>
      </c>
      <c r="O1122" s="65" t="s">
        <v>259</v>
      </c>
      <c r="P1122" s="66">
        <v>46272</v>
      </c>
      <c r="Q1122" s="31">
        <f t="shared" si="34"/>
        <v>1185</v>
      </c>
      <c r="R1122" s="31">
        <f t="shared" si="35"/>
        <v>1245</v>
      </c>
      <c r="S1122" s="29">
        <f>IF($Q1122&lt;Parâmetros!$E$19,$G1122-1,$G1122)</f>
        <v>46272</v>
      </c>
    </row>
    <row r="1123" spans="1:19" ht="15" customHeight="1" x14ac:dyDescent="0.25">
      <c r="A1123" s="122">
        <v>55179</v>
      </c>
      <c r="B1123" s="65" t="s">
        <v>235</v>
      </c>
      <c r="C1123" s="65" t="s">
        <v>254</v>
      </c>
      <c r="D1123" s="66">
        <v>46272</v>
      </c>
      <c r="E1123" s="67">
        <v>1</v>
      </c>
      <c r="F1123" s="65" t="s">
        <v>255</v>
      </c>
      <c r="G1123" s="66">
        <v>46272</v>
      </c>
      <c r="H1123">
        <v>40512799</v>
      </c>
      <c r="I1123">
        <v>10</v>
      </c>
      <c r="J1123" s="65" t="s">
        <v>2062</v>
      </c>
      <c r="K1123" s="65" t="s">
        <v>577</v>
      </c>
      <c r="L1123" s="66">
        <v>46272</v>
      </c>
      <c r="M1123" s="65" t="s">
        <v>261</v>
      </c>
      <c r="N1123" s="65" t="s">
        <v>264</v>
      </c>
      <c r="O1123" s="65" t="s">
        <v>259</v>
      </c>
      <c r="P1123" s="66">
        <v>46272</v>
      </c>
      <c r="Q1123" s="31">
        <f t="shared" si="34"/>
        <v>1246</v>
      </c>
      <c r="R1123" s="31">
        <f t="shared" si="35"/>
        <v>1306</v>
      </c>
      <c r="S1123" s="29">
        <f>IF($Q1123&lt;Parâmetros!$E$19,$G1123-1,$G1123)</f>
        <v>46272</v>
      </c>
    </row>
    <row r="1124" spans="1:19" ht="15" customHeight="1" x14ac:dyDescent="0.25">
      <c r="A1124" s="122">
        <v>55179</v>
      </c>
      <c r="B1124" s="65" t="s">
        <v>235</v>
      </c>
      <c r="C1124" s="65" t="s">
        <v>254</v>
      </c>
      <c r="D1124" s="66">
        <v>46272</v>
      </c>
      <c r="E1124" s="67">
        <v>0.52</v>
      </c>
      <c r="F1124" s="65" t="s">
        <v>255</v>
      </c>
      <c r="G1124" s="66">
        <v>46272</v>
      </c>
      <c r="H1124">
        <v>40512798</v>
      </c>
      <c r="I1124">
        <v>10</v>
      </c>
      <c r="J1124" s="65" t="s">
        <v>2564</v>
      </c>
      <c r="K1124" s="65" t="s">
        <v>2565</v>
      </c>
      <c r="L1124" s="66">
        <v>46272</v>
      </c>
      <c r="M1124" s="65" t="s">
        <v>261</v>
      </c>
      <c r="N1124" s="65" t="s">
        <v>264</v>
      </c>
      <c r="O1124" s="65" t="s">
        <v>259</v>
      </c>
      <c r="P1124" s="66">
        <v>46272</v>
      </c>
      <c r="Q1124" s="31">
        <f t="shared" si="34"/>
        <v>1307</v>
      </c>
      <c r="R1124" s="31">
        <f t="shared" si="35"/>
        <v>1338</v>
      </c>
      <c r="S1124" s="29">
        <f>IF($Q1124&lt;Parâmetros!$E$19,$G1124-1,$G1124)</f>
        <v>46272</v>
      </c>
    </row>
    <row r="1125" spans="1:19" ht="15" customHeight="1" x14ac:dyDescent="0.25">
      <c r="A1125" s="122">
        <v>55179</v>
      </c>
      <c r="B1125" s="65" t="s">
        <v>235</v>
      </c>
      <c r="C1125" s="65" t="s">
        <v>254</v>
      </c>
      <c r="D1125" s="66">
        <v>46273</v>
      </c>
      <c r="E1125" s="67">
        <v>1.1499999999999999</v>
      </c>
      <c r="F1125" s="65" t="s">
        <v>255</v>
      </c>
      <c r="G1125" s="66">
        <v>46272</v>
      </c>
      <c r="H1125">
        <v>40509907</v>
      </c>
      <c r="I1125">
        <v>20</v>
      </c>
      <c r="J1125" s="65" t="s">
        <v>566</v>
      </c>
      <c r="K1125" s="65" t="s">
        <v>2778</v>
      </c>
      <c r="L1125" s="66">
        <v>46272</v>
      </c>
      <c r="M1125" s="65" t="s">
        <v>261</v>
      </c>
      <c r="N1125" s="65" t="s">
        <v>264</v>
      </c>
      <c r="O1125" s="65" t="s">
        <v>259</v>
      </c>
      <c r="P1125" s="66">
        <v>46273</v>
      </c>
      <c r="Q1125" s="31">
        <f t="shared" si="34"/>
        <v>1341</v>
      </c>
      <c r="R1125" s="31">
        <f t="shared" si="35"/>
        <v>1410</v>
      </c>
      <c r="S1125" s="29">
        <f>IF($Q1125&lt;Parâmetros!$E$19,$G1125-1,$G1125)</f>
        <v>46272</v>
      </c>
    </row>
    <row r="1126" spans="1:19" ht="15" customHeight="1" x14ac:dyDescent="0.25">
      <c r="A1126" s="122">
        <v>55179</v>
      </c>
      <c r="B1126" s="65" t="s">
        <v>235</v>
      </c>
      <c r="C1126" s="65" t="s">
        <v>254</v>
      </c>
      <c r="D1126" s="66">
        <v>46273</v>
      </c>
      <c r="E1126" s="67">
        <v>4.5199999999999996</v>
      </c>
      <c r="F1126" s="65" t="s">
        <v>255</v>
      </c>
      <c r="G1126" s="66">
        <v>46273</v>
      </c>
      <c r="H1126">
        <v>40513051</v>
      </c>
      <c r="I1126">
        <v>10</v>
      </c>
      <c r="J1126" s="65" t="s">
        <v>2568</v>
      </c>
      <c r="K1126" s="65" t="s">
        <v>2779</v>
      </c>
      <c r="L1126" s="66">
        <v>46273</v>
      </c>
      <c r="M1126" s="65" t="s">
        <v>261</v>
      </c>
      <c r="N1126" s="65" t="s">
        <v>264</v>
      </c>
      <c r="O1126" s="65" t="s">
        <v>259</v>
      </c>
      <c r="P1126" s="66">
        <v>46273</v>
      </c>
      <c r="Q1126" s="31">
        <f t="shared" si="34"/>
        <v>1140</v>
      </c>
      <c r="R1126" s="31">
        <f t="shared" si="35"/>
        <v>1411</v>
      </c>
      <c r="S1126" s="29">
        <f>IF($Q1126&lt;Parâmetros!$E$19,$G1126-1,$G1126)</f>
        <v>46273</v>
      </c>
    </row>
    <row r="1127" spans="1:19" ht="15" customHeight="1" x14ac:dyDescent="0.25">
      <c r="A1127" s="122">
        <v>55387</v>
      </c>
      <c r="B1127" s="65" t="s">
        <v>191</v>
      </c>
      <c r="C1127" s="65" t="s">
        <v>254</v>
      </c>
      <c r="D1127" s="66">
        <v>46269</v>
      </c>
      <c r="E1127" s="67">
        <v>1</v>
      </c>
      <c r="F1127" s="65" t="s">
        <v>255</v>
      </c>
      <c r="G1127" s="66">
        <v>46262</v>
      </c>
      <c r="H1127">
        <v>40508803</v>
      </c>
      <c r="I1127">
        <v>10</v>
      </c>
      <c r="J1127" s="65" t="s">
        <v>293</v>
      </c>
      <c r="K1127" s="65" t="s">
        <v>1485</v>
      </c>
      <c r="L1127" s="66">
        <v>46262</v>
      </c>
      <c r="M1127" s="65" t="s">
        <v>258</v>
      </c>
      <c r="N1127">
        <v>3004489</v>
      </c>
      <c r="O1127" s="65" t="s">
        <v>2064</v>
      </c>
      <c r="P1127" s="66">
        <v>46269</v>
      </c>
      <c r="Q1127" s="31">
        <f t="shared" si="34"/>
        <v>450</v>
      </c>
      <c r="R1127" s="31">
        <f t="shared" si="35"/>
        <v>510</v>
      </c>
      <c r="S1127" s="29">
        <f>IF($Q1127&lt;Parâmetros!$E$19,$G1127-1,$G1127)</f>
        <v>46262</v>
      </c>
    </row>
    <row r="1128" spans="1:19" ht="15" customHeight="1" x14ac:dyDescent="0.25">
      <c r="A1128" s="122">
        <v>55387</v>
      </c>
      <c r="B1128" s="65" t="s">
        <v>191</v>
      </c>
      <c r="C1128" s="65" t="s">
        <v>254</v>
      </c>
      <c r="D1128" s="66">
        <v>46269</v>
      </c>
      <c r="E1128" s="67">
        <v>-1</v>
      </c>
      <c r="F1128" s="65" t="s">
        <v>255</v>
      </c>
      <c r="G1128" s="66">
        <v>46262</v>
      </c>
      <c r="H1128">
        <v>40508803</v>
      </c>
      <c r="I1128">
        <v>10</v>
      </c>
      <c r="J1128" s="65" t="s">
        <v>293</v>
      </c>
      <c r="K1128" s="65" t="s">
        <v>1485</v>
      </c>
      <c r="L1128" s="66">
        <v>46262</v>
      </c>
      <c r="M1128" s="65" t="s">
        <v>258</v>
      </c>
      <c r="N1128">
        <v>3004489</v>
      </c>
      <c r="O1128" s="65" t="s">
        <v>312</v>
      </c>
      <c r="P1128" s="66">
        <v>46270</v>
      </c>
      <c r="Q1128" s="31">
        <f t="shared" si="34"/>
        <v>450</v>
      </c>
      <c r="R1128" s="31">
        <f t="shared" si="35"/>
        <v>510</v>
      </c>
      <c r="S1128" s="29">
        <f>IF($Q1128&lt;Parâmetros!$E$19,$G1128-1,$G1128)</f>
        <v>46262</v>
      </c>
    </row>
    <row r="1129" spans="1:19" ht="15" customHeight="1" x14ac:dyDescent="0.25">
      <c r="A1129" s="122">
        <v>55387</v>
      </c>
      <c r="B1129" s="65" t="s">
        <v>191</v>
      </c>
      <c r="C1129" s="65" t="s">
        <v>254</v>
      </c>
      <c r="D1129" s="66">
        <v>46269</v>
      </c>
      <c r="E1129" s="67">
        <v>1</v>
      </c>
      <c r="F1129" s="65" t="s">
        <v>255</v>
      </c>
      <c r="G1129" s="66">
        <v>46262</v>
      </c>
      <c r="H1129">
        <v>40508820</v>
      </c>
      <c r="I1129">
        <v>10</v>
      </c>
      <c r="J1129" s="65" t="s">
        <v>293</v>
      </c>
      <c r="K1129" s="65" t="s">
        <v>1485</v>
      </c>
      <c r="L1129" s="66">
        <v>46262</v>
      </c>
      <c r="M1129" s="65" t="s">
        <v>258</v>
      </c>
      <c r="N1129">
        <v>3006458</v>
      </c>
      <c r="O1129" s="65" t="s">
        <v>2064</v>
      </c>
      <c r="P1129" s="66">
        <v>46269</v>
      </c>
      <c r="Q1129" s="31">
        <f t="shared" si="34"/>
        <v>450</v>
      </c>
      <c r="R1129" s="31">
        <f t="shared" si="35"/>
        <v>510</v>
      </c>
      <c r="S1129" s="29">
        <f>IF($Q1129&lt;Parâmetros!$E$19,$G1129-1,$G1129)</f>
        <v>46262</v>
      </c>
    </row>
    <row r="1130" spans="1:19" ht="15" customHeight="1" x14ac:dyDescent="0.25">
      <c r="A1130" s="122">
        <v>55387</v>
      </c>
      <c r="B1130" s="65" t="s">
        <v>191</v>
      </c>
      <c r="C1130" s="65" t="s">
        <v>254</v>
      </c>
      <c r="D1130" s="66">
        <v>46269</v>
      </c>
      <c r="E1130" s="67">
        <v>-1</v>
      </c>
      <c r="F1130" s="65" t="s">
        <v>255</v>
      </c>
      <c r="G1130" s="66">
        <v>46262</v>
      </c>
      <c r="H1130">
        <v>40508820</v>
      </c>
      <c r="I1130">
        <v>10</v>
      </c>
      <c r="J1130" s="65" t="s">
        <v>293</v>
      </c>
      <c r="K1130" s="65" t="s">
        <v>1485</v>
      </c>
      <c r="L1130" s="66">
        <v>46262</v>
      </c>
      <c r="M1130" s="65" t="s">
        <v>258</v>
      </c>
      <c r="N1130">
        <v>3006458</v>
      </c>
      <c r="O1130" s="65" t="s">
        <v>312</v>
      </c>
      <c r="P1130" s="66">
        <v>46270</v>
      </c>
      <c r="Q1130" s="31">
        <f t="shared" si="34"/>
        <v>450</v>
      </c>
      <c r="R1130" s="31">
        <f t="shared" si="35"/>
        <v>510</v>
      </c>
      <c r="S1130" s="29">
        <f>IF($Q1130&lt;Parâmetros!$E$19,$G1130-1,$G1130)</f>
        <v>46262</v>
      </c>
    </row>
    <row r="1131" spans="1:19" ht="15" customHeight="1" x14ac:dyDescent="0.25">
      <c r="A1131" s="122">
        <v>55387</v>
      </c>
      <c r="B1131" s="65" t="s">
        <v>191</v>
      </c>
      <c r="C1131" s="65" t="s">
        <v>254</v>
      </c>
      <c r="D1131" s="66">
        <v>46269</v>
      </c>
      <c r="E1131" s="67">
        <v>1</v>
      </c>
      <c r="F1131" s="65" t="s">
        <v>255</v>
      </c>
      <c r="G1131" s="66">
        <v>46262</v>
      </c>
      <c r="H1131">
        <v>40508821</v>
      </c>
      <c r="I1131">
        <v>10</v>
      </c>
      <c r="J1131" s="65" t="s">
        <v>2065</v>
      </c>
      <c r="K1131" s="65" t="s">
        <v>1046</v>
      </c>
      <c r="L1131" s="66">
        <v>46262</v>
      </c>
      <c r="M1131" s="65" t="s">
        <v>258</v>
      </c>
      <c r="N1131">
        <v>3004919</v>
      </c>
      <c r="O1131" s="65" t="s">
        <v>2064</v>
      </c>
      <c r="P1131" s="66">
        <v>46269</v>
      </c>
      <c r="Q1131" s="31">
        <f t="shared" si="34"/>
        <v>510</v>
      </c>
      <c r="R1131" s="31">
        <f t="shared" si="35"/>
        <v>571</v>
      </c>
      <c r="S1131" s="29">
        <f>IF($Q1131&lt;Parâmetros!$E$19,$G1131-1,$G1131)</f>
        <v>46262</v>
      </c>
    </row>
    <row r="1132" spans="1:19" ht="15" customHeight="1" x14ac:dyDescent="0.25">
      <c r="A1132" s="122">
        <v>55387</v>
      </c>
      <c r="B1132" s="65" t="s">
        <v>191</v>
      </c>
      <c r="C1132" s="65" t="s">
        <v>254</v>
      </c>
      <c r="D1132" s="66">
        <v>46269</v>
      </c>
      <c r="E1132" s="67">
        <v>-1</v>
      </c>
      <c r="F1132" s="65" t="s">
        <v>255</v>
      </c>
      <c r="G1132" s="66">
        <v>46262</v>
      </c>
      <c r="H1132">
        <v>40508821</v>
      </c>
      <c r="I1132">
        <v>10</v>
      </c>
      <c r="J1132" s="65" t="s">
        <v>2065</v>
      </c>
      <c r="K1132" s="65" t="s">
        <v>1046</v>
      </c>
      <c r="L1132" s="66">
        <v>46262</v>
      </c>
      <c r="M1132" s="65" t="s">
        <v>258</v>
      </c>
      <c r="N1132">
        <v>3004919</v>
      </c>
      <c r="O1132" s="65" t="s">
        <v>312</v>
      </c>
      <c r="P1132" s="66">
        <v>46270</v>
      </c>
      <c r="Q1132" s="31">
        <f t="shared" si="34"/>
        <v>510</v>
      </c>
      <c r="R1132" s="31">
        <f t="shared" si="35"/>
        <v>571</v>
      </c>
      <c r="S1132" s="29">
        <f>IF($Q1132&lt;Parâmetros!$E$19,$G1132-1,$G1132)</f>
        <v>46262</v>
      </c>
    </row>
    <row r="1133" spans="1:19" ht="15" customHeight="1" x14ac:dyDescent="0.25">
      <c r="A1133" s="122">
        <v>55387</v>
      </c>
      <c r="B1133" s="65" t="s">
        <v>191</v>
      </c>
      <c r="C1133" s="65" t="s">
        <v>254</v>
      </c>
      <c r="D1133" s="66">
        <v>46269</v>
      </c>
      <c r="E1133" s="67">
        <v>1</v>
      </c>
      <c r="F1133" s="65" t="s">
        <v>255</v>
      </c>
      <c r="G1133" s="66">
        <v>46262</v>
      </c>
      <c r="H1133">
        <v>40508838</v>
      </c>
      <c r="I1133">
        <v>10</v>
      </c>
      <c r="J1133" s="65" t="s">
        <v>2066</v>
      </c>
      <c r="K1133" s="65" t="s">
        <v>2067</v>
      </c>
      <c r="L1133" s="66">
        <v>46262</v>
      </c>
      <c r="M1133" s="65" t="s">
        <v>258</v>
      </c>
      <c r="N1133" s="65" t="s">
        <v>264</v>
      </c>
      <c r="O1133" s="65" t="s">
        <v>2064</v>
      </c>
      <c r="P1133" s="66">
        <v>46269</v>
      </c>
      <c r="Q1133" s="31">
        <f t="shared" si="34"/>
        <v>571</v>
      </c>
      <c r="R1133" s="31">
        <f t="shared" si="35"/>
        <v>602</v>
      </c>
      <c r="S1133" s="29">
        <f>IF($Q1133&lt;Parâmetros!$E$19,$G1133-1,$G1133)</f>
        <v>46262</v>
      </c>
    </row>
    <row r="1134" spans="1:19" ht="15" customHeight="1" x14ac:dyDescent="0.25">
      <c r="A1134" s="122">
        <v>55387</v>
      </c>
      <c r="B1134" s="65" t="s">
        <v>191</v>
      </c>
      <c r="C1134" s="65" t="s">
        <v>254</v>
      </c>
      <c r="D1134" s="66">
        <v>46269</v>
      </c>
      <c r="E1134" s="67">
        <v>-1</v>
      </c>
      <c r="F1134" s="65" t="s">
        <v>255</v>
      </c>
      <c r="G1134" s="66">
        <v>46262</v>
      </c>
      <c r="H1134">
        <v>40508838</v>
      </c>
      <c r="I1134">
        <v>10</v>
      </c>
      <c r="J1134" s="65" t="s">
        <v>2066</v>
      </c>
      <c r="K1134" s="65" t="s">
        <v>2067</v>
      </c>
      <c r="L1134" s="66">
        <v>46262</v>
      </c>
      <c r="M1134" s="65" t="s">
        <v>258</v>
      </c>
      <c r="N1134" s="65" t="s">
        <v>264</v>
      </c>
      <c r="O1134" s="65" t="s">
        <v>312</v>
      </c>
      <c r="P1134" s="66">
        <v>46270</v>
      </c>
      <c r="Q1134" s="31">
        <f t="shared" si="34"/>
        <v>571</v>
      </c>
      <c r="R1134" s="31">
        <f t="shared" si="35"/>
        <v>602</v>
      </c>
      <c r="S1134" s="29">
        <f>IF($Q1134&lt;Parâmetros!$E$19,$G1134-1,$G1134)</f>
        <v>46262</v>
      </c>
    </row>
    <row r="1135" spans="1:19" ht="15" customHeight="1" x14ac:dyDescent="0.25">
      <c r="A1135" s="122">
        <v>55387</v>
      </c>
      <c r="B1135" s="65" t="s">
        <v>191</v>
      </c>
      <c r="C1135" s="65" t="s">
        <v>254</v>
      </c>
      <c r="D1135" s="66">
        <v>46269</v>
      </c>
      <c r="E1135" s="67">
        <v>1</v>
      </c>
      <c r="F1135" s="65" t="s">
        <v>255</v>
      </c>
      <c r="G1135" s="66">
        <v>46262</v>
      </c>
      <c r="H1135">
        <v>40508839</v>
      </c>
      <c r="I1135">
        <v>10</v>
      </c>
      <c r="J1135" s="65" t="s">
        <v>2068</v>
      </c>
      <c r="K1135" s="65" t="s">
        <v>2069</v>
      </c>
      <c r="L1135" s="66">
        <v>46262</v>
      </c>
      <c r="M1135" s="65" t="s">
        <v>258</v>
      </c>
      <c r="N1135" s="65" t="s">
        <v>264</v>
      </c>
      <c r="O1135" s="65" t="s">
        <v>2064</v>
      </c>
      <c r="P1135" s="66">
        <v>46269</v>
      </c>
      <c r="Q1135" s="31">
        <f t="shared" si="34"/>
        <v>605</v>
      </c>
      <c r="R1135" s="31">
        <f t="shared" si="35"/>
        <v>665</v>
      </c>
      <c r="S1135" s="29">
        <f>IF($Q1135&lt;Parâmetros!$E$19,$G1135-1,$G1135)</f>
        <v>46262</v>
      </c>
    </row>
    <row r="1136" spans="1:19" ht="15" customHeight="1" x14ac:dyDescent="0.25">
      <c r="A1136" s="122">
        <v>55387</v>
      </c>
      <c r="B1136" s="65" t="s">
        <v>191</v>
      </c>
      <c r="C1136" s="65" t="s">
        <v>254</v>
      </c>
      <c r="D1136" s="66">
        <v>46269</v>
      </c>
      <c r="E1136" s="67">
        <v>-1</v>
      </c>
      <c r="F1136" s="65" t="s">
        <v>255</v>
      </c>
      <c r="G1136" s="66">
        <v>46262</v>
      </c>
      <c r="H1136">
        <v>40508839</v>
      </c>
      <c r="I1136">
        <v>10</v>
      </c>
      <c r="J1136" s="65" t="s">
        <v>2068</v>
      </c>
      <c r="K1136" s="65" t="s">
        <v>2069</v>
      </c>
      <c r="L1136" s="66">
        <v>46262</v>
      </c>
      <c r="M1136" s="65" t="s">
        <v>258</v>
      </c>
      <c r="N1136" s="65" t="s">
        <v>264</v>
      </c>
      <c r="O1136" s="65" t="s">
        <v>312</v>
      </c>
      <c r="P1136" s="66">
        <v>46270</v>
      </c>
      <c r="Q1136" s="31">
        <f t="shared" si="34"/>
        <v>605</v>
      </c>
      <c r="R1136" s="31">
        <f t="shared" si="35"/>
        <v>665</v>
      </c>
      <c r="S1136" s="29">
        <f>IF($Q1136&lt;Parâmetros!$E$19,$G1136-1,$G1136)</f>
        <v>46262</v>
      </c>
    </row>
    <row r="1137" spans="1:19" ht="15" customHeight="1" x14ac:dyDescent="0.25">
      <c r="A1137" s="122">
        <v>55387</v>
      </c>
      <c r="B1137" s="65" t="s">
        <v>191</v>
      </c>
      <c r="C1137" s="65" t="s">
        <v>254</v>
      </c>
      <c r="D1137" s="66">
        <v>46269</v>
      </c>
      <c r="E1137" s="67">
        <v>1</v>
      </c>
      <c r="F1137" s="65" t="s">
        <v>255</v>
      </c>
      <c r="G1137" s="66">
        <v>46262</v>
      </c>
      <c r="H1137">
        <v>40508803</v>
      </c>
      <c r="I1137">
        <v>10</v>
      </c>
      <c r="J1137" s="65" t="s">
        <v>2070</v>
      </c>
      <c r="K1137" s="65" t="s">
        <v>2071</v>
      </c>
      <c r="L1137" s="66">
        <v>46262</v>
      </c>
      <c r="M1137" s="65" t="s">
        <v>258</v>
      </c>
      <c r="N1137">
        <v>3004489</v>
      </c>
      <c r="O1137" s="65" t="s">
        <v>2064</v>
      </c>
      <c r="P1137" s="66">
        <v>46269</v>
      </c>
      <c r="Q1137" s="31">
        <f t="shared" si="34"/>
        <v>666</v>
      </c>
      <c r="R1137" s="31">
        <f t="shared" si="35"/>
        <v>727</v>
      </c>
      <c r="S1137" s="29">
        <f>IF($Q1137&lt;Parâmetros!$E$19,$G1137-1,$G1137)</f>
        <v>46262</v>
      </c>
    </row>
    <row r="1138" spans="1:19" ht="15" customHeight="1" x14ac:dyDescent="0.25">
      <c r="A1138" s="122">
        <v>55387</v>
      </c>
      <c r="B1138" s="65" t="s">
        <v>191</v>
      </c>
      <c r="C1138" s="65" t="s">
        <v>254</v>
      </c>
      <c r="D1138" s="66">
        <v>46269</v>
      </c>
      <c r="E1138" s="67">
        <v>-1</v>
      </c>
      <c r="F1138" s="65" t="s">
        <v>255</v>
      </c>
      <c r="G1138" s="66">
        <v>46262</v>
      </c>
      <c r="H1138">
        <v>40508803</v>
      </c>
      <c r="I1138">
        <v>10</v>
      </c>
      <c r="J1138" s="65" t="s">
        <v>2070</v>
      </c>
      <c r="K1138" s="65" t="s">
        <v>2071</v>
      </c>
      <c r="L1138" s="66">
        <v>46262</v>
      </c>
      <c r="M1138" s="65" t="s">
        <v>258</v>
      </c>
      <c r="N1138">
        <v>3004489</v>
      </c>
      <c r="O1138" s="65" t="s">
        <v>312</v>
      </c>
      <c r="P1138" s="66">
        <v>46270</v>
      </c>
      <c r="Q1138" s="31">
        <f t="shared" si="34"/>
        <v>666</v>
      </c>
      <c r="R1138" s="31">
        <f t="shared" si="35"/>
        <v>727</v>
      </c>
      <c r="S1138" s="29">
        <f>IF($Q1138&lt;Parâmetros!$E$19,$G1138-1,$G1138)</f>
        <v>46262</v>
      </c>
    </row>
    <row r="1139" spans="1:19" ht="15" customHeight="1" x14ac:dyDescent="0.25">
      <c r="A1139" s="122">
        <v>55387</v>
      </c>
      <c r="B1139" s="65" t="s">
        <v>191</v>
      </c>
      <c r="C1139" s="65" t="s">
        <v>254</v>
      </c>
      <c r="D1139" s="66">
        <v>46269</v>
      </c>
      <c r="E1139" s="67">
        <v>1</v>
      </c>
      <c r="F1139" s="65" t="s">
        <v>255</v>
      </c>
      <c r="G1139" s="66">
        <v>46262</v>
      </c>
      <c r="H1139">
        <v>40508804</v>
      </c>
      <c r="I1139">
        <v>10</v>
      </c>
      <c r="J1139" s="65" t="s">
        <v>336</v>
      </c>
      <c r="K1139" s="65" t="s">
        <v>1229</v>
      </c>
      <c r="L1139" s="66">
        <v>46262</v>
      </c>
      <c r="M1139" s="65" t="s">
        <v>258</v>
      </c>
      <c r="N1139">
        <v>3002725</v>
      </c>
      <c r="O1139" s="65" t="s">
        <v>2064</v>
      </c>
      <c r="P1139" s="66">
        <v>46269</v>
      </c>
      <c r="Q1139" s="31">
        <f t="shared" si="34"/>
        <v>790</v>
      </c>
      <c r="R1139" s="31">
        <f t="shared" si="35"/>
        <v>850</v>
      </c>
      <c r="S1139" s="29">
        <f>IF($Q1139&lt;Parâmetros!$E$19,$G1139-1,$G1139)</f>
        <v>46262</v>
      </c>
    </row>
    <row r="1140" spans="1:19" ht="15" customHeight="1" x14ac:dyDescent="0.25">
      <c r="A1140" s="122">
        <v>55387</v>
      </c>
      <c r="B1140" s="65" t="s">
        <v>191</v>
      </c>
      <c r="C1140" s="65" t="s">
        <v>254</v>
      </c>
      <c r="D1140" s="66">
        <v>46269</v>
      </c>
      <c r="E1140" s="67">
        <v>-1</v>
      </c>
      <c r="F1140" s="65" t="s">
        <v>255</v>
      </c>
      <c r="G1140" s="66">
        <v>46262</v>
      </c>
      <c r="H1140">
        <v>40508804</v>
      </c>
      <c r="I1140">
        <v>10</v>
      </c>
      <c r="J1140" s="65" t="s">
        <v>336</v>
      </c>
      <c r="K1140" s="65" t="s">
        <v>1229</v>
      </c>
      <c r="L1140" s="66">
        <v>46262</v>
      </c>
      <c r="M1140" s="65" t="s">
        <v>258</v>
      </c>
      <c r="N1140">
        <v>3002725</v>
      </c>
      <c r="O1140" s="65" t="s">
        <v>312</v>
      </c>
      <c r="P1140" s="66">
        <v>46270</v>
      </c>
      <c r="Q1140" s="31">
        <f t="shared" si="34"/>
        <v>790</v>
      </c>
      <c r="R1140" s="31">
        <f t="shared" si="35"/>
        <v>850</v>
      </c>
      <c r="S1140" s="29">
        <f>IF($Q1140&lt;Parâmetros!$E$19,$G1140-1,$G1140)</f>
        <v>46262</v>
      </c>
    </row>
    <row r="1141" spans="1:19" ht="15" customHeight="1" x14ac:dyDescent="0.25">
      <c r="A1141" s="122">
        <v>55387</v>
      </c>
      <c r="B1141" s="65" t="s">
        <v>191</v>
      </c>
      <c r="C1141" s="65" t="s">
        <v>254</v>
      </c>
      <c r="D1141" s="66">
        <v>46269</v>
      </c>
      <c r="E1141" s="67">
        <v>1</v>
      </c>
      <c r="F1141" s="65" t="s">
        <v>255</v>
      </c>
      <c r="G1141" s="66">
        <v>46262</v>
      </c>
      <c r="H1141">
        <v>40509364</v>
      </c>
      <c r="I1141">
        <v>10</v>
      </c>
      <c r="J1141" s="65" t="s">
        <v>2072</v>
      </c>
      <c r="K1141" s="65" t="s">
        <v>2001</v>
      </c>
      <c r="L1141" s="66">
        <v>46262</v>
      </c>
      <c r="M1141" s="65" t="s">
        <v>261</v>
      </c>
      <c r="N1141" s="65" t="s">
        <v>264</v>
      </c>
      <c r="O1141" s="65" t="s">
        <v>2064</v>
      </c>
      <c r="P1141" s="66">
        <v>46269</v>
      </c>
      <c r="Q1141" s="31">
        <f t="shared" si="34"/>
        <v>849</v>
      </c>
      <c r="R1141" s="31">
        <f t="shared" si="35"/>
        <v>911</v>
      </c>
      <c r="S1141" s="29">
        <f>IF($Q1141&lt;Parâmetros!$E$19,$G1141-1,$G1141)</f>
        <v>46262</v>
      </c>
    </row>
    <row r="1142" spans="1:19" ht="15" customHeight="1" x14ac:dyDescent="0.25">
      <c r="A1142" s="122">
        <v>55387</v>
      </c>
      <c r="B1142" s="65" t="s">
        <v>191</v>
      </c>
      <c r="C1142" s="65" t="s">
        <v>254</v>
      </c>
      <c r="D1142" s="66">
        <v>46269</v>
      </c>
      <c r="E1142" s="67">
        <v>-1</v>
      </c>
      <c r="F1142" s="65" t="s">
        <v>255</v>
      </c>
      <c r="G1142" s="66">
        <v>46262</v>
      </c>
      <c r="H1142">
        <v>40509364</v>
      </c>
      <c r="I1142">
        <v>10</v>
      </c>
      <c r="J1142" s="65" t="s">
        <v>2072</v>
      </c>
      <c r="K1142" s="65" t="s">
        <v>2001</v>
      </c>
      <c r="L1142" s="66">
        <v>46262</v>
      </c>
      <c r="M1142" s="65" t="s">
        <v>261</v>
      </c>
      <c r="N1142" s="65" t="s">
        <v>264</v>
      </c>
      <c r="O1142" s="65" t="s">
        <v>312</v>
      </c>
      <c r="P1142" s="66">
        <v>46270</v>
      </c>
      <c r="Q1142" s="31">
        <f t="shared" si="34"/>
        <v>849</v>
      </c>
      <c r="R1142" s="31">
        <f t="shared" si="35"/>
        <v>911</v>
      </c>
      <c r="S1142" s="29">
        <f>IF($Q1142&lt;Parâmetros!$E$19,$G1142-1,$G1142)</f>
        <v>46262</v>
      </c>
    </row>
    <row r="1143" spans="1:19" ht="15" customHeight="1" x14ac:dyDescent="0.25">
      <c r="A1143" s="122">
        <v>55387</v>
      </c>
      <c r="B1143" s="65" t="s">
        <v>191</v>
      </c>
      <c r="C1143" s="65" t="s">
        <v>254</v>
      </c>
      <c r="D1143" s="66">
        <v>46269</v>
      </c>
      <c r="E1143" s="67">
        <v>1</v>
      </c>
      <c r="F1143" s="65" t="s">
        <v>255</v>
      </c>
      <c r="G1143" s="66">
        <v>46263</v>
      </c>
      <c r="H1143">
        <v>40508805</v>
      </c>
      <c r="I1143">
        <v>10</v>
      </c>
      <c r="J1143" s="65" t="s">
        <v>293</v>
      </c>
      <c r="K1143" s="65" t="s">
        <v>1485</v>
      </c>
      <c r="L1143" s="66">
        <v>46263</v>
      </c>
      <c r="M1143" s="65" t="s">
        <v>258</v>
      </c>
      <c r="N1143" s="65" t="s">
        <v>264</v>
      </c>
      <c r="O1143" s="65" t="s">
        <v>2064</v>
      </c>
      <c r="P1143" s="66">
        <v>46269</v>
      </c>
      <c r="Q1143" s="31">
        <f t="shared" si="34"/>
        <v>450</v>
      </c>
      <c r="R1143" s="31">
        <f t="shared" si="35"/>
        <v>510</v>
      </c>
      <c r="S1143" s="29">
        <f>IF($Q1143&lt;Parâmetros!$E$19,$G1143-1,$G1143)</f>
        <v>46263</v>
      </c>
    </row>
    <row r="1144" spans="1:19" ht="15" customHeight="1" x14ac:dyDescent="0.25">
      <c r="A1144" s="122">
        <v>55387</v>
      </c>
      <c r="B1144" s="65" t="s">
        <v>191</v>
      </c>
      <c r="C1144" s="65" t="s">
        <v>254</v>
      </c>
      <c r="D1144" s="66">
        <v>46269</v>
      </c>
      <c r="E1144" s="67">
        <v>-1</v>
      </c>
      <c r="F1144" s="65" t="s">
        <v>255</v>
      </c>
      <c r="G1144" s="66">
        <v>46263</v>
      </c>
      <c r="H1144">
        <v>40508805</v>
      </c>
      <c r="I1144">
        <v>10</v>
      </c>
      <c r="J1144" s="65" t="s">
        <v>293</v>
      </c>
      <c r="K1144" s="65" t="s">
        <v>1485</v>
      </c>
      <c r="L1144" s="66">
        <v>46263</v>
      </c>
      <c r="M1144" s="65" t="s">
        <v>258</v>
      </c>
      <c r="N1144" s="65" t="s">
        <v>264</v>
      </c>
      <c r="O1144" s="65" t="s">
        <v>312</v>
      </c>
      <c r="P1144" s="66">
        <v>46270</v>
      </c>
      <c r="Q1144" s="31">
        <f t="shared" si="34"/>
        <v>450</v>
      </c>
      <c r="R1144" s="31">
        <f t="shared" si="35"/>
        <v>510</v>
      </c>
      <c r="S1144" s="29">
        <f>IF($Q1144&lt;Parâmetros!$E$19,$G1144-1,$G1144)</f>
        <v>46263</v>
      </c>
    </row>
    <row r="1145" spans="1:19" ht="15" customHeight="1" x14ac:dyDescent="0.25">
      <c r="A1145" s="122">
        <v>55387</v>
      </c>
      <c r="B1145" s="65" t="s">
        <v>191</v>
      </c>
      <c r="C1145" s="65" t="s">
        <v>254</v>
      </c>
      <c r="D1145" s="66">
        <v>46269</v>
      </c>
      <c r="E1145" s="67">
        <v>1</v>
      </c>
      <c r="F1145" s="65" t="s">
        <v>255</v>
      </c>
      <c r="G1145" s="66">
        <v>46263</v>
      </c>
      <c r="H1145">
        <v>40509364</v>
      </c>
      <c r="I1145">
        <v>10</v>
      </c>
      <c r="J1145" s="65" t="s">
        <v>2065</v>
      </c>
      <c r="K1145" s="65" t="s">
        <v>1046</v>
      </c>
      <c r="L1145" s="66">
        <v>46263</v>
      </c>
      <c r="M1145" s="65" t="s">
        <v>261</v>
      </c>
      <c r="N1145" s="65" t="s">
        <v>264</v>
      </c>
      <c r="O1145" s="65" t="s">
        <v>2064</v>
      </c>
      <c r="P1145" s="66">
        <v>46269</v>
      </c>
      <c r="Q1145" s="31">
        <f t="shared" si="34"/>
        <v>510</v>
      </c>
      <c r="R1145" s="31">
        <f t="shared" si="35"/>
        <v>571</v>
      </c>
      <c r="S1145" s="29">
        <f>IF($Q1145&lt;Parâmetros!$E$19,$G1145-1,$G1145)</f>
        <v>46263</v>
      </c>
    </row>
    <row r="1146" spans="1:19" ht="15" customHeight="1" x14ac:dyDescent="0.25">
      <c r="A1146" s="122">
        <v>55387</v>
      </c>
      <c r="B1146" s="65" t="s">
        <v>191</v>
      </c>
      <c r="C1146" s="65" t="s">
        <v>254</v>
      </c>
      <c r="D1146" s="66">
        <v>46269</v>
      </c>
      <c r="E1146" s="67">
        <v>-1</v>
      </c>
      <c r="F1146" s="65" t="s">
        <v>255</v>
      </c>
      <c r="G1146" s="66">
        <v>46263</v>
      </c>
      <c r="H1146">
        <v>40509364</v>
      </c>
      <c r="I1146">
        <v>10</v>
      </c>
      <c r="J1146" s="65" t="s">
        <v>2065</v>
      </c>
      <c r="K1146" s="65" t="s">
        <v>1046</v>
      </c>
      <c r="L1146" s="66">
        <v>46263</v>
      </c>
      <c r="M1146" s="65" t="s">
        <v>261</v>
      </c>
      <c r="N1146" s="65" t="s">
        <v>264</v>
      </c>
      <c r="O1146" s="65" t="s">
        <v>312</v>
      </c>
      <c r="P1146" s="66">
        <v>46270</v>
      </c>
      <c r="Q1146" s="31">
        <f t="shared" si="34"/>
        <v>510</v>
      </c>
      <c r="R1146" s="31">
        <f t="shared" si="35"/>
        <v>571</v>
      </c>
      <c r="S1146" s="29">
        <f>IF($Q1146&lt;Parâmetros!$E$19,$G1146-1,$G1146)</f>
        <v>46263</v>
      </c>
    </row>
    <row r="1147" spans="1:19" ht="15" customHeight="1" x14ac:dyDescent="0.25">
      <c r="A1147" s="122">
        <v>55387</v>
      </c>
      <c r="B1147" s="65" t="s">
        <v>191</v>
      </c>
      <c r="C1147" s="65" t="s">
        <v>254</v>
      </c>
      <c r="D1147" s="66">
        <v>46269</v>
      </c>
      <c r="E1147" s="67">
        <v>1</v>
      </c>
      <c r="F1147" s="65" t="s">
        <v>255</v>
      </c>
      <c r="G1147" s="66">
        <v>46263</v>
      </c>
      <c r="H1147">
        <v>40508844</v>
      </c>
      <c r="I1147">
        <v>10</v>
      </c>
      <c r="J1147" s="65" t="s">
        <v>2066</v>
      </c>
      <c r="K1147" s="65" t="s">
        <v>2067</v>
      </c>
      <c r="L1147" s="66">
        <v>46263</v>
      </c>
      <c r="M1147" s="65" t="s">
        <v>258</v>
      </c>
      <c r="N1147" s="65" t="s">
        <v>264</v>
      </c>
      <c r="O1147" s="65" t="s">
        <v>2064</v>
      </c>
      <c r="P1147" s="66">
        <v>46269</v>
      </c>
      <c r="Q1147" s="31">
        <f t="shared" si="34"/>
        <v>571</v>
      </c>
      <c r="R1147" s="31">
        <f t="shared" si="35"/>
        <v>602</v>
      </c>
      <c r="S1147" s="29">
        <f>IF($Q1147&lt;Parâmetros!$E$19,$G1147-1,$G1147)</f>
        <v>46263</v>
      </c>
    </row>
    <row r="1148" spans="1:19" ht="15" customHeight="1" x14ac:dyDescent="0.25">
      <c r="A1148" s="122">
        <v>55387</v>
      </c>
      <c r="B1148" s="65" t="s">
        <v>191</v>
      </c>
      <c r="C1148" s="65" t="s">
        <v>254</v>
      </c>
      <c r="D1148" s="66">
        <v>46269</v>
      </c>
      <c r="E1148" s="67">
        <v>-1</v>
      </c>
      <c r="F1148" s="65" t="s">
        <v>255</v>
      </c>
      <c r="G1148" s="66">
        <v>46263</v>
      </c>
      <c r="H1148">
        <v>40508844</v>
      </c>
      <c r="I1148">
        <v>10</v>
      </c>
      <c r="J1148" s="65" t="s">
        <v>2066</v>
      </c>
      <c r="K1148" s="65" t="s">
        <v>2067</v>
      </c>
      <c r="L1148" s="66">
        <v>46263</v>
      </c>
      <c r="M1148" s="65" t="s">
        <v>258</v>
      </c>
      <c r="N1148" s="65" t="s">
        <v>264</v>
      </c>
      <c r="O1148" s="65" t="s">
        <v>312</v>
      </c>
      <c r="P1148" s="66">
        <v>46270</v>
      </c>
      <c r="Q1148" s="31">
        <f t="shared" ref="Q1148:Q1211" si="36">IFERROR(VALUE(LEFT($J1148,2))*60+VALUE(MID($J1148,4,2)),9999)</f>
        <v>571</v>
      </c>
      <c r="R1148" s="31">
        <f t="shared" ref="R1148:R1211" si="37">IFERROR(VALUE(LEFT($K1148,2))*60+VALUE(MID($K1148,4,2)),"")</f>
        <v>602</v>
      </c>
      <c r="S1148" s="29">
        <f>IF($Q1148&lt;Parâmetros!$E$19,$G1148-1,$G1148)</f>
        <v>46263</v>
      </c>
    </row>
    <row r="1149" spans="1:19" ht="15" customHeight="1" x14ac:dyDescent="0.25">
      <c r="A1149" s="122">
        <v>55387</v>
      </c>
      <c r="B1149" s="65" t="s">
        <v>191</v>
      </c>
      <c r="C1149" s="65" t="s">
        <v>254</v>
      </c>
      <c r="D1149" s="66">
        <v>46269</v>
      </c>
      <c r="E1149" s="67">
        <v>1</v>
      </c>
      <c r="F1149" s="65" t="s">
        <v>255</v>
      </c>
      <c r="G1149" s="66">
        <v>46263</v>
      </c>
      <c r="H1149">
        <v>40508847</v>
      </c>
      <c r="I1149">
        <v>10</v>
      </c>
      <c r="J1149" s="65" t="s">
        <v>2068</v>
      </c>
      <c r="K1149" s="65" t="s">
        <v>2069</v>
      </c>
      <c r="L1149" s="66">
        <v>46263</v>
      </c>
      <c r="M1149" s="65" t="s">
        <v>258</v>
      </c>
      <c r="N1149" s="65" t="s">
        <v>264</v>
      </c>
      <c r="O1149" s="65" t="s">
        <v>2064</v>
      </c>
      <c r="P1149" s="66">
        <v>46269</v>
      </c>
      <c r="Q1149" s="31">
        <f t="shared" si="36"/>
        <v>605</v>
      </c>
      <c r="R1149" s="31">
        <f t="shared" si="37"/>
        <v>665</v>
      </c>
      <c r="S1149" s="29">
        <f>IF($Q1149&lt;Parâmetros!$E$19,$G1149-1,$G1149)</f>
        <v>46263</v>
      </c>
    </row>
    <row r="1150" spans="1:19" ht="15" customHeight="1" x14ac:dyDescent="0.25">
      <c r="A1150" s="122">
        <v>55387</v>
      </c>
      <c r="B1150" s="65" t="s">
        <v>191</v>
      </c>
      <c r="C1150" s="65" t="s">
        <v>254</v>
      </c>
      <c r="D1150" s="66">
        <v>46269</v>
      </c>
      <c r="E1150" s="67">
        <v>-1</v>
      </c>
      <c r="F1150" s="65" t="s">
        <v>255</v>
      </c>
      <c r="G1150" s="66">
        <v>46263</v>
      </c>
      <c r="H1150">
        <v>40508847</v>
      </c>
      <c r="I1150">
        <v>10</v>
      </c>
      <c r="J1150" s="65" t="s">
        <v>2068</v>
      </c>
      <c r="K1150" s="65" t="s">
        <v>2069</v>
      </c>
      <c r="L1150" s="66">
        <v>46263</v>
      </c>
      <c r="M1150" s="65" t="s">
        <v>258</v>
      </c>
      <c r="N1150" s="65" t="s">
        <v>264</v>
      </c>
      <c r="O1150" s="65" t="s">
        <v>312</v>
      </c>
      <c r="P1150" s="66">
        <v>46270</v>
      </c>
      <c r="Q1150" s="31">
        <f t="shared" si="36"/>
        <v>605</v>
      </c>
      <c r="R1150" s="31">
        <f t="shared" si="37"/>
        <v>665</v>
      </c>
      <c r="S1150" s="29">
        <f>IF($Q1150&lt;Parâmetros!$E$19,$G1150-1,$G1150)</f>
        <v>46263</v>
      </c>
    </row>
    <row r="1151" spans="1:19" ht="15" customHeight="1" x14ac:dyDescent="0.25">
      <c r="A1151" s="122">
        <v>55387</v>
      </c>
      <c r="B1151" s="65" t="s">
        <v>191</v>
      </c>
      <c r="C1151" s="65" t="s">
        <v>254</v>
      </c>
      <c r="D1151" s="66">
        <v>46269</v>
      </c>
      <c r="E1151" s="67">
        <v>1</v>
      </c>
      <c r="F1151" s="65" t="s">
        <v>255</v>
      </c>
      <c r="G1151" s="66">
        <v>46263</v>
      </c>
      <c r="H1151">
        <v>40508893</v>
      </c>
      <c r="I1151">
        <v>10</v>
      </c>
      <c r="J1151" s="65" t="s">
        <v>2070</v>
      </c>
      <c r="K1151" s="65" t="s">
        <v>2071</v>
      </c>
      <c r="L1151" s="66">
        <v>46263</v>
      </c>
      <c r="M1151" s="65" t="s">
        <v>258</v>
      </c>
      <c r="N1151" s="65" t="s">
        <v>264</v>
      </c>
      <c r="O1151" s="65" t="s">
        <v>2064</v>
      </c>
      <c r="P1151" s="66">
        <v>46269</v>
      </c>
      <c r="Q1151" s="31">
        <f t="shared" si="36"/>
        <v>666</v>
      </c>
      <c r="R1151" s="31">
        <f t="shared" si="37"/>
        <v>727</v>
      </c>
      <c r="S1151" s="29">
        <f>IF($Q1151&lt;Parâmetros!$E$19,$G1151-1,$G1151)</f>
        <v>46263</v>
      </c>
    </row>
    <row r="1152" spans="1:19" ht="15" customHeight="1" x14ac:dyDescent="0.25">
      <c r="A1152" s="122">
        <v>55387</v>
      </c>
      <c r="B1152" s="65" t="s">
        <v>191</v>
      </c>
      <c r="C1152" s="65" t="s">
        <v>254</v>
      </c>
      <c r="D1152" s="66">
        <v>46269</v>
      </c>
      <c r="E1152" s="67">
        <v>-1</v>
      </c>
      <c r="F1152" s="65" t="s">
        <v>255</v>
      </c>
      <c r="G1152" s="66">
        <v>46263</v>
      </c>
      <c r="H1152">
        <v>40508893</v>
      </c>
      <c r="I1152">
        <v>10</v>
      </c>
      <c r="J1152" s="65" t="s">
        <v>2070</v>
      </c>
      <c r="K1152" s="65" t="s">
        <v>2071</v>
      </c>
      <c r="L1152" s="66">
        <v>46263</v>
      </c>
      <c r="M1152" s="65" t="s">
        <v>258</v>
      </c>
      <c r="N1152" s="65" t="s">
        <v>264</v>
      </c>
      <c r="O1152" s="65" t="s">
        <v>312</v>
      </c>
      <c r="P1152" s="66">
        <v>46270</v>
      </c>
      <c r="Q1152" s="31">
        <f t="shared" si="36"/>
        <v>666</v>
      </c>
      <c r="R1152" s="31">
        <f t="shared" si="37"/>
        <v>727</v>
      </c>
      <c r="S1152" s="29">
        <f>IF($Q1152&lt;Parâmetros!$E$19,$G1152-1,$G1152)</f>
        <v>46263</v>
      </c>
    </row>
    <row r="1153" spans="1:19" ht="15" customHeight="1" x14ac:dyDescent="0.25">
      <c r="A1153" s="122">
        <v>55387</v>
      </c>
      <c r="B1153" s="65" t="s">
        <v>191</v>
      </c>
      <c r="C1153" s="65" t="s">
        <v>254</v>
      </c>
      <c r="D1153" s="66">
        <v>46269</v>
      </c>
      <c r="E1153" s="67">
        <v>1</v>
      </c>
      <c r="F1153" s="65" t="s">
        <v>255</v>
      </c>
      <c r="G1153" s="66">
        <v>46263</v>
      </c>
      <c r="H1153">
        <v>40508896</v>
      </c>
      <c r="I1153">
        <v>10</v>
      </c>
      <c r="J1153" s="65" t="s">
        <v>336</v>
      </c>
      <c r="K1153" s="65" t="s">
        <v>1229</v>
      </c>
      <c r="L1153" s="66">
        <v>46263</v>
      </c>
      <c r="M1153" s="65" t="s">
        <v>258</v>
      </c>
      <c r="N1153" s="65" t="s">
        <v>264</v>
      </c>
      <c r="O1153" s="65" t="s">
        <v>2064</v>
      </c>
      <c r="P1153" s="66">
        <v>46269</v>
      </c>
      <c r="Q1153" s="31">
        <f t="shared" si="36"/>
        <v>790</v>
      </c>
      <c r="R1153" s="31">
        <f t="shared" si="37"/>
        <v>850</v>
      </c>
      <c r="S1153" s="29">
        <f>IF($Q1153&lt;Parâmetros!$E$19,$G1153-1,$G1153)</f>
        <v>46263</v>
      </c>
    </row>
    <row r="1154" spans="1:19" ht="15" customHeight="1" x14ac:dyDescent="0.25">
      <c r="A1154" s="122">
        <v>55387</v>
      </c>
      <c r="B1154" s="65" t="s">
        <v>191</v>
      </c>
      <c r="C1154" s="65" t="s">
        <v>254</v>
      </c>
      <c r="D1154" s="66">
        <v>46269</v>
      </c>
      <c r="E1154" s="67">
        <v>-1</v>
      </c>
      <c r="F1154" s="65" t="s">
        <v>255</v>
      </c>
      <c r="G1154" s="66">
        <v>46263</v>
      </c>
      <c r="H1154">
        <v>40508896</v>
      </c>
      <c r="I1154">
        <v>10</v>
      </c>
      <c r="J1154" s="65" t="s">
        <v>336</v>
      </c>
      <c r="K1154" s="65" t="s">
        <v>1229</v>
      </c>
      <c r="L1154" s="66">
        <v>46263</v>
      </c>
      <c r="M1154" s="65" t="s">
        <v>258</v>
      </c>
      <c r="N1154" s="65" t="s">
        <v>264</v>
      </c>
      <c r="O1154" s="65" t="s">
        <v>312</v>
      </c>
      <c r="P1154" s="66">
        <v>46270</v>
      </c>
      <c r="Q1154" s="31">
        <f t="shared" si="36"/>
        <v>790</v>
      </c>
      <c r="R1154" s="31">
        <f t="shared" si="37"/>
        <v>850</v>
      </c>
      <c r="S1154" s="29">
        <f>IF($Q1154&lt;Parâmetros!$E$19,$G1154-1,$G1154)</f>
        <v>46263</v>
      </c>
    </row>
    <row r="1155" spans="1:19" ht="15" customHeight="1" x14ac:dyDescent="0.25">
      <c r="A1155" s="122">
        <v>55387</v>
      </c>
      <c r="B1155" s="65" t="s">
        <v>191</v>
      </c>
      <c r="C1155" s="65" t="s">
        <v>254</v>
      </c>
      <c r="D1155" s="66">
        <v>46269</v>
      </c>
      <c r="E1155" s="67">
        <v>1</v>
      </c>
      <c r="F1155" s="65" t="s">
        <v>255</v>
      </c>
      <c r="G1155" s="66">
        <v>46263</v>
      </c>
      <c r="H1155">
        <v>40508941</v>
      </c>
      <c r="I1155">
        <v>10</v>
      </c>
      <c r="J1155" s="65" t="s">
        <v>1325</v>
      </c>
      <c r="K1155" s="65" t="s">
        <v>1294</v>
      </c>
      <c r="L1155" s="66">
        <v>46263</v>
      </c>
      <c r="M1155" s="65" t="s">
        <v>258</v>
      </c>
      <c r="N1155" s="65" t="s">
        <v>264</v>
      </c>
      <c r="O1155" s="65" t="s">
        <v>2064</v>
      </c>
      <c r="P1155" s="66">
        <v>46269</v>
      </c>
      <c r="Q1155" s="31">
        <f t="shared" si="36"/>
        <v>851</v>
      </c>
      <c r="R1155" s="31">
        <f t="shared" si="37"/>
        <v>910</v>
      </c>
      <c r="S1155" s="29">
        <f>IF($Q1155&lt;Parâmetros!$E$19,$G1155-1,$G1155)</f>
        <v>46263</v>
      </c>
    </row>
    <row r="1156" spans="1:19" ht="15" customHeight="1" x14ac:dyDescent="0.25">
      <c r="A1156" s="122">
        <v>55387</v>
      </c>
      <c r="B1156" s="65" t="s">
        <v>191</v>
      </c>
      <c r="C1156" s="65" t="s">
        <v>254</v>
      </c>
      <c r="D1156" s="66">
        <v>46269</v>
      </c>
      <c r="E1156" s="67">
        <v>-1</v>
      </c>
      <c r="F1156" s="65" t="s">
        <v>255</v>
      </c>
      <c r="G1156" s="66">
        <v>46263</v>
      </c>
      <c r="H1156">
        <v>40508941</v>
      </c>
      <c r="I1156">
        <v>10</v>
      </c>
      <c r="J1156" s="65" t="s">
        <v>1325</v>
      </c>
      <c r="K1156" s="65" t="s">
        <v>1294</v>
      </c>
      <c r="L1156" s="66">
        <v>46263</v>
      </c>
      <c r="M1156" s="65" t="s">
        <v>258</v>
      </c>
      <c r="N1156" s="65" t="s">
        <v>264</v>
      </c>
      <c r="O1156" s="65" t="s">
        <v>312</v>
      </c>
      <c r="P1156" s="66">
        <v>46270</v>
      </c>
      <c r="Q1156" s="31">
        <f t="shared" si="36"/>
        <v>851</v>
      </c>
      <c r="R1156" s="31">
        <f t="shared" si="37"/>
        <v>910</v>
      </c>
      <c r="S1156" s="29">
        <f>IF($Q1156&lt;Parâmetros!$E$19,$G1156-1,$G1156)</f>
        <v>46263</v>
      </c>
    </row>
    <row r="1157" spans="1:19" ht="15" customHeight="1" x14ac:dyDescent="0.25">
      <c r="A1157" s="122">
        <v>55387</v>
      </c>
      <c r="B1157" s="65" t="s">
        <v>191</v>
      </c>
      <c r="C1157" s="65" t="s">
        <v>254</v>
      </c>
      <c r="D1157" s="66">
        <v>46270</v>
      </c>
      <c r="E1157" s="67">
        <v>1</v>
      </c>
      <c r="F1157" s="65" t="s">
        <v>255</v>
      </c>
      <c r="G1157" s="66">
        <v>46265</v>
      </c>
      <c r="H1157">
        <v>40508820</v>
      </c>
      <c r="I1157">
        <v>10</v>
      </c>
      <c r="J1157" s="65" t="s">
        <v>293</v>
      </c>
      <c r="K1157" s="65" t="s">
        <v>1485</v>
      </c>
      <c r="L1157" s="66">
        <v>46265</v>
      </c>
      <c r="M1157" s="65" t="s">
        <v>258</v>
      </c>
      <c r="N1157">
        <v>3006458</v>
      </c>
      <c r="O1157" s="65" t="s">
        <v>2064</v>
      </c>
      <c r="P1157" s="66">
        <v>46270</v>
      </c>
      <c r="Q1157" s="31">
        <f t="shared" si="36"/>
        <v>450</v>
      </c>
      <c r="R1157" s="31">
        <f t="shared" si="37"/>
        <v>510</v>
      </c>
      <c r="S1157" s="29">
        <f>IF($Q1157&lt;Parâmetros!$E$19,$G1157-1,$G1157)</f>
        <v>46265</v>
      </c>
    </row>
    <row r="1158" spans="1:19" ht="15" customHeight="1" x14ac:dyDescent="0.25">
      <c r="A1158" s="122">
        <v>55387</v>
      </c>
      <c r="B1158" s="65" t="s">
        <v>191</v>
      </c>
      <c r="C1158" s="65" t="s">
        <v>254</v>
      </c>
      <c r="D1158" s="66">
        <v>46270</v>
      </c>
      <c r="E1158" s="67">
        <v>1</v>
      </c>
      <c r="F1158" s="65" t="s">
        <v>255</v>
      </c>
      <c r="G1158" s="66">
        <v>46265</v>
      </c>
      <c r="H1158">
        <v>40508821</v>
      </c>
      <c r="I1158">
        <v>10</v>
      </c>
      <c r="J1158" s="65" t="s">
        <v>2065</v>
      </c>
      <c r="K1158" s="65" t="s">
        <v>1046</v>
      </c>
      <c r="L1158" s="66">
        <v>46265</v>
      </c>
      <c r="M1158" s="65" t="s">
        <v>258</v>
      </c>
      <c r="N1158">
        <v>3004919</v>
      </c>
      <c r="O1158" s="65" t="s">
        <v>2064</v>
      </c>
      <c r="P1158" s="66">
        <v>46270</v>
      </c>
      <c r="Q1158" s="31">
        <f t="shared" si="36"/>
        <v>510</v>
      </c>
      <c r="R1158" s="31">
        <f t="shared" si="37"/>
        <v>571</v>
      </c>
      <c r="S1158" s="29">
        <f>IF($Q1158&lt;Parâmetros!$E$19,$G1158-1,$G1158)</f>
        <v>46265</v>
      </c>
    </row>
    <row r="1159" spans="1:19" ht="15" customHeight="1" x14ac:dyDescent="0.25">
      <c r="A1159" s="122">
        <v>55387</v>
      </c>
      <c r="B1159" s="65" t="s">
        <v>191</v>
      </c>
      <c r="C1159" s="65" t="s">
        <v>254</v>
      </c>
      <c r="D1159" s="66">
        <v>46270</v>
      </c>
      <c r="E1159" s="67">
        <v>1</v>
      </c>
      <c r="F1159" s="65" t="s">
        <v>255</v>
      </c>
      <c r="G1159" s="66">
        <v>46265</v>
      </c>
      <c r="H1159">
        <v>40508838</v>
      </c>
      <c r="I1159">
        <v>10</v>
      </c>
      <c r="J1159" s="65" t="s">
        <v>2066</v>
      </c>
      <c r="K1159" s="65" t="s">
        <v>2067</v>
      </c>
      <c r="L1159" s="66">
        <v>46265</v>
      </c>
      <c r="M1159" s="65" t="s">
        <v>258</v>
      </c>
      <c r="N1159" s="65" t="s">
        <v>264</v>
      </c>
      <c r="O1159" s="65" t="s">
        <v>2064</v>
      </c>
      <c r="P1159" s="66">
        <v>46270</v>
      </c>
      <c r="Q1159" s="31">
        <f t="shared" si="36"/>
        <v>571</v>
      </c>
      <c r="R1159" s="31">
        <f t="shared" si="37"/>
        <v>602</v>
      </c>
      <c r="S1159" s="29">
        <f>IF($Q1159&lt;Parâmetros!$E$19,$G1159-1,$G1159)</f>
        <v>46265</v>
      </c>
    </row>
    <row r="1160" spans="1:19" ht="15" customHeight="1" x14ac:dyDescent="0.25">
      <c r="A1160" s="122">
        <v>55387</v>
      </c>
      <c r="B1160" s="65" t="s">
        <v>191</v>
      </c>
      <c r="C1160" s="65" t="s">
        <v>254</v>
      </c>
      <c r="D1160" s="66">
        <v>46270</v>
      </c>
      <c r="E1160" s="67">
        <v>1</v>
      </c>
      <c r="F1160" s="65" t="s">
        <v>255</v>
      </c>
      <c r="G1160" s="66">
        <v>46265</v>
      </c>
      <c r="H1160">
        <v>40508839</v>
      </c>
      <c r="I1160">
        <v>10</v>
      </c>
      <c r="J1160" s="65" t="s">
        <v>2068</v>
      </c>
      <c r="K1160" s="65" t="s">
        <v>2069</v>
      </c>
      <c r="L1160" s="66">
        <v>46265</v>
      </c>
      <c r="M1160" s="65" t="s">
        <v>258</v>
      </c>
      <c r="N1160" s="65" t="s">
        <v>264</v>
      </c>
      <c r="O1160" s="65" t="s">
        <v>2064</v>
      </c>
      <c r="P1160" s="66">
        <v>46270</v>
      </c>
      <c r="Q1160" s="31">
        <f t="shared" si="36"/>
        <v>605</v>
      </c>
      <c r="R1160" s="31">
        <f t="shared" si="37"/>
        <v>665</v>
      </c>
      <c r="S1160" s="29">
        <f>IF($Q1160&lt;Parâmetros!$E$19,$G1160-1,$G1160)</f>
        <v>46265</v>
      </c>
    </row>
    <row r="1161" spans="1:19" ht="15" customHeight="1" x14ac:dyDescent="0.25">
      <c r="A1161" s="122">
        <v>55387</v>
      </c>
      <c r="B1161" s="65" t="s">
        <v>191</v>
      </c>
      <c r="C1161" s="65" t="s">
        <v>254</v>
      </c>
      <c r="D1161" s="66">
        <v>46270</v>
      </c>
      <c r="E1161" s="67">
        <v>1</v>
      </c>
      <c r="F1161" s="65" t="s">
        <v>255</v>
      </c>
      <c r="G1161" s="66">
        <v>46265</v>
      </c>
      <c r="H1161">
        <v>40508803</v>
      </c>
      <c r="I1161">
        <v>10</v>
      </c>
      <c r="J1161" s="65" t="s">
        <v>2070</v>
      </c>
      <c r="K1161" s="65" t="s">
        <v>2071</v>
      </c>
      <c r="L1161" s="66">
        <v>46265</v>
      </c>
      <c r="M1161" s="65" t="s">
        <v>258</v>
      </c>
      <c r="N1161">
        <v>3004489</v>
      </c>
      <c r="O1161" s="65" t="s">
        <v>2064</v>
      </c>
      <c r="P1161" s="66">
        <v>46270</v>
      </c>
      <c r="Q1161" s="31">
        <f t="shared" si="36"/>
        <v>666</v>
      </c>
      <c r="R1161" s="31">
        <f t="shared" si="37"/>
        <v>727</v>
      </c>
      <c r="S1161" s="29">
        <f>IF($Q1161&lt;Parâmetros!$E$19,$G1161-1,$G1161)</f>
        <v>46265</v>
      </c>
    </row>
    <row r="1162" spans="1:19" ht="15" customHeight="1" x14ac:dyDescent="0.25">
      <c r="A1162" s="122">
        <v>55387</v>
      </c>
      <c r="B1162" s="65" t="s">
        <v>191</v>
      </c>
      <c r="C1162" s="65" t="s">
        <v>254</v>
      </c>
      <c r="D1162" s="66">
        <v>46270</v>
      </c>
      <c r="E1162" s="67">
        <v>1</v>
      </c>
      <c r="F1162" s="65" t="s">
        <v>255</v>
      </c>
      <c r="G1162" s="66">
        <v>46265</v>
      </c>
      <c r="H1162">
        <v>40508804</v>
      </c>
      <c r="I1162">
        <v>10</v>
      </c>
      <c r="J1162" s="65" t="s">
        <v>336</v>
      </c>
      <c r="K1162" s="65" t="s">
        <v>1229</v>
      </c>
      <c r="L1162" s="66">
        <v>46265</v>
      </c>
      <c r="M1162" s="65" t="s">
        <v>258</v>
      </c>
      <c r="N1162">
        <v>3002725</v>
      </c>
      <c r="O1162" s="65" t="s">
        <v>2064</v>
      </c>
      <c r="P1162" s="66">
        <v>46270</v>
      </c>
      <c r="Q1162" s="31">
        <f t="shared" si="36"/>
        <v>790</v>
      </c>
      <c r="R1162" s="31">
        <f t="shared" si="37"/>
        <v>850</v>
      </c>
      <c r="S1162" s="29">
        <f>IF($Q1162&lt;Parâmetros!$E$19,$G1162-1,$G1162)</f>
        <v>46265</v>
      </c>
    </row>
    <row r="1163" spans="1:19" ht="15" customHeight="1" x14ac:dyDescent="0.25">
      <c r="A1163" s="122">
        <v>55387</v>
      </c>
      <c r="B1163" s="65" t="s">
        <v>191</v>
      </c>
      <c r="C1163" s="65" t="s">
        <v>254</v>
      </c>
      <c r="D1163" s="66">
        <v>46270</v>
      </c>
      <c r="E1163" s="67">
        <v>1</v>
      </c>
      <c r="F1163" s="65" t="s">
        <v>255</v>
      </c>
      <c r="G1163" s="66">
        <v>46265</v>
      </c>
      <c r="H1163">
        <v>40509364</v>
      </c>
      <c r="I1163">
        <v>10</v>
      </c>
      <c r="J1163" s="65" t="s">
        <v>1325</v>
      </c>
      <c r="K1163" s="65" t="s">
        <v>1294</v>
      </c>
      <c r="L1163" s="66">
        <v>46265</v>
      </c>
      <c r="M1163" s="65" t="s">
        <v>261</v>
      </c>
      <c r="N1163" s="65" t="s">
        <v>264</v>
      </c>
      <c r="O1163" s="65" t="s">
        <v>2064</v>
      </c>
      <c r="P1163" s="66">
        <v>46270</v>
      </c>
      <c r="Q1163" s="31">
        <f t="shared" si="36"/>
        <v>851</v>
      </c>
      <c r="R1163" s="31">
        <f t="shared" si="37"/>
        <v>910</v>
      </c>
      <c r="S1163" s="29">
        <f>IF($Q1163&lt;Parâmetros!$E$19,$G1163-1,$G1163)</f>
        <v>46265</v>
      </c>
    </row>
    <row r="1164" spans="1:19" ht="15" customHeight="1" x14ac:dyDescent="0.25">
      <c r="A1164" s="122">
        <v>55387</v>
      </c>
      <c r="B1164" s="65" t="s">
        <v>191</v>
      </c>
      <c r="C1164" s="65" t="s">
        <v>254</v>
      </c>
      <c r="D1164" s="66">
        <v>46270</v>
      </c>
      <c r="E1164" s="67">
        <v>1</v>
      </c>
      <c r="F1164" s="65" t="s">
        <v>255</v>
      </c>
      <c r="G1164" s="66">
        <v>46266</v>
      </c>
      <c r="H1164">
        <v>40508805</v>
      </c>
      <c r="I1164">
        <v>10</v>
      </c>
      <c r="J1164" s="65" t="s">
        <v>293</v>
      </c>
      <c r="K1164" s="65" t="s">
        <v>1485</v>
      </c>
      <c r="L1164" s="66">
        <v>46266</v>
      </c>
      <c r="M1164" s="65" t="s">
        <v>258</v>
      </c>
      <c r="N1164" s="65" t="s">
        <v>264</v>
      </c>
      <c r="O1164" s="65" t="s">
        <v>2064</v>
      </c>
      <c r="P1164" s="66">
        <v>46270</v>
      </c>
      <c r="Q1164" s="31">
        <f t="shared" si="36"/>
        <v>450</v>
      </c>
      <c r="R1164" s="31">
        <f t="shared" si="37"/>
        <v>510</v>
      </c>
      <c r="S1164" s="29">
        <f>IF($Q1164&lt;Parâmetros!$E$19,$G1164-1,$G1164)</f>
        <v>46266</v>
      </c>
    </row>
    <row r="1165" spans="1:19" ht="15" customHeight="1" x14ac:dyDescent="0.25">
      <c r="A1165" s="122">
        <v>55387</v>
      </c>
      <c r="B1165" s="65" t="s">
        <v>191</v>
      </c>
      <c r="C1165" s="65" t="s">
        <v>254</v>
      </c>
      <c r="D1165" s="66">
        <v>46270</v>
      </c>
      <c r="E1165" s="67">
        <v>-1</v>
      </c>
      <c r="F1165" s="65" t="s">
        <v>255</v>
      </c>
      <c r="G1165" s="66">
        <v>46266</v>
      </c>
      <c r="H1165">
        <v>40508805</v>
      </c>
      <c r="I1165">
        <v>10</v>
      </c>
      <c r="J1165" s="65" t="s">
        <v>293</v>
      </c>
      <c r="K1165" s="65" t="s">
        <v>1485</v>
      </c>
      <c r="L1165" s="66">
        <v>46266</v>
      </c>
      <c r="M1165" s="65" t="s">
        <v>258</v>
      </c>
      <c r="N1165" s="65" t="s">
        <v>264</v>
      </c>
      <c r="O1165" s="65" t="s">
        <v>312</v>
      </c>
      <c r="P1165" s="66">
        <v>46270</v>
      </c>
      <c r="Q1165" s="31">
        <f t="shared" si="36"/>
        <v>450</v>
      </c>
      <c r="R1165" s="31">
        <f t="shared" si="37"/>
        <v>510</v>
      </c>
      <c r="S1165" s="29">
        <f>IF($Q1165&lt;Parâmetros!$E$19,$G1165-1,$G1165)</f>
        <v>46266</v>
      </c>
    </row>
    <row r="1166" spans="1:19" ht="15" customHeight="1" x14ac:dyDescent="0.25">
      <c r="A1166" s="122">
        <v>55387</v>
      </c>
      <c r="B1166" s="65" t="s">
        <v>191</v>
      </c>
      <c r="C1166" s="65" t="s">
        <v>254</v>
      </c>
      <c r="D1166" s="66">
        <v>46270</v>
      </c>
      <c r="E1166" s="67">
        <v>1</v>
      </c>
      <c r="F1166" s="65" t="s">
        <v>255</v>
      </c>
      <c r="G1166" s="66">
        <v>46266</v>
      </c>
      <c r="H1166">
        <v>40508844</v>
      </c>
      <c r="I1166">
        <v>10</v>
      </c>
      <c r="J1166" s="65" t="s">
        <v>2065</v>
      </c>
      <c r="K1166" s="65" t="s">
        <v>1046</v>
      </c>
      <c r="L1166" s="66">
        <v>46266</v>
      </c>
      <c r="M1166" s="65" t="s">
        <v>258</v>
      </c>
      <c r="N1166" s="65" t="s">
        <v>264</v>
      </c>
      <c r="O1166" s="65" t="s">
        <v>2064</v>
      </c>
      <c r="P1166" s="66">
        <v>46270</v>
      </c>
      <c r="Q1166" s="31">
        <f t="shared" si="36"/>
        <v>510</v>
      </c>
      <c r="R1166" s="31">
        <f t="shared" si="37"/>
        <v>571</v>
      </c>
      <c r="S1166" s="29">
        <f>IF($Q1166&lt;Parâmetros!$E$19,$G1166-1,$G1166)</f>
        <v>46266</v>
      </c>
    </row>
    <row r="1167" spans="1:19" ht="15" customHeight="1" x14ac:dyDescent="0.25">
      <c r="A1167" s="122">
        <v>55387</v>
      </c>
      <c r="B1167" s="65" t="s">
        <v>191</v>
      </c>
      <c r="C1167" s="65" t="s">
        <v>254</v>
      </c>
      <c r="D1167" s="66">
        <v>46270</v>
      </c>
      <c r="E1167" s="67">
        <v>-1</v>
      </c>
      <c r="F1167" s="65" t="s">
        <v>255</v>
      </c>
      <c r="G1167" s="66">
        <v>46266</v>
      </c>
      <c r="H1167">
        <v>40508844</v>
      </c>
      <c r="I1167">
        <v>10</v>
      </c>
      <c r="J1167" s="65" t="s">
        <v>2065</v>
      </c>
      <c r="K1167" s="65" t="s">
        <v>1046</v>
      </c>
      <c r="L1167" s="66">
        <v>46266</v>
      </c>
      <c r="M1167" s="65" t="s">
        <v>258</v>
      </c>
      <c r="N1167" s="65" t="s">
        <v>264</v>
      </c>
      <c r="O1167" s="65" t="s">
        <v>312</v>
      </c>
      <c r="P1167" s="66">
        <v>46270</v>
      </c>
      <c r="Q1167" s="31">
        <f t="shared" si="36"/>
        <v>510</v>
      </c>
      <c r="R1167" s="31">
        <f t="shared" si="37"/>
        <v>571</v>
      </c>
      <c r="S1167" s="29">
        <f>IF($Q1167&lt;Parâmetros!$E$19,$G1167-1,$G1167)</f>
        <v>46266</v>
      </c>
    </row>
    <row r="1168" spans="1:19" ht="15" customHeight="1" x14ac:dyDescent="0.25">
      <c r="A1168" s="122">
        <v>55387</v>
      </c>
      <c r="B1168" s="65" t="s">
        <v>191</v>
      </c>
      <c r="C1168" s="65" t="s">
        <v>254</v>
      </c>
      <c r="D1168" s="66">
        <v>46270</v>
      </c>
      <c r="E1168" s="67">
        <v>1</v>
      </c>
      <c r="F1168" s="65" t="s">
        <v>255</v>
      </c>
      <c r="G1168" s="66">
        <v>46266</v>
      </c>
      <c r="H1168">
        <v>40508847</v>
      </c>
      <c r="I1168">
        <v>10</v>
      </c>
      <c r="J1168" s="65" t="s">
        <v>2066</v>
      </c>
      <c r="K1168" s="65" t="s">
        <v>2067</v>
      </c>
      <c r="L1168" s="66">
        <v>46266</v>
      </c>
      <c r="M1168" s="65" t="s">
        <v>258</v>
      </c>
      <c r="N1168" s="65" t="s">
        <v>264</v>
      </c>
      <c r="O1168" s="65" t="s">
        <v>2064</v>
      </c>
      <c r="P1168" s="66">
        <v>46270</v>
      </c>
      <c r="Q1168" s="31">
        <f t="shared" si="36"/>
        <v>571</v>
      </c>
      <c r="R1168" s="31">
        <f t="shared" si="37"/>
        <v>602</v>
      </c>
      <c r="S1168" s="29">
        <f>IF($Q1168&lt;Parâmetros!$E$19,$G1168-1,$G1168)</f>
        <v>46266</v>
      </c>
    </row>
    <row r="1169" spans="1:19" ht="15" customHeight="1" x14ac:dyDescent="0.25">
      <c r="A1169" s="122">
        <v>55387</v>
      </c>
      <c r="B1169" s="65" t="s">
        <v>191</v>
      </c>
      <c r="C1169" s="65" t="s">
        <v>254</v>
      </c>
      <c r="D1169" s="66">
        <v>46270</v>
      </c>
      <c r="E1169" s="67">
        <v>-1</v>
      </c>
      <c r="F1169" s="65" t="s">
        <v>255</v>
      </c>
      <c r="G1169" s="66">
        <v>46266</v>
      </c>
      <c r="H1169">
        <v>40508847</v>
      </c>
      <c r="I1169">
        <v>10</v>
      </c>
      <c r="J1169" s="65" t="s">
        <v>2066</v>
      </c>
      <c r="K1169" s="65" t="s">
        <v>2067</v>
      </c>
      <c r="L1169" s="66">
        <v>46266</v>
      </c>
      <c r="M1169" s="65" t="s">
        <v>258</v>
      </c>
      <c r="N1169" s="65" t="s">
        <v>264</v>
      </c>
      <c r="O1169" s="65" t="s">
        <v>312</v>
      </c>
      <c r="P1169" s="66">
        <v>46270</v>
      </c>
      <c r="Q1169" s="31">
        <f t="shared" si="36"/>
        <v>571</v>
      </c>
      <c r="R1169" s="31">
        <f t="shared" si="37"/>
        <v>602</v>
      </c>
      <c r="S1169" s="29">
        <f>IF($Q1169&lt;Parâmetros!$E$19,$G1169-1,$G1169)</f>
        <v>46266</v>
      </c>
    </row>
    <row r="1170" spans="1:19" ht="15" customHeight="1" x14ac:dyDescent="0.25">
      <c r="A1170" s="122">
        <v>55387</v>
      </c>
      <c r="B1170" s="65" t="s">
        <v>191</v>
      </c>
      <c r="C1170" s="65" t="s">
        <v>254</v>
      </c>
      <c r="D1170" s="66">
        <v>46270</v>
      </c>
      <c r="E1170" s="67">
        <v>1</v>
      </c>
      <c r="F1170" s="65" t="s">
        <v>255</v>
      </c>
      <c r="G1170" s="66">
        <v>46266</v>
      </c>
      <c r="H1170">
        <v>40508893</v>
      </c>
      <c r="I1170">
        <v>10</v>
      </c>
      <c r="J1170" s="65" t="s">
        <v>2068</v>
      </c>
      <c r="K1170" s="65" t="s">
        <v>2069</v>
      </c>
      <c r="L1170" s="66">
        <v>46266</v>
      </c>
      <c r="M1170" s="65" t="s">
        <v>258</v>
      </c>
      <c r="N1170" s="65" t="s">
        <v>264</v>
      </c>
      <c r="O1170" s="65" t="s">
        <v>2064</v>
      </c>
      <c r="P1170" s="66">
        <v>46270</v>
      </c>
      <c r="Q1170" s="31">
        <f t="shared" si="36"/>
        <v>605</v>
      </c>
      <c r="R1170" s="31">
        <f t="shared" si="37"/>
        <v>665</v>
      </c>
      <c r="S1170" s="29">
        <f>IF($Q1170&lt;Parâmetros!$E$19,$G1170-1,$G1170)</f>
        <v>46266</v>
      </c>
    </row>
    <row r="1171" spans="1:19" ht="15" customHeight="1" x14ac:dyDescent="0.25">
      <c r="A1171" s="122">
        <v>55387</v>
      </c>
      <c r="B1171" s="65" t="s">
        <v>191</v>
      </c>
      <c r="C1171" s="65" t="s">
        <v>254</v>
      </c>
      <c r="D1171" s="66">
        <v>46270</v>
      </c>
      <c r="E1171" s="67">
        <v>-1</v>
      </c>
      <c r="F1171" s="65" t="s">
        <v>255</v>
      </c>
      <c r="G1171" s="66">
        <v>46266</v>
      </c>
      <c r="H1171">
        <v>40508893</v>
      </c>
      <c r="I1171">
        <v>10</v>
      </c>
      <c r="J1171" s="65" t="s">
        <v>2068</v>
      </c>
      <c r="K1171" s="65" t="s">
        <v>2069</v>
      </c>
      <c r="L1171" s="66">
        <v>46266</v>
      </c>
      <c r="M1171" s="65" t="s">
        <v>258</v>
      </c>
      <c r="N1171" s="65" t="s">
        <v>264</v>
      </c>
      <c r="O1171" s="65" t="s">
        <v>312</v>
      </c>
      <c r="P1171" s="66">
        <v>46270</v>
      </c>
      <c r="Q1171" s="31">
        <f t="shared" si="36"/>
        <v>605</v>
      </c>
      <c r="R1171" s="31">
        <f t="shared" si="37"/>
        <v>665</v>
      </c>
      <c r="S1171" s="29">
        <f>IF($Q1171&lt;Parâmetros!$E$19,$G1171-1,$G1171)</f>
        <v>46266</v>
      </c>
    </row>
    <row r="1172" spans="1:19" ht="15" customHeight="1" x14ac:dyDescent="0.25">
      <c r="A1172" s="122">
        <v>55387</v>
      </c>
      <c r="B1172" s="65" t="s">
        <v>191</v>
      </c>
      <c r="C1172" s="65" t="s">
        <v>254</v>
      </c>
      <c r="D1172" s="66">
        <v>46270</v>
      </c>
      <c r="E1172" s="67">
        <v>1</v>
      </c>
      <c r="F1172" s="65" t="s">
        <v>255</v>
      </c>
      <c r="G1172" s="66">
        <v>46266</v>
      </c>
      <c r="H1172">
        <v>40508896</v>
      </c>
      <c r="I1172">
        <v>10</v>
      </c>
      <c r="J1172" s="65" t="s">
        <v>2070</v>
      </c>
      <c r="K1172" s="65" t="s">
        <v>2071</v>
      </c>
      <c r="L1172" s="66">
        <v>46266</v>
      </c>
      <c r="M1172" s="65" t="s">
        <v>258</v>
      </c>
      <c r="N1172" s="65" t="s">
        <v>264</v>
      </c>
      <c r="O1172" s="65" t="s">
        <v>2064</v>
      </c>
      <c r="P1172" s="66">
        <v>46270</v>
      </c>
      <c r="Q1172" s="31">
        <f t="shared" si="36"/>
        <v>666</v>
      </c>
      <c r="R1172" s="31">
        <f t="shared" si="37"/>
        <v>727</v>
      </c>
      <c r="S1172" s="29">
        <f>IF($Q1172&lt;Parâmetros!$E$19,$G1172-1,$G1172)</f>
        <v>46266</v>
      </c>
    </row>
    <row r="1173" spans="1:19" ht="15" customHeight="1" x14ac:dyDescent="0.25">
      <c r="A1173" s="122">
        <v>55387</v>
      </c>
      <c r="B1173" s="65" t="s">
        <v>191</v>
      </c>
      <c r="C1173" s="65" t="s">
        <v>254</v>
      </c>
      <c r="D1173" s="66">
        <v>46270</v>
      </c>
      <c r="E1173" s="67">
        <v>-1</v>
      </c>
      <c r="F1173" s="65" t="s">
        <v>255</v>
      </c>
      <c r="G1173" s="66">
        <v>46266</v>
      </c>
      <c r="H1173">
        <v>40508896</v>
      </c>
      <c r="I1173">
        <v>10</v>
      </c>
      <c r="J1173" s="65" t="s">
        <v>2070</v>
      </c>
      <c r="K1173" s="65" t="s">
        <v>2071</v>
      </c>
      <c r="L1173" s="66">
        <v>46266</v>
      </c>
      <c r="M1173" s="65" t="s">
        <v>258</v>
      </c>
      <c r="N1173" s="65" t="s">
        <v>264</v>
      </c>
      <c r="O1173" s="65" t="s">
        <v>312</v>
      </c>
      <c r="P1173" s="66">
        <v>46270</v>
      </c>
      <c r="Q1173" s="31">
        <f t="shared" si="36"/>
        <v>666</v>
      </c>
      <c r="R1173" s="31">
        <f t="shared" si="37"/>
        <v>727</v>
      </c>
      <c r="S1173" s="29">
        <f>IF($Q1173&lt;Parâmetros!$E$19,$G1173-1,$G1173)</f>
        <v>46266</v>
      </c>
    </row>
    <row r="1174" spans="1:19" ht="15" customHeight="1" x14ac:dyDescent="0.25">
      <c r="A1174" s="122">
        <v>55387</v>
      </c>
      <c r="B1174" s="65" t="s">
        <v>191</v>
      </c>
      <c r="C1174" s="65" t="s">
        <v>254</v>
      </c>
      <c r="D1174" s="66">
        <v>46270</v>
      </c>
      <c r="E1174" s="67">
        <v>1</v>
      </c>
      <c r="F1174" s="65" t="s">
        <v>255</v>
      </c>
      <c r="G1174" s="66">
        <v>46266</v>
      </c>
      <c r="H1174">
        <v>40508941</v>
      </c>
      <c r="I1174">
        <v>10</v>
      </c>
      <c r="J1174" s="65" t="s">
        <v>336</v>
      </c>
      <c r="K1174" s="65" t="s">
        <v>1229</v>
      </c>
      <c r="L1174" s="66">
        <v>46266</v>
      </c>
      <c r="M1174" s="65" t="s">
        <v>258</v>
      </c>
      <c r="N1174" s="65" t="s">
        <v>264</v>
      </c>
      <c r="O1174" s="65" t="s">
        <v>2064</v>
      </c>
      <c r="P1174" s="66">
        <v>46270</v>
      </c>
      <c r="Q1174" s="31">
        <f t="shared" si="36"/>
        <v>790</v>
      </c>
      <c r="R1174" s="31">
        <f t="shared" si="37"/>
        <v>850</v>
      </c>
      <c r="S1174" s="29">
        <f>IF($Q1174&lt;Parâmetros!$E$19,$G1174-1,$G1174)</f>
        <v>46266</v>
      </c>
    </row>
    <row r="1175" spans="1:19" ht="15" customHeight="1" x14ac:dyDescent="0.25">
      <c r="A1175" s="122">
        <v>55387</v>
      </c>
      <c r="B1175" s="65" t="s">
        <v>191</v>
      </c>
      <c r="C1175" s="65" t="s">
        <v>254</v>
      </c>
      <c r="D1175" s="66">
        <v>46270</v>
      </c>
      <c r="E1175" s="67">
        <v>-1</v>
      </c>
      <c r="F1175" s="65" t="s">
        <v>255</v>
      </c>
      <c r="G1175" s="66">
        <v>46266</v>
      </c>
      <c r="H1175">
        <v>40508941</v>
      </c>
      <c r="I1175">
        <v>10</v>
      </c>
      <c r="J1175" s="65" t="s">
        <v>336</v>
      </c>
      <c r="K1175" s="65" t="s">
        <v>1229</v>
      </c>
      <c r="L1175" s="66">
        <v>46266</v>
      </c>
      <c r="M1175" s="65" t="s">
        <v>258</v>
      </c>
      <c r="N1175" s="65" t="s">
        <v>264</v>
      </c>
      <c r="O1175" s="65" t="s">
        <v>312</v>
      </c>
      <c r="P1175" s="66">
        <v>46270</v>
      </c>
      <c r="Q1175" s="31">
        <f t="shared" si="36"/>
        <v>790</v>
      </c>
      <c r="R1175" s="31">
        <f t="shared" si="37"/>
        <v>850</v>
      </c>
      <c r="S1175" s="29">
        <f>IF($Q1175&lt;Parâmetros!$E$19,$G1175-1,$G1175)</f>
        <v>46266</v>
      </c>
    </row>
    <row r="1176" spans="1:19" ht="15" customHeight="1" x14ac:dyDescent="0.25">
      <c r="A1176" s="122">
        <v>55387</v>
      </c>
      <c r="B1176" s="65" t="s">
        <v>191</v>
      </c>
      <c r="C1176" s="65" t="s">
        <v>254</v>
      </c>
      <c r="D1176" s="66">
        <v>46270</v>
      </c>
      <c r="E1176" s="67">
        <v>1</v>
      </c>
      <c r="F1176" s="65" t="s">
        <v>255</v>
      </c>
      <c r="G1176" s="66">
        <v>46266</v>
      </c>
      <c r="H1176">
        <v>40509364</v>
      </c>
      <c r="I1176">
        <v>10</v>
      </c>
      <c r="J1176" s="65" t="s">
        <v>1325</v>
      </c>
      <c r="K1176" s="65" t="s">
        <v>1294</v>
      </c>
      <c r="L1176" s="66">
        <v>46266</v>
      </c>
      <c r="M1176" s="65" t="s">
        <v>261</v>
      </c>
      <c r="N1176" s="65" t="s">
        <v>264</v>
      </c>
      <c r="O1176" s="65" t="s">
        <v>2064</v>
      </c>
      <c r="P1176" s="66">
        <v>46270</v>
      </c>
      <c r="Q1176" s="31">
        <f t="shared" si="36"/>
        <v>851</v>
      </c>
      <c r="R1176" s="31">
        <f t="shared" si="37"/>
        <v>910</v>
      </c>
      <c r="S1176" s="29">
        <f>IF($Q1176&lt;Parâmetros!$E$19,$G1176-1,$G1176)</f>
        <v>46266</v>
      </c>
    </row>
    <row r="1177" spans="1:19" ht="15" customHeight="1" x14ac:dyDescent="0.25">
      <c r="A1177" s="122">
        <v>55387</v>
      </c>
      <c r="B1177" s="65" t="s">
        <v>191</v>
      </c>
      <c r="C1177" s="65" t="s">
        <v>254</v>
      </c>
      <c r="D1177" s="66">
        <v>46270</v>
      </c>
      <c r="E1177" s="67">
        <v>-1</v>
      </c>
      <c r="F1177" s="65" t="s">
        <v>255</v>
      </c>
      <c r="G1177" s="66">
        <v>46266</v>
      </c>
      <c r="H1177">
        <v>40509364</v>
      </c>
      <c r="I1177">
        <v>10</v>
      </c>
      <c r="J1177" s="65" t="s">
        <v>1325</v>
      </c>
      <c r="K1177" s="65" t="s">
        <v>1294</v>
      </c>
      <c r="L1177" s="66">
        <v>46266</v>
      </c>
      <c r="M1177" s="65" t="s">
        <v>261</v>
      </c>
      <c r="N1177" s="65" t="s">
        <v>264</v>
      </c>
      <c r="O1177" s="65" t="s">
        <v>312</v>
      </c>
      <c r="P1177" s="66">
        <v>46270</v>
      </c>
      <c r="Q1177" s="31">
        <f t="shared" si="36"/>
        <v>851</v>
      </c>
      <c r="R1177" s="31">
        <f t="shared" si="37"/>
        <v>910</v>
      </c>
      <c r="S1177" s="29">
        <f>IF($Q1177&lt;Parâmetros!$E$19,$G1177-1,$G1177)</f>
        <v>46266</v>
      </c>
    </row>
    <row r="1178" spans="1:19" ht="15" customHeight="1" x14ac:dyDescent="0.25">
      <c r="A1178" s="122">
        <v>55387</v>
      </c>
      <c r="B1178" s="65" t="s">
        <v>191</v>
      </c>
      <c r="C1178" s="65" t="s">
        <v>254</v>
      </c>
      <c r="D1178" s="66">
        <v>46270</v>
      </c>
      <c r="E1178" s="67">
        <v>1</v>
      </c>
      <c r="F1178" s="65" t="s">
        <v>255</v>
      </c>
      <c r="G1178" s="66">
        <v>46267</v>
      </c>
      <c r="H1178">
        <v>40508805</v>
      </c>
      <c r="I1178">
        <v>10</v>
      </c>
      <c r="J1178" s="65" t="s">
        <v>293</v>
      </c>
      <c r="K1178" s="65" t="s">
        <v>1485</v>
      </c>
      <c r="L1178" s="66">
        <v>46267</v>
      </c>
      <c r="M1178" s="65" t="s">
        <v>258</v>
      </c>
      <c r="N1178" s="65" t="s">
        <v>264</v>
      </c>
      <c r="O1178" s="65" t="s">
        <v>2064</v>
      </c>
      <c r="P1178" s="66">
        <v>46270</v>
      </c>
      <c r="Q1178" s="31">
        <f t="shared" si="36"/>
        <v>450</v>
      </c>
      <c r="R1178" s="31">
        <f t="shared" si="37"/>
        <v>510</v>
      </c>
      <c r="S1178" s="29">
        <f>IF($Q1178&lt;Parâmetros!$E$19,$G1178-1,$G1178)</f>
        <v>46267</v>
      </c>
    </row>
    <row r="1179" spans="1:19" ht="15" customHeight="1" x14ac:dyDescent="0.25">
      <c r="A1179" s="122">
        <v>55387</v>
      </c>
      <c r="B1179" s="65" t="s">
        <v>191</v>
      </c>
      <c r="C1179" s="65" t="s">
        <v>254</v>
      </c>
      <c r="D1179" s="66">
        <v>46270</v>
      </c>
      <c r="E1179" s="67">
        <v>1</v>
      </c>
      <c r="F1179" s="65" t="s">
        <v>255</v>
      </c>
      <c r="G1179" s="66">
        <v>46267</v>
      </c>
      <c r="H1179">
        <v>40508844</v>
      </c>
      <c r="I1179">
        <v>10</v>
      </c>
      <c r="J1179" s="65" t="s">
        <v>2065</v>
      </c>
      <c r="K1179" s="65" t="s">
        <v>1046</v>
      </c>
      <c r="L1179" s="66">
        <v>46267</v>
      </c>
      <c r="M1179" s="65" t="s">
        <v>258</v>
      </c>
      <c r="N1179" s="65" t="s">
        <v>264</v>
      </c>
      <c r="O1179" s="65" t="s">
        <v>2064</v>
      </c>
      <c r="P1179" s="66">
        <v>46270</v>
      </c>
      <c r="Q1179" s="31">
        <f t="shared" si="36"/>
        <v>510</v>
      </c>
      <c r="R1179" s="31">
        <f t="shared" si="37"/>
        <v>571</v>
      </c>
      <c r="S1179" s="29">
        <f>IF($Q1179&lt;Parâmetros!$E$19,$G1179-1,$G1179)</f>
        <v>46267</v>
      </c>
    </row>
    <row r="1180" spans="1:19" ht="15" customHeight="1" x14ac:dyDescent="0.25">
      <c r="A1180" s="122">
        <v>55387</v>
      </c>
      <c r="B1180" s="65" t="s">
        <v>191</v>
      </c>
      <c r="C1180" s="65" t="s">
        <v>254</v>
      </c>
      <c r="D1180" s="66">
        <v>46270</v>
      </c>
      <c r="E1180" s="67">
        <v>1</v>
      </c>
      <c r="F1180" s="65" t="s">
        <v>255</v>
      </c>
      <c r="G1180" s="66">
        <v>46267</v>
      </c>
      <c r="H1180">
        <v>40508847</v>
      </c>
      <c r="I1180">
        <v>10</v>
      </c>
      <c r="J1180" s="65" t="s">
        <v>2066</v>
      </c>
      <c r="K1180" s="65" t="s">
        <v>2067</v>
      </c>
      <c r="L1180" s="66">
        <v>46267</v>
      </c>
      <c r="M1180" s="65" t="s">
        <v>258</v>
      </c>
      <c r="N1180" s="65" t="s">
        <v>264</v>
      </c>
      <c r="O1180" s="65" t="s">
        <v>2064</v>
      </c>
      <c r="P1180" s="66">
        <v>46270</v>
      </c>
      <c r="Q1180" s="31">
        <f t="shared" si="36"/>
        <v>571</v>
      </c>
      <c r="R1180" s="31">
        <f t="shared" si="37"/>
        <v>602</v>
      </c>
      <c r="S1180" s="29">
        <f>IF($Q1180&lt;Parâmetros!$E$19,$G1180-1,$G1180)</f>
        <v>46267</v>
      </c>
    </row>
    <row r="1181" spans="1:19" ht="15" customHeight="1" x14ac:dyDescent="0.25">
      <c r="A1181" s="122">
        <v>55387</v>
      </c>
      <c r="B1181" s="65" t="s">
        <v>191</v>
      </c>
      <c r="C1181" s="65" t="s">
        <v>254</v>
      </c>
      <c r="D1181" s="66">
        <v>46270</v>
      </c>
      <c r="E1181" s="67">
        <v>1</v>
      </c>
      <c r="F1181" s="65" t="s">
        <v>255</v>
      </c>
      <c r="G1181" s="66">
        <v>46267</v>
      </c>
      <c r="H1181">
        <v>40508893</v>
      </c>
      <c r="I1181">
        <v>10</v>
      </c>
      <c r="J1181" s="65" t="s">
        <v>2068</v>
      </c>
      <c r="K1181" s="65" t="s">
        <v>2069</v>
      </c>
      <c r="L1181" s="66">
        <v>46267</v>
      </c>
      <c r="M1181" s="65" t="s">
        <v>258</v>
      </c>
      <c r="N1181" s="65" t="s">
        <v>264</v>
      </c>
      <c r="O1181" s="65" t="s">
        <v>2064</v>
      </c>
      <c r="P1181" s="66">
        <v>46270</v>
      </c>
      <c r="Q1181" s="31">
        <f t="shared" si="36"/>
        <v>605</v>
      </c>
      <c r="R1181" s="31">
        <f t="shared" si="37"/>
        <v>665</v>
      </c>
      <c r="S1181" s="29">
        <f>IF($Q1181&lt;Parâmetros!$E$19,$G1181-1,$G1181)</f>
        <v>46267</v>
      </c>
    </row>
    <row r="1182" spans="1:19" ht="15" customHeight="1" x14ac:dyDescent="0.25">
      <c r="A1182" s="122">
        <v>55387</v>
      </c>
      <c r="B1182" s="65" t="s">
        <v>191</v>
      </c>
      <c r="C1182" s="65" t="s">
        <v>254</v>
      </c>
      <c r="D1182" s="66">
        <v>46270</v>
      </c>
      <c r="E1182" s="67">
        <v>1</v>
      </c>
      <c r="F1182" s="65" t="s">
        <v>255</v>
      </c>
      <c r="G1182" s="66">
        <v>46267</v>
      </c>
      <c r="H1182">
        <v>40508896</v>
      </c>
      <c r="I1182">
        <v>10</v>
      </c>
      <c r="J1182" s="65" t="s">
        <v>2070</v>
      </c>
      <c r="K1182" s="65" t="s">
        <v>2071</v>
      </c>
      <c r="L1182" s="66">
        <v>46267</v>
      </c>
      <c r="M1182" s="65" t="s">
        <v>258</v>
      </c>
      <c r="N1182" s="65" t="s">
        <v>264</v>
      </c>
      <c r="O1182" s="65" t="s">
        <v>2064</v>
      </c>
      <c r="P1182" s="66">
        <v>46270</v>
      </c>
      <c r="Q1182" s="31">
        <f t="shared" si="36"/>
        <v>666</v>
      </c>
      <c r="R1182" s="31">
        <f t="shared" si="37"/>
        <v>727</v>
      </c>
      <c r="S1182" s="29">
        <f>IF($Q1182&lt;Parâmetros!$E$19,$G1182-1,$G1182)</f>
        <v>46267</v>
      </c>
    </row>
    <row r="1183" spans="1:19" ht="15" customHeight="1" x14ac:dyDescent="0.25">
      <c r="A1183" s="122">
        <v>55387</v>
      </c>
      <c r="B1183" s="65" t="s">
        <v>191</v>
      </c>
      <c r="C1183" s="65" t="s">
        <v>254</v>
      </c>
      <c r="D1183" s="66">
        <v>46270</v>
      </c>
      <c r="E1183" s="67">
        <v>1</v>
      </c>
      <c r="F1183" s="65" t="s">
        <v>255</v>
      </c>
      <c r="G1183" s="66">
        <v>46267</v>
      </c>
      <c r="H1183">
        <v>40508941</v>
      </c>
      <c r="I1183">
        <v>10</v>
      </c>
      <c r="J1183" s="65" t="s">
        <v>336</v>
      </c>
      <c r="K1183" s="65" t="s">
        <v>1229</v>
      </c>
      <c r="L1183" s="66">
        <v>46267</v>
      </c>
      <c r="M1183" s="65" t="s">
        <v>258</v>
      </c>
      <c r="N1183" s="65" t="s">
        <v>264</v>
      </c>
      <c r="O1183" s="65" t="s">
        <v>2064</v>
      </c>
      <c r="P1183" s="66">
        <v>46270</v>
      </c>
      <c r="Q1183" s="31">
        <f t="shared" si="36"/>
        <v>790</v>
      </c>
      <c r="R1183" s="31">
        <f t="shared" si="37"/>
        <v>850</v>
      </c>
      <c r="S1183" s="29">
        <f>IF($Q1183&lt;Parâmetros!$E$19,$G1183-1,$G1183)</f>
        <v>46267</v>
      </c>
    </row>
    <row r="1184" spans="1:19" ht="15" customHeight="1" x14ac:dyDescent="0.25">
      <c r="A1184" s="122">
        <v>55387</v>
      </c>
      <c r="B1184" s="65" t="s">
        <v>191</v>
      </c>
      <c r="C1184" s="65" t="s">
        <v>254</v>
      </c>
      <c r="D1184" s="66">
        <v>46270</v>
      </c>
      <c r="E1184" s="67">
        <v>1</v>
      </c>
      <c r="F1184" s="65" t="s">
        <v>255</v>
      </c>
      <c r="G1184" s="66">
        <v>46267</v>
      </c>
      <c r="H1184">
        <v>40509364</v>
      </c>
      <c r="I1184">
        <v>10</v>
      </c>
      <c r="J1184" s="65" t="s">
        <v>1325</v>
      </c>
      <c r="K1184" s="65" t="s">
        <v>2001</v>
      </c>
      <c r="L1184" s="66">
        <v>46267</v>
      </c>
      <c r="M1184" s="65" t="s">
        <v>261</v>
      </c>
      <c r="N1184" s="65" t="s">
        <v>264</v>
      </c>
      <c r="O1184" s="65" t="s">
        <v>2064</v>
      </c>
      <c r="P1184" s="66">
        <v>46270</v>
      </c>
      <c r="Q1184" s="31">
        <f t="shared" si="36"/>
        <v>851</v>
      </c>
      <c r="R1184" s="31">
        <f t="shared" si="37"/>
        <v>911</v>
      </c>
      <c r="S1184" s="29">
        <f>IF($Q1184&lt;Parâmetros!$E$19,$G1184-1,$G1184)</f>
        <v>46267</v>
      </c>
    </row>
    <row r="1185" spans="1:19" ht="15" customHeight="1" x14ac:dyDescent="0.25">
      <c r="A1185" s="122">
        <v>55387</v>
      </c>
      <c r="B1185" s="65" t="s">
        <v>191</v>
      </c>
      <c r="C1185" s="65" t="s">
        <v>254</v>
      </c>
      <c r="D1185" s="66">
        <v>46270</v>
      </c>
      <c r="E1185" s="67">
        <v>6</v>
      </c>
      <c r="F1185" s="65" t="s">
        <v>255</v>
      </c>
      <c r="G1185" s="66">
        <v>46268</v>
      </c>
      <c r="H1185">
        <v>40509364</v>
      </c>
      <c r="I1185">
        <v>10</v>
      </c>
      <c r="J1185" s="65" t="s">
        <v>293</v>
      </c>
      <c r="K1185" s="65" t="s">
        <v>2071</v>
      </c>
      <c r="L1185" s="66">
        <v>46268</v>
      </c>
      <c r="M1185" s="65" t="s">
        <v>261</v>
      </c>
      <c r="N1185" s="65" t="s">
        <v>264</v>
      </c>
      <c r="O1185" s="65" t="s">
        <v>2064</v>
      </c>
      <c r="P1185" s="66">
        <v>46270</v>
      </c>
      <c r="Q1185" s="31">
        <f t="shared" si="36"/>
        <v>450</v>
      </c>
      <c r="R1185" s="31">
        <f t="shared" si="37"/>
        <v>727</v>
      </c>
      <c r="S1185" s="29">
        <f>IF($Q1185&lt;Parâmetros!$E$19,$G1185-1,$G1185)</f>
        <v>46268</v>
      </c>
    </row>
    <row r="1186" spans="1:19" ht="15" customHeight="1" x14ac:dyDescent="0.25">
      <c r="A1186" s="122">
        <v>55387</v>
      </c>
      <c r="B1186" s="65" t="s">
        <v>191</v>
      </c>
      <c r="C1186" s="65" t="s">
        <v>254</v>
      </c>
      <c r="D1186" s="66">
        <v>46270</v>
      </c>
      <c r="E1186" s="67">
        <v>1</v>
      </c>
      <c r="F1186" s="65" t="s">
        <v>255</v>
      </c>
      <c r="G1186" s="66">
        <v>46268</v>
      </c>
      <c r="H1186">
        <v>40508944</v>
      </c>
      <c r="I1186">
        <v>10</v>
      </c>
      <c r="J1186" s="65" t="s">
        <v>336</v>
      </c>
      <c r="K1186" s="65" t="s">
        <v>1229</v>
      </c>
      <c r="L1186" s="66">
        <v>46268</v>
      </c>
      <c r="M1186" s="65" t="s">
        <v>258</v>
      </c>
      <c r="N1186" s="65" t="s">
        <v>264</v>
      </c>
      <c r="O1186" s="65" t="s">
        <v>2064</v>
      </c>
      <c r="P1186" s="66">
        <v>46270</v>
      </c>
      <c r="Q1186" s="31">
        <f t="shared" si="36"/>
        <v>790</v>
      </c>
      <c r="R1186" s="31">
        <f t="shared" si="37"/>
        <v>850</v>
      </c>
      <c r="S1186" s="29">
        <f>IF($Q1186&lt;Parâmetros!$E$19,$G1186-1,$G1186)</f>
        <v>46268</v>
      </c>
    </row>
    <row r="1187" spans="1:19" ht="15" customHeight="1" x14ac:dyDescent="0.25">
      <c r="A1187" s="122">
        <v>55387</v>
      </c>
      <c r="B1187" s="65" t="s">
        <v>191</v>
      </c>
      <c r="C1187" s="65" t="s">
        <v>254</v>
      </c>
      <c r="D1187" s="66">
        <v>46270</v>
      </c>
      <c r="E1187" s="67">
        <v>1</v>
      </c>
      <c r="F1187" s="65" t="s">
        <v>255</v>
      </c>
      <c r="G1187" s="66">
        <v>46268</v>
      </c>
      <c r="H1187">
        <v>40508947</v>
      </c>
      <c r="I1187">
        <v>10</v>
      </c>
      <c r="J1187" s="65" t="s">
        <v>1325</v>
      </c>
      <c r="K1187" s="65" t="s">
        <v>2001</v>
      </c>
      <c r="L1187" s="66">
        <v>46268</v>
      </c>
      <c r="M1187" s="65" t="s">
        <v>258</v>
      </c>
      <c r="N1187" s="65" t="s">
        <v>264</v>
      </c>
      <c r="O1187" s="65" t="s">
        <v>2064</v>
      </c>
      <c r="P1187" s="66">
        <v>46270</v>
      </c>
      <c r="Q1187" s="31">
        <f t="shared" si="36"/>
        <v>851</v>
      </c>
      <c r="R1187" s="31">
        <f t="shared" si="37"/>
        <v>911</v>
      </c>
      <c r="S1187" s="29">
        <f>IF($Q1187&lt;Parâmetros!$E$19,$G1187-1,$G1187)</f>
        <v>46268</v>
      </c>
    </row>
    <row r="1188" spans="1:19" ht="15" customHeight="1" x14ac:dyDescent="0.25">
      <c r="A1188" s="122">
        <v>55387</v>
      </c>
      <c r="B1188" s="65" t="s">
        <v>191</v>
      </c>
      <c r="C1188" s="65" t="s">
        <v>254</v>
      </c>
      <c r="D1188" s="66">
        <v>46270</v>
      </c>
      <c r="E1188" s="67">
        <v>5</v>
      </c>
      <c r="F1188" s="65" t="s">
        <v>255</v>
      </c>
      <c r="G1188" s="66">
        <v>46269</v>
      </c>
      <c r="H1188">
        <v>40509364</v>
      </c>
      <c r="I1188">
        <v>10</v>
      </c>
      <c r="J1188" s="65" t="s">
        <v>293</v>
      </c>
      <c r="K1188" s="65" t="s">
        <v>2071</v>
      </c>
      <c r="L1188" s="66">
        <v>46269</v>
      </c>
      <c r="M1188" s="65" t="s">
        <v>261</v>
      </c>
      <c r="N1188" s="65" t="s">
        <v>264</v>
      </c>
      <c r="O1188" s="65" t="s">
        <v>2064</v>
      </c>
      <c r="P1188" s="66">
        <v>46270</v>
      </c>
      <c r="Q1188" s="31">
        <f t="shared" si="36"/>
        <v>450</v>
      </c>
      <c r="R1188" s="31">
        <f t="shared" si="37"/>
        <v>727</v>
      </c>
      <c r="S1188" s="29">
        <f>IF($Q1188&lt;Parâmetros!$E$19,$G1188-1,$G1188)</f>
        <v>46269</v>
      </c>
    </row>
    <row r="1189" spans="1:19" ht="15" customHeight="1" x14ac:dyDescent="0.25">
      <c r="A1189" s="122">
        <v>55387</v>
      </c>
      <c r="B1189" s="65" t="s">
        <v>191</v>
      </c>
      <c r="C1189" s="65" t="s">
        <v>254</v>
      </c>
      <c r="D1189" s="66">
        <v>46270</v>
      </c>
      <c r="E1189" s="67">
        <v>1</v>
      </c>
      <c r="F1189" s="65" t="s">
        <v>255</v>
      </c>
      <c r="G1189" s="66">
        <v>46269</v>
      </c>
      <c r="H1189">
        <v>40511551</v>
      </c>
      <c r="I1189">
        <v>10</v>
      </c>
      <c r="J1189" s="65" t="s">
        <v>336</v>
      </c>
      <c r="K1189" s="65" t="s">
        <v>1229</v>
      </c>
      <c r="L1189" s="66">
        <v>46269</v>
      </c>
      <c r="M1189" s="65" t="s">
        <v>2073</v>
      </c>
      <c r="N1189" s="65" t="s">
        <v>264</v>
      </c>
      <c r="O1189" s="65" t="s">
        <v>2064</v>
      </c>
      <c r="P1189" s="66">
        <v>46270</v>
      </c>
      <c r="Q1189" s="31">
        <f t="shared" si="36"/>
        <v>790</v>
      </c>
      <c r="R1189" s="31">
        <f t="shared" si="37"/>
        <v>850</v>
      </c>
      <c r="S1189" s="29">
        <f>IF($Q1189&lt;Parâmetros!$E$19,$G1189-1,$G1189)</f>
        <v>46269</v>
      </c>
    </row>
    <row r="1190" spans="1:19" ht="15" customHeight="1" x14ac:dyDescent="0.25">
      <c r="A1190" s="122">
        <v>55387</v>
      </c>
      <c r="B1190" s="65" t="s">
        <v>191</v>
      </c>
      <c r="C1190" s="65" t="s">
        <v>254</v>
      </c>
      <c r="D1190" s="66">
        <v>46270</v>
      </c>
      <c r="E1190" s="67">
        <v>1</v>
      </c>
      <c r="F1190" s="65" t="s">
        <v>255</v>
      </c>
      <c r="G1190" s="66">
        <v>46269</v>
      </c>
      <c r="H1190">
        <v>40511270</v>
      </c>
      <c r="I1190">
        <v>10</v>
      </c>
      <c r="J1190" s="65" t="s">
        <v>1325</v>
      </c>
      <c r="K1190" s="65" t="s">
        <v>2001</v>
      </c>
      <c r="L1190" s="66">
        <v>46269</v>
      </c>
      <c r="M1190" s="65" t="s">
        <v>261</v>
      </c>
      <c r="N1190" s="65" t="s">
        <v>264</v>
      </c>
      <c r="O1190" s="65" t="s">
        <v>2064</v>
      </c>
      <c r="P1190" s="66">
        <v>46270</v>
      </c>
      <c r="Q1190" s="31">
        <f t="shared" si="36"/>
        <v>851</v>
      </c>
      <c r="R1190" s="31">
        <f t="shared" si="37"/>
        <v>911</v>
      </c>
      <c r="S1190" s="29">
        <f>IF($Q1190&lt;Parâmetros!$E$19,$G1190-1,$G1190)</f>
        <v>46269</v>
      </c>
    </row>
    <row r="1191" spans="1:19" ht="15" customHeight="1" x14ac:dyDescent="0.25">
      <c r="A1191" s="122">
        <v>55387</v>
      </c>
      <c r="B1191" s="65" t="s">
        <v>191</v>
      </c>
      <c r="C1191" s="65" t="s">
        <v>254</v>
      </c>
      <c r="D1191" s="66">
        <v>46270</v>
      </c>
      <c r="E1191" s="67">
        <v>1</v>
      </c>
      <c r="F1191" s="65" t="s">
        <v>255</v>
      </c>
      <c r="G1191" s="66">
        <v>46270</v>
      </c>
      <c r="H1191">
        <v>40511251</v>
      </c>
      <c r="I1191">
        <v>10</v>
      </c>
      <c r="J1191" s="65" t="s">
        <v>293</v>
      </c>
      <c r="K1191" s="65" t="s">
        <v>1485</v>
      </c>
      <c r="L1191" s="66">
        <v>46270</v>
      </c>
      <c r="M1191" s="65" t="s">
        <v>261</v>
      </c>
      <c r="N1191" s="65" t="s">
        <v>264</v>
      </c>
      <c r="O1191" s="65" t="s">
        <v>2064</v>
      </c>
      <c r="P1191" s="66">
        <v>46270</v>
      </c>
      <c r="Q1191" s="31">
        <f t="shared" si="36"/>
        <v>450</v>
      </c>
      <c r="R1191" s="31">
        <f t="shared" si="37"/>
        <v>510</v>
      </c>
      <c r="S1191" s="29">
        <f>IF($Q1191&lt;Parâmetros!$E$19,$G1191-1,$G1191)</f>
        <v>46270</v>
      </c>
    </row>
    <row r="1192" spans="1:19" ht="15" customHeight="1" x14ac:dyDescent="0.25">
      <c r="A1192" s="122">
        <v>55387</v>
      </c>
      <c r="B1192" s="65" t="s">
        <v>191</v>
      </c>
      <c r="C1192" s="65" t="s">
        <v>254</v>
      </c>
      <c r="D1192" s="66">
        <v>46270</v>
      </c>
      <c r="E1192" s="67">
        <v>1</v>
      </c>
      <c r="F1192" s="65" t="s">
        <v>255</v>
      </c>
      <c r="G1192" s="66">
        <v>46270</v>
      </c>
      <c r="H1192">
        <v>40512063</v>
      </c>
      <c r="I1192">
        <v>10</v>
      </c>
      <c r="J1192" s="65" t="s">
        <v>2065</v>
      </c>
      <c r="K1192" s="65" t="s">
        <v>1046</v>
      </c>
      <c r="L1192" s="66">
        <v>46270</v>
      </c>
      <c r="M1192" s="65" t="s">
        <v>261</v>
      </c>
      <c r="N1192" s="65" t="s">
        <v>264</v>
      </c>
      <c r="O1192" s="65" t="s">
        <v>2064</v>
      </c>
      <c r="P1192" s="66">
        <v>46270</v>
      </c>
      <c r="Q1192" s="31">
        <f t="shared" si="36"/>
        <v>510</v>
      </c>
      <c r="R1192" s="31">
        <f t="shared" si="37"/>
        <v>571</v>
      </c>
      <c r="S1192" s="29">
        <f>IF($Q1192&lt;Parâmetros!$E$19,$G1192-1,$G1192)</f>
        <v>46270</v>
      </c>
    </row>
    <row r="1193" spans="1:19" ht="15" customHeight="1" x14ac:dyDescent="0.25">
      <c r="A1193" s="122">
        <v>55387</v>
      </c>
      <c r="B1193" s="65" t="s">
        <v>191</v>
      </c>
      <c r="C1193" s="65" t="s">
        <v>254</v>
      </c>
      <c r="D1193" s="66">
        <v>46270</v>
      </c>
      <c r="E1193" s="67">
        <v>1</v>
      </c>
      <c r="F1193" s="65" t="s">
        <v>255</v>
      </c>
      <c r="G1193" s="66">
        <v>46270</v>
      </c>
      <c r="H1193">
        <v>40512061</v>
      </c>
      <c r="I1193">
        <v>10</v>
      </c>
      <c r="J1193" s="65" t="s">
        <v>2066</v>
      </c>
      <c r="K1193" s="65" t="s">
        <v>2067</v>
      </c>
      <c r="L1193" s="66">
        <v>46270</v>
      </c>
      <c r="M1193" s="65" t="s">
        <v>261</v>
      </c>
      <c r="N1193" s="65" t="s">
        <v>264</v>
      </c>
      <c r="O1193" s="65" t="s">
        <v>2064</v>
      </c>
      <c r="P1193" s="66">
        <v>46270</v>
      </c>
      <c r="Q1193" s="31">
        <f t="shared" si="36"/>
        <v>571</v>
      </c>
      <c r="R1193" s="31">
        <f t="shared" si="37"/>
        <v>602</v>
      </c>
      <c r="S1193" s="29">
        <f>IF($Q1193&lt;Parâmetros!$E$19,$G1193-1,$G1193)</f>
        <v>46270</v>
      </c>
    </row>
    <row r="1194" spans="1:19" ht="15" customHeight="1" x14ac:dyDescent="0.25">
      <c r="A1194" s="122">
        <v>55387</v>
      </c>
      <c r="B1194" s="65" t="s">
        <v>191</v>
      </c>
      <c r="C1194" s="65" t="s">
        <v>254</v>
      </c>
      <c r="D1194" s="66">
        <v>46270</v>
      </c>
      <c r="E1194" s="67">
        <v>1</v>
      </c>
      <c r="F1194" s="65" t="s">
        <v>255</v>
      </c>
      <c r="G1194" s="66">
        <v>46270</v>
      </c>
      <c r="H1194">
        <v>40512059</v>
      </c>
      <c r="I1194">
        <v>10</v>
      </c>
      <c r="J1194" s="65" t="s">
        <v>2068</v>
      </c>
      <c r="K1194" s="65" t="s">
        <v>2069</v>
      </c>
      <c r="L1194" s="66">
        <v>46270</v>
      </c>
      <c r="M1194" s="65" t="s">
        <v>261</v>
      </c>
      <c r="N1194" s="65" t="s">
        <v>264</v>
      </c>
      <c r="O1194" s="65" t="s">
        <v>2064</v>
      </c>
      <c r="P1194" s="66">
        <v>46270</v>
      </c>
      <c r="Q1194" s="31">
        <f t="shared" si="36"/>
        <v>605</v>
      </c>
      <c r="R1194" s="31">
        <f t="shared" si="37"/>
        <v>665</v>
      </c>
      <c r="S1194" s="29">
        <f>IF($Q1194&lt;Parâmetros!$E$19,$G1194-1,$G1194)</f>
        <v>46270</v>
      </c>
    </row>
    <row r="1195" spans="1:19" ht="15" customHeight="1" x14ac:dyDescent="0.25">
      <c r="A1195" s="122">
        <v>55387</v>
      </c>
      <c r="B1195" s="65" t="s">
        <v>191</v>
      </c>
      <c r="C1195" s="65" t="s">
        <v>254</v>
      </c>
      <c r="D1195" s="66">
        <v>46270</v>
      </c>
      <c r="E1195" s="67">
        <v>1</v>
      </c>
      <c r="F1195" s="65" t="s">
        <v>255</v>
      </c>
      <c r="G1195" s="66">
        <v>46270</v>
      </c>
      <c r="H1195">
        <v>40512058</v>
      </c>
      <c r="I1195">
        <v>10</v>
      </c>
      <c r="J1195" s="65" t="s">
        <v>2070</v>
      </c>
      <c r="K1195" s="65" t="s">
        <v>2071</v>
      </c>
      <c r="L1195" s="66">
        <v>46270</v>
      </c>
      <c r="M1195" s="65" t="s">
        <v>261</v>
      </c>
      <c r="N1195" s="65" t="s">
        <v>264</v>
      </c>
      <c r="O1195" s="65" t="s">
        <v>2064</v>
      </c>
      <c r="P1195" s="66">
        <v>46270</v>
      </c>
      <c r="Q1195" s="31">
        <f t="shared" si="36"/>
        <v>666</v>
      </c>
      <c r="R1195" s="31">
        <f t="shared" si="37"/>
        <v>727</v>
      </c>
      <c r="S1195" s="29">
        <f>IF($Q1195&lt;Parâmetros!$E$19,$G1195-1,$G1195)</f>
        <v>46270</v>
      </c>
    </row>
    <row r="1196" spans="1:19" ht="15" customHeight="1" x14ac:dyDescent="0.25">
      <c r="A1196" s="122">
        <v>55387</v>
      </c>
      <c r="B1196" s="65" t="s">
        <v>191</v>
      </c>
      <c r="C1196" s="65" t="s">
        <v>254</v>
      </c>
      <c r="D1196" s="66">
        <v>46270</v>
      </c>
      <c r="E1196" s="67">
        <v>0.99</v>
      </c>
      <c r="F1196" s="65" t="s">
        <v>255</v>
      </c>
      <c r="G1196" s="66">
        <v>46270</v>
      </c>
      <c r="H1196">
        <v>40512230</v>
      </c>
      <c r="I1196">
        <v>10</v>
      </c>
      <c r="J1196" s="65" t="s">
        <v>2074</v>
      </c>
      <c r="K1196" s="65" t="s">
        <v>2075</v>
      </c>
      <c r="L1196" s="66">
        <v>46270</v>
      </c>
      <c r="M1196" s="65" t="s">
        <v>261</v>
      </c>
      <c r="N1196" s="65" t="s">
        <v>264</v>
      </c>
      <c r="O1196" s="65" t="s">
        <v>259</v>
      </c>
      <c r="P1196" s="66">
        <v>46270</v>
      </c>
      <c r="Q1196" s="31">
        <f t="shared" si="36"/>
        <v>851</v>
      </c>
      <c r="R1196" s="31">
        <f t="shared" si="37"/>
        <v>911</v>
      </c>
      <c r="S1196" s="29">
        <f>IF($Q1196&lt;Parâmetros!$E$19,$G1196-1,$G1196)</f>
        <v>46270</v>
      </c>
    </row>
    <row r="1197" spans="1:19" ht="15" customHeight="1" x14ac:dyDescent="0.25">
      <c r="A1197" s="122">
        <v>55387</v>
      </c>
      <c r="B1197" s="65" t="s">
        <v>191</v>
      </c>
      <c r="C1197" s="65" t="s">
        <v>254</v>
      </c>
      <c r="D1197" s="66">
        <v>46271</v>
      </c>
      <c r="E1197" s="67">
        <v>1</v>
      </c>
      <c r="F1197" s="65" t="s">
        <v>255</v>
      </c>
      <c r="G1197" s="66">
        <v>46271</v>
      </c>
      <c r="H1197">
        <v>40512480</v>
      </c>
      <c r="I1197">
        <v>10</v>
      </c>
      <c r="J1197" s="65" t="s">
        <v>293</v>
      </c>
      <c r="K1197" s="65" t="s">
        <v>1485</v>
      </c>
      <c r="L1197" s="66">
        <v>46271</v>
      </c>
      <c r="M1197" s="65" t="s">
        <v>261</v>
      </c>
      <c r="N1197" s="65" t="s">
        <v>264</v>
      </c>
      <c r="O1197" s="65" t="s">
        <v>2064</v>
      </c>
      <c r="P1197" s="66">
        <v>46271</v>
      </c>
      <c r="Q1197" s="31">
        <f t="shared" si="36"/>
        <v>450</v>
      </c>
      <c r="R1197" s="31">
        <f t="shared" si="37"/>
        <v>510</v>
      </c>
      <c r="S1197" s="29">
        <f>IF($Q1197&lt;Parâmetros!$E$19,$G1197-1,$G1197)</f>
        <v>46271</v>
      </c>
    </row>
    <row r="1198" spans="1:19" ht="15" customHeight="1" x14ac:dyDescent="0.25">
      <c r="A1198" s="122">
        <v>55387</v>
      </c>
      <c r="B1198" s="65" t="s">
        <v>191</v>
      </c>
      <c r="C1198" s="65" t="s">
        <v>254</v>
      </c>
      <c r="D1198" s="66">
        <v>46271</v>
      </c>
      <c r="E1198" s="67">
        <v>1</v>
      </c>
      <c r="F1198" s="65" t="s">
        <v>255</v>
      </c>
      <c r="G1198" s="66">
        <v>46271</v>
      </c>
      <c r="H1198">
        <v>40512482</v>
      </c>
      <c r="I1198">
        <v>10</v>
      </c>
      <c r="J1198" s="65" t="s">
        <v>2065</v>
      </c>
      <c r="K1198" s="65" t="s">
        <v>1046</v>
      </c>
      <c r="L1198" s="66">
        <v>46271</v>
      </c>
      <c r="M1198" s="65" t="s">
        <v>261</v>
      </c>
      <c r="N1198" s="65" t="s">
        <v>264</v>
      </c>
      <c r="O1198" s="65" t="s">
        <v>2064</v>
      </c>
      <c r="P1198" s="66">
        <v>46271</v>
      </c>
      <c r="Q1198" s="31">
        <f t="shared" si="36"/>
        <v>510</v>
      </c>
      <c r="R1198" s="31">
        <f t="shared" si="37"/>
        <v>571</v>
      </c>
      <c r="S1198" s="29">
        <f>IF($Q1198&lt;Parâmetros!$E$19,$G1198-1,$G1198)</f>
        <v>46271</v>
      </c>
    </row>
    <row r="1199" spans="1:19" ht="15" customHeight="1" x14ac:dyDescent="0.25">
      <c r="A1199" s="122">
        <v>55387</v>
      </c>
      <c r="B1199" s="65" t="s">
        <v>191</v>
      </c>
      <c r="C1199" s="65" t="s">
        <v>254</v>
      </c>
      <c r="D1199" s="66">
        <v>46271</v>
      </c>
      <c r="E1199" s="67">
        <v>1</v>
      </c>
      <c r="F1199" s="65" t="s">
        <v>255</v>
      </c>
      <c r="G1199" s="66">
        <v>46271</v>
      </c>
      <c r="H1199">
        <v>40512483</v>
      </c>
      <c r="I1199">
        <v>10</v>
      </c>
      <c r="J1199" s="65" t="s">
        <v>2066</v>
      </c>
      <c r="K1199" s="65" t="s">
        <v>2067</v>
      </c>
      <c r="L1199" s="66">
        <v>46271</v>
      </c>
      <c r="M1199" s="65" t="s">
        <v>261</v>
      </c>
      <c r="N1199" s="65" t="s">
        <v>264</v>
      </c>
      <c r="O1199" s="65" t="s">
        <v>2064</v>
      </c>
      <c r="P1199" s="66">
        <v>46271</v>
      </c>
      <c r="Q1199" s="31">
        <f t="shared" si="36"/>
        <v>571</v>
      </c>
      <c r="R1199" s="31">
        <f t="shared" si="37"/>
        <v>602</v>
      </c>
      <c r="S1199" s="29">
        <f>IF($Q1199&lt;Parâmetros!$E$19,$G1199-1,$G1199)</f>
        <v>46271</v>
      </c>
    </row>
    <row r="1200" spans="1:19" ht="15" customHeight="1" x14ac:dyDescent="0.25">
      <c r="A1200" s="122">
        <v>55387</v>
      </c>
      <c r="B1200" s="65" t="s">
        <v>191</v>
      </c>
      <c r="C1200" s="65" t="s">
        <v>254</v>
      </c>
      <c r="D1200" s="66">
        <v>46271</v>
      </c>
      <c r="E1200" s="67">
        <v>1</v>
      </c>
      <c r="F1200" s="65" t="s">
        <v>255</v>
      </c>
      <c r="G1200" s="66">
        <v>46271</v>
      </c>
      <c r="H1200">
        <v>40512484</v>
      </c>
      <c r="I1200">
        <v>10</v>
      </c>
      <c r="J1200" s="65" t="s">
        <v>2068</v>
      </c>
      <c r="K1200" s="65" t="s">
        <v>2069</v>
      </c>
      <c r="L1200" s="66">
        <v>46271</v>
      </c>
      <c r="M1200" s="65" t="s">
        <v>261</v>
      </c>
      <c r="N1200" s="65" t="s">
        <v>264</v>
      </c>
      <c r="O1200" s="65" t="s">
        <v>2064</v>
      </c>
      <c r="P1200" s="66">
        <v>46271</v>
      </c>
      <c r="Q1200" s="31">
        <f t="shared" si="36"/>
        <v>605</v>
      </c>
      <c r="R1200" s="31">
        <f t="shared" si="37"/>
        <v>665</v>
      </c>
      <c r="S1200" s="29">
        <f>IF($Q1200&lt;Parâmetros!$E$19,$G1200-1,$G1200)</f>
        <v>46271</v>
      </c>
    </row>
    <row r="1201" spans="1:19" ht="15" customHeight="1" x14ac:dyDescent="0.25">
      <c r="A1201" s="122">
        <v>55387</v>
      </c>
      <c r="B1201" s="65" t="s">
        <v>191</v>
      </c>
      <c r="C1201" s="65" t="s">
        <v>254</v>
      </c>
      <c r="D1201" s="66">
        <v>46271</v>
      </c>
      <c r="E1201" s="67">
        <v>1</v>
      </c>
      <c r="F1201" s="65" t="s">
        <v>255</v>
      </c>
      <c r="G1201" s="66">
        <v>46271</v>
      </c>
      <c r="H1201">
        <v>40512485</v>
      </c>
      <c r="I1201">
        <v>10</v>
      </c>
      <c r="J1201" s="65" t="s">
        <v>2070</v>
      </c>
      <c r="K1201" s="65" t="s">
        <v>2071</v>
      </c>
      <c r="L1201" s="66">
        <v>46271</v>
      </c>
      <c r="M1201" s="65" t="s">
        <v>261</v>
      </c>
      <c r="N1201" s="65" t="s">
        <v>264</v>
      </c>
      <c r="O1201" s="65" t="s">
        <v>2064</v>
      </c>
      <c r="P1201" s="66">
        <v>46271</v>
      </c>
      <c r="Q1201" s="31">
        <f t="shared" si="36"/>
        <v>666</v>
      </c>
      <c r="R1201" s="31">
        <f t="shared" si="37"/>
        <v>727</v>
      </c>
      <c r="S1201" s="29">
        <f>IF($Q1201&lt;Parâmetros!$E$19,$G1201-1,$G1201)</f>
        <v>46271</v>
      </c>
    </row>
    <row r="1202" spans="1:19" ht="15" customHeight="1" x14ac:dyDescent="0.25">
      <c r="A1202" s="122">
        <v>55387</v>
      </c>
      <c r="B1202" s="65" t="s">
        <v>191</v>
      </c>
      <c r="C1202" s="65" t="s">
        <v>254</v>
      </c>
      <c r="D1202" s="66">
        <v>46271</v>
      </c>
      <c r="E1202" s="67">
        <v>1</v>
      </c>
      <c r="F1202" s="65" t="s">
        <v>255</v>
      </c>
      <c r="G1202" s="66">
        <v>46271</v>
      </c>
      <c r="H1202">
        <v>40512473</v>
      </c>
      <c r="I1202">
        <v>10</v>
      </c>
      <c r="J1202" s="65" t="s">
        <v>336</v>
      </c>
      <c r="K1202" s="65" t="s">
        <v>875</v>
      </c>
      <c r="L1202" s="66">
        <v>46271</v>
      </c>
      <c r="M1202" s="65" t="s">
        <v>261</v>
      </c>
      <c r="N1202">
        <v>3007941</v>
      </c>
      <c r="O1202" s="65" t="s">
        <v>2064</v>
      </c>
      <c r="P1202" s="66">
        <v>46271</v>
      </c>
      <c r="Q1202" s="31">
        <f t="shared" si="36"/>
        <v>790</v>
      </c>
      <c r="R1202" s="31">
        <f t="shared" si="37"/>
        <v>840</v>
      </c>
      <c r="S1202" s="29">
        <f>IF($Q1202&lt;Parâmetros!$E$19,$G1202-1,$G1202)</f>
        <v>46271</v>
      </c>
    </row>
    <row r="1203" spans="1:19" ht="15" customHeight="1" x14ac:dyDescent="0.25">
      <c r="A1203" s="122">
        <v>55387</v>
      </c>
      <c r="B1203" s="65" t="s">
        <v>191</v>
      </c>
      <c r="C1203" s="65" t="s">
        <v>263</v>
      </c>
      <c r="D1203" s="66">
        <v>46271</v>
      </c>
      <c r="E1203" s="67">
        <v>1</v>
      </c>
      <c r="F1203" s="65" t="s">
        <v>255</v>
      </c>
      <c r="G1203" s="66">
        <v>46271</v>
      </c>
      <c r="H1203">
        <v>40512487</v>
      </c>
      <c r="I1203">
        <v>10</v>
      </c>
      <c r="J1203" s="65" t="s">
        <v>1244</v>
      </c>
      <c r="K1203" s="65" t="s">
        <v>1050</v>
      </c>
      <c r="L1203" s="66">
        <v>46271</v>
      </c>
      <c r="M1203" s="65" t="s">
        <v>261</v>
      </c>
      <c r="N1203" s="65" t="s">
        <v>264</v>
      </c>
      <c r="O1203" s="65" t="s">
        <v>2064</v>
      </c>
      <c r="P1203" s="66">
        <v>46271</v>
      </c>
      <c r="Q1203" s="31">
        <f t="shared" si="36"/>
        <v>841</v>
      </c>
      <c r="R1203" s="31">
        <f t="shared" si="37"/>
        <v>901</v>
      </c>
      <c r="S1203" s="29">
        <f>IF($Q1203&lt;Parâmetros!$E$19,$G1203-1,$G1203)</f>
        <v>46271</v>
      </c>
    </row>
    <row r="1204" spans="1:19" ht="15" customHeight="1" x14ac:dyDescent="0.25">
      <c r="A1204" s="122">
        <v>55420</v>
      </c>
      <c r="B1204" s="65" t="s">
        <v>357</v>
      </c>
      <c r="C1204" s="65" t="s">
        <v>262</v>
      </c>
      <c r="D1204" s="66">
        <v>46265</v>
      </c>
      <c r="E1204" s="67">
        <v>3.16</v>
      </c>
      <c r="F1204" s="65" t="s">
        <v>255</v>
      </c>
      <c r="G1204" s="66">
        <v>46265</v>
      </c>
      <c r="H1204">
        <v>40507023</v>
      </c>
      <c r="I1204">
        <v>10</v>
      </c>
      <c r="J1204" s="65" t="s">
        <v>581</v>
      </c>
      <c r="K1204" s="65" t="s">
        <v>582</v>
      </c>
      <c r="L1204" s="66">
        <v>46265</v>
      </c>
      <c r="M1204" s="65" t="s">
        <v>261</v>
      </c>
      <c r="N1204">
        <v>3007118</v>
      </c>
      <c r="O1204" s="65" t="s">
        <v>259</v>
      </c>
      <c r="P1204" s="66">
        <v>46265</v>
      </c>
      <c r="Q1204" s="31">
        <f t="shared" si="36"/>
        <v>951</v>
      </c>
      <c r="R1204" s="31">
        <f t="shared" si="37"/>
        <v>1140</v>
      </c>
      <c r="S1204" s="29">
        <f>IF($Q1204&lt;Parâmetros!$E$19,$G1204-1,$G1204)</f>
        <v>46265</v>
      </c>
    </row>
    <row r="1205" spans="1:19" ht="15" customHeight="1" x14ac:dyDescent="0.25">
      <c r="A1205" s="122">
        <v>55420</v>
      </c>
      <c r="B1205" s="65" t="s">
        <v>357</v>
      </c>
      <c r="C1205" s="65" t="s">
        <v>262</v>
      </c>
      <c r="D1205" s="66">
        <v>46265</v>
      </c>
      <c r="E1205" s="67">
        <v>0.32</v>
      </c>
      <c r="F1205" s="65" t="s">
        <v>255</v>
      </c>
      <c r="G1205" s="66">
        <v>46265</v>
      </c>
      <c r="H1205">
        <v>40508767</v>
      </c>
      <c r="I1205">
        <v>10</v>
      </c>
      <c r="J1205" s="65" t="s">
        <v>583</v>
      </c>
      <c r="K1205" s="65" t="s">
        <v>584</v>
      </c>
      <c r="L1205" s="66">
        <v>46265</v>
      </c>
      <c r="M1205" s="65" t="s">
        <v>258</v>
      </c>
      <c r="N1205">
        <v>3011378</v>
      </c>
      <c r="O1205" s="65" t="s">
        <v>259</v>
      </c>
      <c r="P1205" s="66">
        <v>46265</v>
      </c>
      <c r="Q1205" s="31">
        <f t="shared" si="36"/>
        <v>1198</v>
      </c>
      <c r="R1205" s="31">
        <f t="shared" si="37"/>
        <v>1217</v>
      </c>
      <c r="S1205" s="29">
        <f>IF($Q1205&lt;Parâmetros!$E$19,$G1205-1,$G1205)</f>
        <v>46265</v>
      </c>
    </row>
    <row r="1206" spans="1:19" ht="15" customHeight="1" x14ac:dyDescent="0.25">
      <c r="A1206" s="122">
        <v>55420</v>
      </c>
      <c r="B1206" s="65" t="s">
        <v>357</v>
      </c>
      <c r="C1206" s="65" t="s">
        <v>262</v>
      </c>
      <c r="D1206" s="66">
        <v>46265</v>
      </c>
      <c r="E1206" s="67">
        <v>0.28000000000000003</v>
      </c>
      <c r="F1206" s="65" t="s">
        <v>255</v>
      </c>
      <c r="G1206" s="66">
        <v>46265</v>
      </c>
      <c r="H1206">
        <v>40508766</v>
      </c>
      <c r="I1206">
        <v>10</v>
      </c>
      <c r="J1206" s="65" t="s">
        <v>585</v>
      </c>
      <c r="K1206" s="65" t="s">
        <v>586</v>
      </c>
      <c r="L1206" s="66">
        <v>46265</v>
      </c>
      <c r="M1206" s="65" t="s">
        <v>258</v>
      </c>
      <c r="N1206">
        <v>3011379</v>
      </c>
      <c r="O1206" s="65" t="s">
        <v>259</v>
      </c>
      <c r="P1206" s="66">
        <v>46265</v>
      </c>
      <c r="Q1206" s="31">
        <f t="shared" si="36"/>
        <v>1217</v>
      </c>
      <c r="R1206" s="31">
        <f t="shared" si="37"/>
        <v>1234</v>
      </c>
      <c r="S1206" s="29">
        <f>IF($Q1206&lt;Parâmetros!$E$19,$G1206-1,$G1206)</f>
        <v>46265</v>
      </c>
    </row>
    <row r="1207" spans="1:19" ht="15" customHeight="1" x14ac:dyDescent="0.25">
      <c r="A1207" s="122">
        <v>55420</v>
      </c>
      <c r="B1207" s="65" t="s">
        <v>357</v>
      </c>
      <c r="C1207" s="65" t="s">
        <v>262</v>
      </c>
      <c r="D1207" s="66">
        <v>46265</v>
      </c>
      <c r="E1207" s="67">
        <v>0.18</v>
      </c>
      <c r="F1207" s="65" t="s">
        <v>255</v>
      </c>
      <c r="G1207" s="66">
        <v>46265</v>
      </c>
      <c r="H1207">
        <v>40508764</v>
      </c>
      <c r="I1207">
        <v>10</v>
      </c>
      <c r="J1207" s="65" t="s">
        <v>587</v>
      </c>
      <c r="K1207" s="65" t="s">
        <v>588</v>
      </c>
      <c r="L1207" s="66">
        <v>46265</v>
      </c>
      <c r="M1207" s="65" t="s">
        <v>258</v>
      </c>
      <c r="N1207">
        <v>3006837</v>
      </c>
      <c r="O1207" s="65" t="s">
        <v>259</v>
      </c>
      <c r="P1207" s="66">
        <v>46265</v>
      </c>
      <c r="Q1207" s="31">
        <f t="shared" si="36"/>
        <v>1235</v>
      </c>
      <c r="R1207" s="31">
        <f t="shared" si="37"/>
        <v>1245</v>
      </c>
      <c r="S1207" s="29">
        <f>IF($Q1207&lt;Parâmetros!$E$19,$G1207-1,$G1207)</f>
        <v>46265</v>
      </c>
    </row>
    <row r="1208" spans="1:19" ht="15" customHeight="1" x14ac:dyDescent="0.25">
      <c r="A1208" s="122">
        <v>55420</v>
      </c>
      <c r="B1208" s="65" t="s">
        <v>357</v>
      </c>
      <c r="C1208" s="65" t="s">
        <v>262</v>
      </c>
      <c r="D1208" s="66">
        <v>46265</v>
      </c>
      <c r="E1208" s="67">
        <v>0.19</v>
      </c>
      <c r="F1208" s="65" t="s">
        <v>255</v>
      </c>
      <c r="G1208" s="66">
        <v>46265</v>
      </c>
      <c r="H1208">
        <v>40508763</v>
      </c>
      <c r="I1208">
        <v>10</v>
      </c>
      <c r="J1208" s="65" t="s">
        <v>589</v>
      </c>
      <c r="K1208" s="65" t="s">
        <v>590</v>
      </c>
      <c r="L1208" s="66">
        <v>46265</v>
      </c>
      <c r="M1208" s="65" t="s">
        <v>258</v>
      </c>
      <c r="N1208">
        <v>3008323</v>
      </c>
      <c r="O1208" s="65" t="s">
        <v>259</v>
      </c>
      <c r="P1208" s="66">
        <v>46265</v>
      </c>
      <c r="Q1208" s="31">
        <f t="shared" si="36"/>
        <v>1246</v>
      </c>
      <c r="R1208" s="31">
        <f t="shared" si="37"/>
        <v>1257</v>
      </c>
      <c r="S1208" s="29">
        <f>IF($Q1208&lt;Parâmetros!$E$19,$G1208-1,$G1208)</f>
        <v>46265</v>
      </c>
    </row>
    <row r="1209" spans="1:19" ht="15" customHeight="1" x14ac:dyDescent="0.25">
      <c r="A1209" s="122">
        <v>55420</v>
      </c>
      <c r="B1209" s="65" t="s">
        <v>357</v>
      </c>
      <c r="C1209" s="65" t="s">
        <v>262</v>
      </c>
      <c r="D1209" s="66">
        <v>46265</v>
      </c>
      <c r="E1209" s="67">
        <v>0.26</v>
      </c>
      <c r="F1209" s="65" t="s">
        <v>255</v>
      </c>
      <c r="G1209" s="66">
        <v>46265</v>
      </c>
      <c r="H1209">
        <v>40508762</v>
      </c>
      <c r="I1209">
        <v>10</v>
      </c>
      <c r="J1209" s="65" t="s">
        <v>591</v>
      </c>
      <c r="K1209" s="65" t="s">
        <v>592</v>
      </c>
      <c r="L1209" s="66">
        <v>46265</v>
      </c>
      <c r="M1209" s="65" t="s">
        <v>258</v>
      </c>
      <c r="N1209">
        <v>3006773</v>
      </c>
      <c r="O1209" s="65" t="s">
        <v>259</v>
      </c>
      <c r="P1209" s="66">
        <v>46265</v>
      </c>
      <c r="Q1209" s="31">
        <f t="shared" si="36"/>
        <v>1258</v>
      </c>
      <c r="R1209" s="31">
        <f t="shared" si="37"/>
        <v>1273</v>
      </c>
      <c r="S1209" s="29">
        <f>IF($Q1209&lt;Parâmetros!$E$19,$G1209-1,$G1209)</f>
        <v>46265</v>
      </c>
    </row>
    <row r="1210" spans="1:19" ht="15" customHeight="1" x14ac:dyDescent="0.25">
      <c r="A1210" s="122">
        <v>55420</v>
      </c>
      <c r="B1210" s="65" t="s">
        <v>357</v>
      </c>
      <c r="C1210" s="65" t="s">
        <v>262</v>
      </c>
      <c r="D1210" s="66">
        <v>46265</v>
      </c>
      <c r="E1210" s="67">
        <v>0.23</v>
      </c>
      <c r="F1210" s="65" t="s">
        <v>255</v>
      </c>
      <c r="G1210" s="66">
        <v>46265</v>
      </c>
      <c r="H1210">
        <v>40508761</v>
      </c>
      <c r="I1210">
        <v>10</v>
      </c>
      <c r="J1210" s="65" t="s">
        <v>593</v>
      </c>
      <c r="K1210" s="65" t="s">
        <v>594</v>
      </c>
      <c r="L1210" s="66">
        <v>46265</v>
      </c>
      <c r="M1210" s="65" t="s">
        <v>258</v>
      </c>
      <c r="N1210">
        <v>3003750</v>
      </c>
      <c r="O1210" s="65" t="s">
        <v>259</v>
      </c>
      <c r="P1210" s="66">
        <v>46265</v>
      </c>
      <c r="Q1210" s="31">
        <f t="shared" si="36"/>
        <v>1274</v>
      </c>
      <c r="R1210" s="31">
        <f t="shared" si="37"/>
        <v>1288</v>
      </c>
      <c r="S1210" s="29">
        <f>IF($Q1210&lt;Parâmetros!$E$19,$G1210-1,$G1210)</f>
        <v>46265</v>
      </c>
    </row>
    <row r="1211" spans="1:19" ht="15" customHeight="1" x14ac:dyDescent="0.25">
      <c r="A1211" s="122">
        <v>55420</v>
      </c>
      <c r="B1211" s="65" t="s">
        <v>357</v>
      </c>
      <c r="C1211" s="65" t="s">
        <v>262</v>
      </c>
      <c r="D1211" s="66">
        <v>46265</v>
      </c>
      <c r="E1211" s="67">
        <v>0.6</v>
      </c>
      <c r="F1211" s="65" t="s">
        <v>255</v>
      </c>
      <c r="G1211" s="66">
        <v>46265</v>
      </c>
      <c r="H1211">
        <v>40508760</v>
      </c>
      <c r="I1211">
        <v>10</v>
      </c>
      <c r="J1211" s="65" t="s">
        <v>595</v>
      </c>
      <c r="K1211" s="65" t="s">
        <v>596</v>
      </c>
      <c r="L1211" s="66">
        <v>46265</v>
      </c>
      <c r="M1211" s="65" t="s">
        <v>258</v>
      </c>
      <c r="N1211">
        <v>3003749</v>
      </c>
      <c r="O1211" s="65" t="s">
        <v>259</v>
      </c>
      <c r="P1211" s="66">
        <v>46265</v>
      </c>
      <c r="Q1211" s="31">
        <f t="shared" si="36"/>
        <v>1289</v>
      </c>
      <c r="R1211" s="31">
        <f t="shared" si="37"/>
        <v>1325</v>
      </c>
      <c r="S1211" s="29">
        <f>IF($Q1211&lt;Parâmetros!$E$19,$G1211-1,$G1211)</f>
        <v>46265</v>
      </c>
    </row>
    <row r="1212" spans="1:19" ht="15" customHeight="1" x14ac:dyDescent="0.25">
      <c r="A1212" s="122">
        <v>55420</v>
      </c>
      <c r="B1212" s="65" t="s">
        <v>357</v>
      </c>
      <c r="C1212" s="65" t="s">
        <v>262</v>
      </c>
      <c r="D1212" s="66">
        <v>46265</v>
      </c>
      <c r="E1212" s="67">
        <v>0.49</v>
      </c>
      <c r="F1212" s="65" t="s">
        <v>255</v>
      </c>
      <c r="G1212" s="66">
        <v>46265</v>
      </c>
      <c r="H1212">
        <v>40507751</v>
      </c>
      <c r="I1212">
        <v>10</v>
      </c>
      <c r="J1212" s="65" t="s">
        <v>597</v>
      </c>
      <c r="K1212" s="65" t="s">
        <v>598</v>
      </c>
      <c r="L1212" s="66">
        <v>46265</v>
      </c>
      <c r="M1212" s="65" t="s">
        <v>258</v>
      </c>
      <c r="N1212">
        <v>3010386</v>
      </c>
      <c r="O1212" s="65" t="s">
        <v>259</v>
      </c>
      <c r="P1212" s="66">
        <v>46265</v>
      </c>
      <c r="Q1212" s="31">
        <f t="shared" ref="Q1212:Q1275" si="38">IFERROR(VALUE(LEFT($J1212,2))*60+VALUE(MID($J1212,4,2)),9999)</f>
        <v>1326</v>
      </c>
      <c r="R1212" s="31">
        <f t="shared" ref="R1212:R1275" si="39">IFERROR(VALUE(LEFT($K1212,2))*60+VALUE(MID($K1212,4,2)),"")</f>
        <v>1355</v>
      </c>
      <c r="S1212" s="29">
        <f>IF($Q1212&lt;Parâmetros!$E$19,$G1212-1,$G1212)</f>
        <v>46265</v>
      </c>
    </row>
    <row r="1213" spans="1:19" ht="15" customHeight="1" x14ac:dyDescent="0.25">
      <c r="A1213" s="122">
        <v>55420</v>
      </c>
      <c r="B1213" s="65" t="s">
        <v>357</v>
      </c>
      <c r="C1213" s="65" t="s">
        <v>262</v>
      </c>
      <c r="D1213" s="66">
        <v>46265</v>
      </c>
      <c r="E1213" s="67">
        <v>0.3</v>
      </c>
      <c r="F1213" s="65" t="s">
        <v>255</v>
      </c>
      <c r="G1213" s="66">
        <v>46265</v>
      </c>
      <c r="H1213">
        <v>40507749</v>
      </c>
      <c r="I1213">
        <v>10</v>
      </c>
      <c r="J1213" s="65" t="s">
        <v>423</v>
      </c>
      <c r="K1213" s="65" t="s">
        <v>599</v>
      </c>
      <c r="L1213" s="66">
        <v>46265</v>
      </c>
      <c r="M1213" s="65" t="s">
        <v>258</v>
      </c>
      <c r="N1213">
        <v>3002855</v>
      </c>
      <c r="O1213" s="65" t="s">
        <v>259</v>
      </c>
      <c r="P1213" s="66">
        <v>46265</v>
      </c>
      <c r="Q1213" s="31">
        <f t="shared" si="38"/>
        <v>1356</v>
      </c>
      <c r="R1213" s="31">
        <f t="shared" si="39"/>
        <v>1374</v>
      </c>
      <c r="S1213" s="29">
        <f>IF($Q1213&lt;Parâmetros!$E$19,$G1213-1,$G1213)</f>
        <v>46265</v>
      </c>
    </row>
    <row r="1214" spans="1:19" ht="15" customHeight="1" x14ac:dyDescent="0.25">
      <c r="A1214" s="122">
        <v>55420</v>
      </c>
      <c r="B1214" s="65" t="s">
        <v>357</v>
      </c>
      <c r="C1214" s="65" t="s">
        <v>262</v>
      </c>
      <c r="D1214" s="66">
        <v>46272</v>
      </c>
      <c r="E1214" s="67">
        <v>0.2</v>
      </c>
      <c r="F1214" s="65" t="s">
        <v>255</v>
      </c>
      <c r="G1214" s="66">
        <v>46265</v>
      </c>
      <c r="H1214">
        <v>40507023</v>
      </c>
      <c r="I1214">
        <v>10</v>
      </c>
      <c r="J1214" s="65" t="s">
        <v>489</v>
      </c>
      <c r="K1214" s="65" t="s">
        <v>2566</v>
      </c>
      <c r="L1214" s="66">
        <v>46265</v>
      </c>
      <c r="M1214" s="65" t="s">
        <v>261</v>
      </c>
      <c r="N1214">
        <v>3007118</v>
      </c>
      <c r="O1214" s="65" t="s">
        <v>296</v>
      </c>
      <c r="P1214" s="66">
        <v>46272</v>
      </c>
      <c r="Q1214" s="31">
        <f t="shared" si="38"/>
        <v>1375</v>
      </c>
      <c r="R1214" s="31">
        <f t="shared" si="39"/>
        <v>1395</v>
      </c>
      <c r="S1214" s="29">
        <f>IF($Q1214&lt;Parâmetros!$E$19,$G1214-1,$G1214)</f>
        <v>46265</v>
      </c>
    </row>
    <row r="1215" spans="1:19" ht="15" customHeight="1" x14ac:dyDescent="0.25">
      <c r="A1215" s="122">
        <v>55420</v>
      </c>
      <c r="B1215" s="65" t="s">
        <v>357</v>
      </c>
      <c r="C1215" s="65" t="s">
        <v>262</v>
      </c>
      <c r="D1215" s="66">
        <v>46272</v>
      </c>
      <c r="E1215" s="67">
        <v>3.1</v>
      </c>
      <c r="F1215" s="65" t="s">
        <v>255</v>
      </c>
      <c r="G1215" s="66">
        <v>46266</v>
      </c>
      <c r="H1215">
        <v>40510715</v>
      </c>
      <c r="I1215">
        <v>10</v>
      </c>
      <c r="J1215" s="65" t="s">
        <v>2567</v>
      </c>
      <c r="K1215" s="65" t="s">
        <v>2568</v>
      </c>
      <c r="L1215" s="66">
        <v>46266</v>
      </c>
      <c r="M1215" s="65" t="s">
        <v>261</v>
      </c>
      <c r="N1215">
        <v>3002997</v>
      </c>
      <c r="O1215" s="65" t="s">
        <v>296</v>
      </c>
      <c r="P1215" s="66">
        <v>46272</v>
      </c>
      <c r="Q1215" s="31">
        <f t="shared" si="38"/>
        <v>950</v>
      </c>
      <c r="R1215" s="31">
        <f t="shared" si="39"/>
        <v>1140</v>
      </c>
      <c r="S1215" s="29">
        <f>IF($Q1215&lt;Parâmetros!$E$19,$G1215-1,$G1215)</f>
        <v>46266</v>
      </c>
    </row>
    <row r="1216" spans="1:19" ht="15" customHeight="1" x14ac:dyDescent="0.25">
      <c r="A1216" s="122">
        <v>55420</v>
      </c>
      <c r="B1216" s="65" t="s">
        <v>357</v>
      </c>
      <c r="C1216" s="65" t="s">
        <v>262</v>
      </c>
      <c r="D1216" s="66">
        <v>46267</v>
      </c>
      <c r="E1216" s="67">
        <v>3</v>
      </c>
      <c r="F1216" s="65" t="s">
        <v>255</v>
      </c>
      <c r="G1216" s="66">
        <v>46266</v>
      </c>
      <c r="H1216">
        <v>40510715</v>
      </c>
      <c r="I1216">
        <v>10</v>
      </c>
      <c r="J1216" s="65" t="s">
        <v>1069</v>
      </c>
      <c r="K1216" s="65" t="s">
        <v>1070</v>
      </c>
      <c r="L1216" s="66">
        <v>46266</v>
      </c>
      <c r="M1216" s="65" t="s">
        <v>261</v>
      </c>
      <c r="N1216">
        <v>3002997</v>
      </c>
      <c r="O1216" s="65" t="s">
        <v>259</v>
      </c>
      <c r="P1216" s="66">
        <v>46267</v>
      </c>
      <c r="Q1216" s="31">
        <f t="shared" si="38"/>
        <v>1200</v>
      </c>
      <c r="R1216" s="31">
        <f t="shared" si="39"/>
        <v>1380</v>
      </c>
      <c r="S1216" s="29">
        <f>IF($Q1216&lt;Parâmetros!$E$19,$G1216-1,$G1216)</f>
        <v>46266</v>
      </c>
    </row>
    <row r="1217" spans="1:19" ht="15" customHeight="1" x14ac:dyDescent="0.25">
      <c r="A1217" s="122">
        <v>55420</v>
      </c>
      <c r="B1217" s="65" t="s">
        <v>357</v>
      </c>
      <c r="C1217" s="65" t="s">
        <v>262</v>
      </c>
      <c r="D1217" s="66">
        <v>46267</v>
      </c>
      <c r="E1217" s="67">
        <v>19.75</v>
      </c>
      <c r="F1217" s="65" t="s">
        <v>255</v>
      </c>
      <c r="G1217" s="66">
        <v>46266</v>
      </c>
      <c r="H1217">
        <v>40510715</v>
      </c>
      <c r="I1217">
        <v>10</v>
      </c>
      <c r="J1217" s="65" t="s">
        <v>1071</v>
      </c>
      <c r="K1217" s="65" t="s">
        <v>1072</v>
      </c>
      <c r="L1217" s="66">
        <v>46267</v>
      </c>
      <c r="M1217" s="65" t="s">
        <v>261</v>
      </c>
      <c r="N1217">
        <v>3002997</v>
      </c>
      <c r="O1217" s="65" t="s">
        <v>259</v>
      </c>
      <c r="P1217" s="66">
        <v>46267</v>
      </c>
      <c r="Q1217" s="31">
        <f t="shared" si="38"/>
        <v>1206</v>
      </c>
      <c r="R1217" s="31">
        <f t="shared" si="39"/>
        <v>951</v>
      </c>
      <c r="S1217" s="29">
        <f>IF($Q1217&lt;Parâmetros!$E$19,$G1217-1,$G1217)</f>
        <v>46266</v>
      </c>
    </row>
    <row r="1218" spans="1:19" ht="15" customHeight="1" x14ac:dyDescent="0.25">
      <c r="A1218" s="122">
        <v>55420</v>
      </c>
      <c r="B1218" s="65" t="s">
        <v>357</v>
      </c>
      <c r="C1218" s="65" t="s">
        <v>262</v>
      </c>
      <c r="D1218" s="66">
        <v>46267</v>
      </c>
      <c r="E1218" s="67">
        <v>-19.75</v>
      </c>
      <c r="F1218" s="65" t="s">
        <v>255</v>
      </c>
      <c r="G1218" s="66">
        <v>46266</v>
      </c>
      <c r="H1218">
        <v>40510715</v>
      </c>
      <c r="I1218">
        <v>10</v>
      </c>
      <c r="J1218" s="65" t="s">
        <v>1071</v>
      </c>
      <c r="K1218" s="65" t="s">
        <v>1072</v>
      </c>
      <c r="L1218" s="66">
        <v>46267</v>
      </c>
      <c r="M1218" s="65" t="s">
        <v>261</v>
      </c>
      <c r="N1218">
        <v>3002997</v>
      </c>
      <c r="O1218" s="65" t="s">
        <v>259</v>
      </c>
      <c r="P1218" s="66">
        <v>46267</v>
      </c>
      <c r="Q1218" s="31">
        <f t="shared" si="38"/>
        <v>1206</v>
      </c>
      <c r="R1218" s="31">
        <f t="shared" si="39"/>
        <v>951</v>
      </c>
      <c r="S1218" s="29">
        <f>IF($Q1218&lt;Parâmetros!$E$19,$G1218-1,$G1218)</f>
        <v>46266</v>
      </c>
    </row>
    <row r="1219" spans="1:19" ht="15" customHeight="1" x14ac:dyDescent="0.25">
      <c r="A1219" s="122">
        <v>55420</v>
      </c>
      <c r="B1219" s="65" t="s">
        <v>357</v>
      </c>
      <c r="C1219" s="65" t="s">
        <v>262</v>
      </c>
      <c r="D1219" s="66">
        <v>46267</v>
      </c>
      <c r="E1219" s="67">
        <v>6.76</v>
      </c>
      <c r="F1219" s="65" t="s">
        <v>255</v>
      </c>
      <c r="G1219" s="66">
        <v>46267</v>
      </c>
      <c r="H1219">
        <v>40505866</v>
      </c>
      <c r="I1219">
        <v>20</v>
      </c>
      <c r="J1219" s="65" t="s">
        <v>1073</v>
      </c>
      <c r="K1219" s="65" t="s">
        <v>1074</v>
      </c>
      <c r="L1219" s="66">
        <v>46267</v>
      </c>
      <c r="M1219" s="65" t="s">
        <v>261</v>
      </c>
      <c r="N1219" s="65" t="s">
        <v>264</v>
      </c>
      <c r="O1219" s="65" t="s">
        <v>259</v>
      </c>
      <c r="P1219" s="66">
        <v>46267</v>
      </c>
      <c r="Q1219" s="31">
        <f t="shared" si="38"/>
        <v>954</v>
      </c>
      <c r="R1219" s="31">
        <f t="shared" si="39"/>
        <v>1360</v>
      </c>
      <c r="S1219" s="29">
        <f>IF($Q1219&lt;Parâmetros!$E$19,$G1219-1,$G1219)</f>
        <v>46267</v>
      </c>
    </row>
    <row r="1220" spans="1:19" ht="15" customHeight="1" x14ac:dyDescent="0.25">
      <c r="A1220" s="122">
        <v>55420</v>
      </c>
      <c r="B1220" s="65" t="s">
        <v>357</v>
      </c>
      <c r="C1220" s="65" t="s">
        <v>262</v>
      </c>
      <c r="D1220" s="66">
        <v>46268</v>
      </c>
      <c r="E1220" s="67">
        <v>5.63</v>
      </c>
      <c r="F1220" s="65" t="s">
        <v>255</v>
      </c>
      <c r="G1220" s="66">
        <v>46268</v>
      </c>
      <c r="H1220">
        <v>40499074</v>
      </c>
      <c r="I1220">
        <v>10</v>
      </c>
      <c r="J1220" s="65" t="s">
        <v>677</v>
      </c>
      <c r="K1220" s="65" t="s">
        <v>1274</v>
      </c>
      <c r="L1220" s="66">
        <v>46268</v>
      </c>
      <c r="M1220" s="65" t="s">
        <v>261</v>
      </c>
      <c r="N1220" s="65" t="s">
        <v>264</v>
      </c>
      <c r="O1220" s="65" t="s">
        <v>259</v>
      </c>
      <c r="P1220" s="66">
        <v>46268</v>
      </c>
      <c r="Q1220" s="31">
        <f t="shared" si="38"/>
        <v>970</v>
      </c>
      <c r="R1220" s="31">
        <f t="shared" si="39"/>
        <v>1307</v>
      </c>
      <c r="S1220" s="29">
        <f>IF($Q1220&lt;Parâmetros!$E$19,$G1220-1,$G1220)</f>
        <v>46268</v>
      </c>
    </row>
    <row r="1221" spans="1:19" ht="15" customHeight="1" x14ac:dyDescent="0.25">
      <c r="A1221" s="122">
        <v>55420</v>
      </c>
      <c r="B1221" s="65" t="s">
        <v>357</v>
      </c>
      <c r="C1221" s="65" t="s">
        <v>262</v>
      </c>
      <c r="D1221" s="66">
        <v>46268</v>
      </c>
      <c r="E1221" s="67">
        <v>1</v>
      </c>
      <c r="F1221" s="65" t="s">
        <v>255</v>
      </c>
      <c r="G1221" s="66">
        <v>46268</v>
      </c>
      <c r="H1221">
        <v>40470256</v>
      </c>
      <c r="I1221">
        <v>40</v>
      </c>
      <c r="J1221" s="65" t="s">
        <v>1275</v>
      </c>
      <c r="K1221" s="65" t="s">
        <v>1276</v>
      </c>
      <c r="L1221" s="66">
        <v>46268</v>
      </c>
      <c r="M1221" s="65" t="s">
        <v>261</v>
      </c>
      <c r="N1221" s="65" t="s">
        <v>264</v>
      </c>
      <c r="O1221" s="65" t="s">
        <v>259</v>
      </c>
      <c r="P1221" s="66">
        <v>46268</v>
      </c>
      <c r="Q1221" s="31">
        <f t="shared" si="38"/>
        <v>1313</v>
      </c>
      <c r="R1221" s="31">
        <f t="shared" si="39"/>
        <v>1373</v>
      </c>
      <c r="S1221" s="29">
        <f>IF($Q1221&lt;Parâmetros!$E$19,$G1221-1,$G1221)</f>
        <v>46268</v>
      </c>
    </row>
    <row r="1222" spans="1:19" ht="15" customHeight="1" x14ac:dyDescent="0.25">
      <c r="A1222" s="122">
        <v>55420</v>
      </c>
      <c r="B1222" s="65" t="s">
        <v>357</v>
      </c>
      <c r="C1222" s="65" t="s">
        <v>262</v>
      </c>
      <c r="D1222" s="66">
        <v>46270</v>
      </c>
      <c r="E1222" s="67">
        <v>0.33</v>
      </c>
      <c r="F1222" s="65" t="s">
        <v>255</v>
      </c>
      <c r="G1222" s="66">
        <v>46270</v>
      </c>
      <c r="H1222">
        <v>40493904</v>
      </c>
      <c r="I1222">
        <v>10</v>
      </c>
      <c r="J1222" s="65" t="s">
        <v>2076</v>
      </c>
      <c r="K1222" s="65" t="s">
        <v>2077</v>
      </c>
      <c r="L1222" s="66">
        <v>46270</v>
      </c>
      <c r="M1222" s="65" t="s">
        <v>258</v>
      </c>
      <c r="N1222">
        <v>3005533</v>
      </c>
      <c r="O1222" s="65" t="s">
        <v>259</v>
      </c>
      <c r="P1222" s="66">
        <v>46270</v>
      </c>
      <c r="Q1222" s="31">
        <f t="shared" si="38"/>
        <v>947</v>
      </c>
      <c r="R1222" s="31">
        <f t="shared" si="39"/>
        <v>967</v>
      </c>
      <c r="S1222" s="29">
        <f>IF($Q1222&lt;Parâmetros!$E$19,$G1222-1,$G1222)</f>
        <v>46270</v>
      </c>
    </row>
    <row r="1223" spans="1:19" ht="15" customHeight="1" x14ac:dyDescent="0.25">
      <c r="A1223" s="122">
        <v>55420</v>
      </c>
      <c r="B1223" s="65" t="s">
        <v>357</v>
      </c>
      <c r="C1223" s="65" t="s">
        <v>262</v>
      </c>
      <c r="D1223" s="66">
        <v>46270</v>
      </c>
      <c r="E1223" s="67">
        <v>0.68</v>
      </c>
      <c r="F1223" s="65" t="s">
        <v>255</v>
      </c>
      <c r="G1223" s="66">
        <v>46270</v>
      </c>
      <c r="H1223">
        <v>40494363</v>
      </c>
      <c r="I1223">
        <v>10</v>
      </c>
      <c r="J1223" s="65" t="s">
        <v>2078</v>
      </c>
      <c r="K1223" s="65" t="s">
        <v>2079</v>
      </c>
      <c r="L1223" s="66">
        <v>46270</v>
      </c>
      <c r="M1223" s="65" t="s">
        <v>258</v>
      </c>
      <c r="N1223">
        <v>3007034</v>
      </c>
      <c r="O1223" s="65" t="s">
        <v>259</v>
      </c>
      <c r="P1223" s="66">
        <v>46270</v>
      </c>
      <c r="Q1223" s="31">
        <f t="shared" si="38"/>
        <v>968</v>
      </c>
      <c r="R1223" s="31">
        <f t="shared" si="39"/>
        <v>1008</v>
      </c>
      <c r="S1223" s="29">
        <f>IF($Q1223&lt;Parâmetros!$E$19,$G1223-1,$G1223)</f>
        <v>46270</v>
      </c>
    </row>
    <row r="1224" spans="1:19" ht="15" customHeight="1" x14ac:dyDescent="0.25">
      <c r="A1224" s="122">
        <v>55420</v>
      </c>
      <c r="B1224" s="65" t="s">
        <v>357</v>
      </c>
      <c r="C1224" s="65" t="s">
        <v>262</v>
      </c>
      <c r="D1224" s="66">
        <v>46270</v>
      </c>
      <c r="E1224" s="67">
        <v>0.38</v>
      </c>
      <c r="F1224" s="65" t="s">
        <v>255</v>
      </c>
      <c r="G1224" s="66">
        <v>46270</v>
      </c>
      <c r="H1224">
        <v>40494364</v>
      </c>
      <c r="I1224">
        <v>10</v>
      </c>
      <c r="J1224" s="65" t="s">
        <v>2080</v>
      </c>
      <c r="K1224" s="65" t="s">
        <v>2081</v>
      </c>
      <c r="L1224" s="66">
        <v>46270</v>
      </c>
      <c r="M1224" s="65" t="s">
        <v>258</v>
      </c>
      <c r="N1224">
        <v>3007285</v>
      </c>
      <c r="O1224" s="65" t="s">
        <v>259</v>
      </c>
      <c r="P1224" s="66">
        <v>46270</v>
      </c>
      <c r="Q1224" s="31">
        <f t="shared" si="38"/>
        <v>1009</v>
      </c>
      <c r="R1224" s="31">
        <f t="shared" si="39"/>
        <v>1032</v>
      </c>
      <c r="S1224" s="29">
        <f>IF($Q1224&lt;Parâmetros!$E$19,$G1224-1,$G1224)</f>
        <v>46270</v>
      </c>
    </row>
    <row r="1225" spans="1:19" ht="15" customHeight="1" x14ac:dyDescent="0.25">
      <c r="A1225" s="122">
        <v>55420</v>
      </c>
      <c r="B1225" s="65" t="s">
        <v>357</v>
      </c>
      <c r="C1225" s="65" t="s">
        <v>262</v>
      </c>
      <c r="D1225" s="66">
        <v>46270</v>
      </c>
      <c r="E1225" s="67">
        <v>0.23</v>
      </c>
      <c r="F1225" s="65" t="s">
        <v>255</v>
      </c>
      <c r="G1225" s="66">
        <v>46270</v>
      </c>
      <c r="H1225">
        <v>40494367</v>
      </c>
      <c r="I1225">
        <v>10</v>
      </c>
      <c r="J1225" s="65" t="s">
        <v>2082</v>
      </c>
      <c r="K1225" s="65" t="s">
        <v>2083</v>
      </c>
      <c r="L1225" s="66">
        <v>46270</v>
      </c>
      <c r="M1225" s="65" t="s">
        <v>258</v>
      </c>
      <c r="N1225">
        <v>3007030</v>
      </c>
      <c r="O1225" s="65" t="s">
        <v>259</v>
      </c>
      <c r="P1225" s="66">
        <v>46270</v>
      </c>
      <c r="Q1225" s="31">
        <f t="shared" si="38"/>
        <v>1033</v>
      </c>
      <c r="R1225" s="31">
        <f t="shared" si="39"/>
        <v>1047</v>
      </c>
      <c r="S1225" s="29">
        <f>IF($Q1225&lt;Parâmetros!$E$19,$G1225-1,$G1225)</f>
        <v>46270</v>
      </c>
    </row>
    <row r="1226" spans="1:19" ht="15" customHeight="1" x14ac:dyDescent="0.25">
      <c r="A1226" s="122">
        <v>55420</v>
      </c>
      <c r="B1226" s="65" t="s">
        <v>357</v>
      </c>
      <c r="C1226" s="65" t="s">
        <v>262</v>
      </c>
      <c r="D1226" s="66">
        <v>46270</v>
      </c>
      <c r="E1226" s="67">
        <v>0.8</v>
      </c>
      <c r="F1226" s="65" t="s">
        <v>255</v>
      </c>
      <c r="G1226" s="66">
        <v>46270</v>
      </c>
      <c r="H1226">
        <v>40494427</v>
      </c>
      <c r="I1226">
        <v>10</v>
      </c>
      <c r="J1226" s="65" t="s">
        <v>2084</v>
      </c>
      <c r="K1226" s="65" t="s">
        <v>2085</v>
      </c>
      <c r="L1226" s="66">
        <v>46270</v>
      </c>
      <c r="M1226" s="65" t="s">
        <v>258</v>
      </c>
      <c r="N1226">
        <v>3005161</v>
      </c>
      <c r="O1226" s="65" t="s">
        <v>259</v>
      </c>
      <c r="P1226" s="66">
        <v>46270</v>
      </c>
      <c r="Q1226" s="31">
        <f t="shared" si="38"/>
        <v>1048</v>
      </c>
      <c r="R1226" s="31">
        <f t="shared" si="39"/>
        <v>1096</v>
      </c>
      <c r="S1226" s="29">
        <f>IF($Q1226&lt;Parâmetros!$E$19,$G1226-1,$G1226)</f>
        <v>46270</v>
      </c>
    </row>
    <row r="1227" spans="1:19" ht="15" customHeight="1" x14ac:dyDescent="0.25">
      <c r="A1227" s="122">
        <v>55420</v>
      </c>
      <c r="B1227" s="65" t="s">
        <v>357</v>
      </c>
      <c r="C1227" s="65" t="s">
        <v>262</v>
      </c>
      <c r="D1227" s="66">
        <v>46270</v>
      </c>
      <c r="E1227" s="67">
        <v>0.4</v>
      </c>
      <c r="F1227" s="65" t="s">
        <v>255</v>
      </c>
      <c r="G1227" s="66">
        <v>46270</v>
      </c>
      <c r="H1227">
        <v>40494428</v>
      </c>
      <c r="I1227">
        <v>10</v>
      </c>
      <c r="J1227" s="65" t="s">
        <v>2086</v>
      </c>
      <c r="K1227" s="65" t="s">
        <v>2087</v>
      </c>
      <c r="L1227" s="66">
        <v>46270</v>
      </c>
      <c r="M1227" s="65" t="s">
        <v>258</v>
      </c>
      <c r="N1227">
        <v>3002831</v>
      </c>
      <c r="O1227" s="65" t="s">
        <v>259</v>
      </c>
      <c r="P1227" s="66">
        <v>46270</v>
      </c>
      <c r="Q1227" s="31">
        <f t="shared" si="38"/>
        <v>1096</v>
      </c>
      <c r="R1227" s="31">
        <f t="shared" si="39"/>
        <v>1120</v>
      </c>
      <c r="S1227" s="29">
        <f>IF($Q1227&lt;Parâmetros!$E$19,$G1227-1,$G1227)</f>
        <v>46270</v>
      </c>
    </row>
    <row r="1228" spans="1:19" ht="15" customHeight="1" x14ac:dyDescent="0.25">
      <c r="A1228" s="122">
        <v>55420</v>
      </c>
      <c r="B1228" s="65" t="s">
        <v>357</v>
      </c>
      <c r="C1228" s="65" t="s">
        <v>262</v>
      </c>
      <c r="D1228" s="66">
        <v>46270</v>
      </c>
      <c r="E1228" s="67">
        <v>0.28999999999999998</v>
      </c>
      <c r="F1228" s="65" t="s">
        <v>255</v>
      </c>
      <c r="G1228" s="66">
        <v>46270</v>
      </c>
      <c r="H1228">
        <v>40494430</v>
      </c>
      <c r="I1228">
        <v>10</v>
      </c>
      <c r="J1228" s="65" t="s">
        <v>2088</v>
      </c>
      <c r="K1228" s="65" t="s">
        <v>2089</v>
      </c>
      <c r="L1228" s="66">
        <v>46270</v>
      </c>
      <c r="M1228" s="65" t="s">
        <v>258</v>
      </c>
      <c r="N1228">
        <v>3010417</v>
      </c>
      <c r="O1228" s="65" t="s">
        <v>259</v>
      </c>
      <c r="P1228" s="66">
        <v>46270</v>
      </c>
      <c r="Q1228" s="31">
        <f t="shared" si="38"/>
        <v>1121</v>
      </c>
      <c r="R1228" s="31">
        <f t="shared" si="39"/>
        <v>1138</v>
      </c>
      <c r="S1228" s="29">
        <f>IF($Q1228&lt;Parâmetros!$E$19,$G1228-1,$G1228)</f>
        <v>46270</v>
      </c>
    </row>
    <row r="1229" spans="1:19" ht="15" customHeight="1" x14ac:dyDescent="0.25">
      <c r="A1229" s="122">
        <v>55420</v>
      </c>
      <c r="B1229" s="65" t="s">
        <v>357</v>
      </c>
      <c r="C1229" s="65" t="s">
        <v>262</v>
      </c>
      <c r="D1229" s="66">
        <v>46270</v>
      </c>
      <c r="E1229" s="67">
        <v>0.45</v>
      </c>
      <c r="F1229" s="65" t="s">
        <v>255</v>
      </c>
      <c r="G1229" s="66">
        <v>46270</v>
      </c>
      <c r="H1229">
        <v>40494435</v>
      </c>
      <c r="I1229">
        <v>10</v>
      </c>
      <c r="J1229" s="65" t="s">
        <v>2090</v>
      </c>
      <c r="K1229" s="65" t="s">
        <v>2091</v>
      </c>
      <c r="L1229" s="66">
        <v>46270</v>
      </c>
      <c r="M1229" s="65" t="s">
        <v>258</v>
      </c>
      <c r="N1229">
        <v>3010415</v>
      </c>
      <c r="O1229" s="65" t="s">
        <v>259</v>
      </c>
      <c r="P1229" s="66">
        <v>46270</v>
      </c>
      <c r="Q1229" s="31">
        <f t="shared" si="38"/>
        <v>1139</v>
      </c>
      <c r="R1229" s="31">
        <f t="shared" si="39"/>
        <v>1166</v>
      </c>
      <c r="S1229" s="29">
        <f>IF($Q1229&lt;Parâmetros!$E$19,$G1229-1,$G1229)</f>
        <v>46270</v>
      </c>
    </row>
    <row r="1230" spans="1:19" ht="15" customHeight="1" x14ac:dyDescent="0.25">
      <c r="A1230" s="122">
        <v>55420</v>
      </c>
      <c r="B1230" s="65" t="s">
        <v>357</v>
      </c>
      <c r="C1230" s="65" t="s">
        <v>262</v>
      </c>
      <c r="D1230" s="66">
        <v>46270</v>
      </c>
      <c r="E1230" s="67">
        <v>0.45</v>
      </c>
      <c r="F1230" s="65" t="s">
        <v>255</v>
      </c>
      <c r="G1230" s="66">
        <v>46270</v>
      </c>
      <c r="H1230">
        <v>40494512</v>
      </c>
      <c r="I1230">
        <v>10</v>
      </c>
      <c r="J1230" s="65" t="s">
        <v>2092</v>
      </c>
      <c r="K1230" s="65" t="s">
        <v>2093</v>
      </c>
      <c r="L1230" s="66">
        <v>46270</v>
      </c>
      <c r="M1230" s="65" t="s">
        <v>258</v>
      </c>
      <c r="N1230">
        <v>3009384</v>
      </c>
      <c r="O1230" s="65" t="s">
        <v>259</v>
      </c>
      <c r="P1230" s="66">
        <v>46270</v>
      </c>
      <c r="Q1230" s="31">
        <f t="shared" si="38"/>
        <v>1166</v>
      </c>
      <c r="R1230" s="31">
        <f t="shared" si="39"/>
        <v>1194</v>
      </c>
      <c r="S1230" s="29">
        <f>IF($Q1230&lt;Parâmetros!$E$19,$G1230-1,$G1230)</f>
        <v>46270</v>
      </c>
    </row>
    <row r="1231" spans="1:19" ht="15" customHeight="1" x14ac:dyDescent="0.25">
      <c r="A1231" s="122">
        <v>55420</v>
      </c>
      <c r="B1231" s="65" t="s">
        <v>357</v>
      </c>
      <c r="C1231" s="65" t="s">
        <v>262</v>
      </c>
      <c r="D1231" s="66">
        <v>46270</v>
      </c>
      <c r="E1231" s="67">
        <v>0.37</v>
      </c>
      <c r="F1231" s="65" t="s">
        <v>255</v>
      </c>
      <c r="G1231" s="66">
        <v>46270</v>
      </c>
      <c r="H1231">
        <v>40494514</v>
      </c>
      <c r="I1231">
        <v>10</v>
      </c>
      <c r="J1231" s="65" t="s">
        <v>2094</v>
      </c>
      <c r="K1231" s="65" t="s">
        <v>2095</v>
      </c>
      <c r="L1231" s="66">
        <v>46270</v>
      </c>
      <c r="M1231" s="65" t="s">
        <v>258</v>
      </c>
      <c r="N1231">
        <v>3010880</v>
      </c>
      <c r="O1231" s="65" t="s">
        <v>259</v>
      </c>
      <c r="P1231" s="66">
        <v>46270</v>
      </c>
      <c r="Q1231" s="31">
        <f t="shared" si="38"/>
        <v>1194</v>
      </c>
      <c r="R1231" s="31">
        <f t="shared" si="39"/>
        <v>1217</v>
      </c>
      <c r="S1231" s="29">
        <f>IF($Q1231&lt;Parâmetros!$E$19,$G1231-1,$G1231)</f>
        <v>46270</v>
      </c>
    </row>
    <row r="1232" spans="1:19" ht="15" customHeight="1" x14ac:dyDescent="0.25">
      <c r="A1232" s="122">
        <v>55420</v>
      </c>
      <c r="B1232" s="65" t="s">
        <v>357</v>
      </c>
      <c r="C1232" s="65" t="s">
        <v>262</v>
      </c>
      <c r="D1232" s="66">
        <v>46270</v>
      </c>
      <c r="E1232" s="67">
        <v>0.32</v>
      </c>
      <c r="F1232" s="65" t="s">
        <v>255</v>
      </c>
      <c r="G1232" s="66">
        <v>46270</v>
      </c>
      <c r="H1232">
        <v>40494529</v>
      </c>
      <c r="I1232">
        <v>10</v>
      </c>
      <c r="J1232" s="65" t="s">
        <v>2096</v>
      </c>
      <c r="K1232" s="65" t="s">
        <v>2097</v>
      </c>
      <c r="L1232" s="66">
        <v>46270</v>
      </c>
      <c r="M1232" s="65" t="s">
        <v>258</v>
      </c>
      <c r="N1232">
        <v>3011249</v>
      </c>
      <c r="O1232" s="65" t="s">
        <v>259</v>
      </c>
      <c r="P1232" s="66">
        <v>46270</v>
      </c>
      <c r="Q1232" s="31">
        <f t="shared" si="38"/>
        <v>1217</v>
      </c>
      <c r="R1232" s="31">
        <f t="shared" si="39"/>
        <v>1236</v>
      </c>
      <c r="S1232" s="29">
        <f>IF($Q1232&lt;Parâmetros!$E$19,$G1232-1,$G1232)</f>
        <v>46270</v>
      </c>
    </row>
    <row r="1233" spans="1:19" ht="15" customHeight="1" x14ac:dyDescent="0.25">
      <c r="A1233" s="122">
        <v>55420</v>
      </c>
      <c r="B1233" s="65" t="s">
        <v>357</v>
      </c>
      <c r="C1233" s="65" t="s">
        <v>262</v>
      </c>
      <c r="D1233" s="66">
        <v>46270</v>
      </c>
      <c r="E1233" s="67">
        <v>0.3</v>
      </c>
      <c r="F1233" s="65" t="s">
        <v>255</v>
      </c>
      <c r="G1233" s="66">
        <v>46270</v>
      </c>
      <c r="H1233">
        <v>40494550</v>
      </c>
      <c r="I1233">
        <v>10</v>
      </c>
      <c r="J1233" s="65" t="s">
        <v>2098</v>
      </c>
      <c r="K1233" s="65" t="s">
        <v>2099</v>
      </c>
      <c r="L1233" s="66">
        <v>46270</v>
      </c>
      <c r="M1233" s="65" t="s">
        <v>258</v>
      </c>
      <c r="N1233">
        <v>3011376</v>
      </c>
      <c r="O1233" s="65" t="s">
        <v>259</v>
      </c>
      <c r="P1233" s="66">
        <v>46270</v>
      </c>
      <c r="Q1233" s="31">
        <f t="shared" si="38"/>
        <v>1237</v>
      </c>
      <c r="R1233" s="31">
        <f t="shared" si="39"/>
        <v>1255</v>
      </c>
      <c r="S1233" s="29">
        <f>IF($Q1233&lt;Parâmetros!$E$19,$G1233-1,$G1233)</f>
        <v>46270</v>
      </c>
    </row>
    <row r="1234" spans="1:19" ht="15" customHeight="1" x14ac:dyDescent="0.25">
      <c r="A1234" s="122">
        <v>55420</v>
      </c>
      <c r="B1234" s="65" t="s">
        <v>357</v>
      </c>
      <c r="C1234" s="65" t="s">
        <v>262</v>
      </c>
      <c r="D1234" s="66">
        <v>46270</v>
      </c>
      <c r="E1234" s="67">
        <v>0.34</v>
      </c>
      <c r="F1234" s="65" t="s">
        <v>255</v>
      </c>
      <c r="G1234" s="66">
        <v>46270</v>
      </c>
      <c r="H1234">
        <v>40494551</v>
      </c>
      <c r="I1234">
        <v>10</v>
      </c>
      <c r="J1234" s="65" t="s">
        <v>2100</v>
      </c>
      <c r="K1234" s="65" t="s">
        <v>2101</v>
      </c>
      <c r="L1234" s="66">
        <v>46270</v>
      </c>
      <c r="M1234" s="65" t="s">
        <v>258</v>
      </c>
      <c r="N1234">
        <v>3011533</v>
      </c>
      <c r="O1234" s="65" t="s">
        <v>259</v>
      </c>
      <c r="P1234" s="66">
        <v>46270</v>
      </c>
      <c r="Q1234" s="31">
        <f t="shared" si="38"/>
        <v>1255</v>
      </c>
      <c r="R1234" s="31">
        <f t="shared" si="39"/>
        <v>1276</v>
      </c>
      <c r="S1234" s="29">
        <f>IF($Q1234&lt;Parâmetros!$E$19,$G1234-1,$G1234)</f>
        <v>46270</v>
      </c>
    </row>
    <row r="1235" spans="1:19" ht="15" customHeight="1" x14ac:dyDescent="0.25">
      <c r="A1235" s="122">
        <v>55420</v>
      </c>
      <c r="B1235" s="65" t="s">
        <v>357</v>
      </c>
      <c r="C1235" s="65" t="s">
        <v>262</v>
      </c>
      <c r="D1235" s="66">
        <v>46270</v>
      </c>
      <c r="E1235" s="67">
        <v>0.35</v>
      </c>
      <c r="F1235" s="65" t="s">
        <v>255</v>
      </c>
      <c r="G1235" s="66">
        <v>46270</v>
      </c>
      <c r="H1235">
        <v>40496853</v>
      </c>
      <c r="I1235">
        <v>10</v>
      </c>
      <c r="J1235" s="65" t="s">
        <v>2102</v>
      </c>
      <c r="K1235" s="65" t="s">
        <v>2103</v>
      </c>
      <c r="L1235" s="66">
        <v>46270</v>
      </c>
      <c r="M1235" s="65" t="s">
        <v>258</v>
      </c>
      <c r="N1235">
        <v>3001829</v>
      </c>
      <c r="O1235" s="65" t="s">
        <v>259</v>
      </c>
      <c r="P1235" s="66">
        <v>46270</v>
      </c>
      <c r="Q1235" s="31">
        <f t="shared" si="38"/>
        <v>1277</v>
      </c>
      <c r="R1235" s="31">
        <f t="shared" si="39"/>
        <v>1298</v>
      </c>
      <c r="S1235" s="29">
        <f>IF($Q1235&lt;Parâmetros!$E$19,$G1235-1,$G1235)</f>
        <v>46270</v>
      </c>
    </row>
    <row r="1236" spans="1:19" ht="15" customHeight="1" x14ac:dyDescent="0.25">
      <c r="A1236" s="122">
        <v>55420</v>
      </c>
      <c r="B1236" s="65" t="s">
        <v>357</v>
      </c>
      <c r="C1236" s="65" t="s">
        <v>262</v>
      </c>
      <c r="D1236" s="66">
        <v>46270</v>
      </c>
      <c r="E1236" s="67">
        <v>0.28000000000000003</v>
      </c>
      <c r="F1236" s="65" t="s">
        <v>255</v>
      </c>
      <c r="G1236" s="66">
        <v>46270</v>
      </c>
      <c r="H1236">
        <v>40507732</v>
      </c>
      <c r="I1236">
        <v>10</v>
      </c>
      <c r="J1236" s="65" t="s">
        <v>2104</v>
      </c>
      <c r="K1236" s="65" t="s">
        <v>2105</v>
      </c>
      <c r="L1236" s="66">
        <v>46270</v>
      </c>
      <c r="M1236" s="65" t="s">
        <v>258</v>
      </c>
      <c r="N1236">
        <v>3002778</v>
      </c>
      <c r="O1236" s="65" t="s">
        <v>259</v>
      </c>
      <c r="P1236" s="66">
        <v>46270</v>
      </c>
      <c r="Q1236" s="31">
        <f t="shared" si="38"/>
        <v>1303</v>
      </c>
      <c r="R1236" s="31">
        <f t="shared" si="39"/>
        <v>1319</v>
      </c>
      <c r="S1236" s="29">
        <f>IF($Q1236&lt;Parâmetros!$E$19,$G1236-1,$G1236)</f>
        <v>46270</v>
      </c>
    </row>
    <row r="1237" spans="1:19" ht="15" customHeight="1" x14ac:dyDescent="0.25">
      <c r="A1237" s="122">
        <v>55420</v>
      </c>
      <c r="B1237" s="65" t="s">
        <v>357</v>
      </c>
      <c r="C1237" s="65" t="s">
        <v>262</v>
      </c>
      <c r="D1237" s="66">
        <v>46270</v>
      </c>
      <c r="E1237" s="67">
        <v>0.27</v>
      </c>
      <c r="F1237" s="65" t="s">
        <v>255</v>
      </c>
      <c r="G1237" s="66">
        <v>46270</v>
      </c>
      <c r="H1237">
        <v>40507741</v>
      </c>
      <c r="I1237">
        <v>10</v>
      </c>
      <c r="J1237" s="65" t="s">
        <v>2106</v>
      </c>
      <c r="K1237" s="65" t="s">
        <v>1945</v>
      </c>
      <c r="L1237" s="66">
        <v>46270</v>
      </c>
      <c r="M1237" s="65" t="s">
        <v>258</v>
      </c>
      <c r="N1237">
        <v>3002629</v>
      </c>
      <c r="O1237" s="65" t="s">
        <v>259</v>
      </c>
      <c r="P1237" s="66">
        <v>46270</v>
      </c>
      <c r="Q1237" s="31">
        <f t="shared" si="38"/>
        <v>1320</v>
      </c>
      <c r="R1237" s="31">
        <f t="shared" si="39"/>
        <v>1337</v>
      </c>
      <c r="S1237" s="29">
        <f>IF($Q1237&lt;Parâmetros!$E$19,$G1237-1,$G1237)</f>
        <v>46270</v>
      </c>
    </row>
    <row r="1238" spans="1:19" ht="15" customHeight="1" x14ac:dyDescent="0.25">
      <c r="A1238" s="122">
        <v>55420</v>
      </c>
      <c r="B1238" s="65" t="s">
        <v>357</v>
      </c>
      <c r="C1238" s="65" t="s">
        <v>262</v>
      </c>
      <c r="D1238" s="66">
        <v>46270</v>
      </c>
      <c r="E1238" s="67">
        <v>0.25</v>
      </c>
      <c r="F1238" s="65" t="s">
        <v>255</v>
      </c>
      <c r="G1238" s="66">
        <v>46270</v>
      </c>
      <c r="H1238">
        <v>40507742</v>
      </c>
      <c r="I1238">
        <v>10</v>
      </c>
      <c r="J1238" s="65" t="s">
        <v>2107</v>
      </c>
      <c r="K1238" s="65" t="s">
        <v>2108</v>
      </c>
      <c r="L1238" s="66">
        <v>46270</v>
      </c>
      <c r="M1238" s="65" t="s">
        <v>258</v>
      </c>
      <c r="N1238">
        <v>3002630</v>
      </c>
      <c r="O1238" s="65" t="s">
        <v>259</v>
      </c>
      <c r="P1238" s="66">
        <v>46270</v>
      </c>
      <c r="Q1238" s="31">
        <f t="shared" si="38"/>
        <v>1337</v>
      </c>
      <c r="R1238" s="31">
        <f t="shared" si="39"/>
        <v>1352</v>
      </c>
      <c r="S1238" s="29">
        <f>IF($Q1238&lt;Parâmetros!$E$19,$G1238-1,$G1238)</f>
        <v>46270</v>
      </c>
    </row>
    <row r="1239" spans="1:19" ht="15" customHeight="1" x14ac:dyDescent="0.25">
      <c r="A1239" s="122">
        <v>55420</v>
      </c>
      <c r="B1239" s="65" t="s">
        <v>357</v>
      </c>
      <c r="C1239" s="65" t="s">
        <v>262</v>
      </c>
      <c r="D1239" s="66">
        <v>46270</v>
      </c>
      <c r="E1239" s="67">
        <v>0.22</v>
      </c>
      <c r="F1239" s="65" t="s">
        <v>255</v>
      </c>
      <c r="G1239" s="66">
        <v>46270</v>
      </c>
      <c r="H1239">
        <v>40507743</v>
      </c>
      <c r="I1239">
        <v>10</v>
      </c>
      <c r="J1239" s="65" t="s">
        <v>2109</v>
      </c>
      <c r="K1239" s="65" t="s">
        <v>2110</v>
      </c>
      <c r="L1239" s="66">
        <v>46270</v>
      </c>
      <c r="M1239" s="65" t="s">
        <v>258</v>
      </c>
      <c r="N1239">
        <v>3002846</v>
      </c>
      <c r="O1239" s="65" t="s">
        <v>259</v>
      </c>
      <c r="P1239" s="66">
        <v>46270</v>
      </c>
      <c r="Q1239" s="31">
        <f t="shared" si="38"/>
        <v>1353</v>
      </c>
      <c r="R1239" s="31">
        <f t="shared" si="39"/>
        <v>1366</v>
      </c>
      <c r="S1239" s="29">
        <f>IF($Q1239&lt;Parâmetros!$E$19,$G1239-1,$G1239)</f>
        <v>46270</v>
      </c>
    </row>
    <row r="1240" spans="1:19" ht="15" customHeight="1" x14ac:dyDescent="0.25">
      <c r="A1240" s="122">
        <v>55420</v>
      </c>
      <c r="B1240" s="65" t="s">
        <v>357</v>
      </c>
      <c r="C1240" s="65" t="s">
        <v>262</v>
      </c>
      <c r="D1240" s="66">
        <v>46271</v>
      </c>
      <c r="E1240" s="67">
        <v>1.87</v>
      </c>
      <c r="F1240" s="65" t="s">
        <v>255</v>
      </c>
      <c r="G1240" s="66">
        <v>46271</v>
      </c>
      <c r="H1240">
        <v>40496857</v>
      </c>
      <c r="I1240">
        <v>10</v>
      </c>
      <c r="J1240" s="65" t="s">
        <v>2111</v>
      </c>
      <c r="K1240" s="65" t="s">
        <v>2112</v>
      </c>
      <c r="L1240" s="66">
        <v>46271</v>
      </c>
      <c r="M1240" s="65" t="s">
        <v>258</v>
      </c>
      <c r="N1240">
        <v>3004776</v>
      </c>
      <c r="O1240" s="65" t="s">
        <v>259</v>
      </c>
      <c r="P1240" s="66">
        <v>46271</v>
      </c>
      <c r="Q1240" s="31">
        <f t="shared" si="38"/>
        <v>963</v>
      </c>
      <c r="R1240" s="31">
        <f t="shared" si="39"/>
        <v>1076</v>
      </c>
      <c r="S1240" s="29">
        <f>IF($Q1240&lt;Parâmetros!$E$19,$G1240-1,$G1240)</f>
        <v>46271</v>
      </c>
    </row>
    <row r="1241" spans="1:19" ht="15" customHeight="1" x14ac:dyDescent="0.25">
      <c r="A1241" s="122">
        <v>55420</v>
      </c>
      <c r="B1241" s="65" t="s">
        <v>357</v>
      </c>
      <c r="C1241" s="65" t="s">
        <v>262</v>
      </c>
      <c r="D1241" s="66">
        <v>46271</v>
      </c>
      <c r="E1241" s="67">
        <v>0.94</v>
      </c>
      <c r="F1241" s="65" t="s">
        <v>255</v>
      </c>
      <c r="G1241" s="66">
        <v>46271</v>
      </c>
      <c r="H1241">
        <v>40507744</v>
      </c>
      <c r="I1241">
        <v>10</v>
      </c>
      <c r="J1241" s="65" t="s">
        <v>2113</v>
      </c>
      <c r="K1241" s="65" t="s">
        <v>2114</v>
      </c>
      <c r="L1241" s="66">
        <v>46271</v>
      </c>
      <c r="M1241" s="65" t="s">
        <v>258</v>
      </c>
      <c r="N1241">
        <v>3002850</v>
      </c>
      <c r="O1241" s="65" t="s">
        <v>259</v>
      </c>
      <c r="P1241" s="66">
        <v>46271</v>
      </c>
      <c r="Q1241" s="31">
        <f t="shared" si="38"/>
        <v>1076</v>
      </c>
      <c r="R1241" s="31">
        <f t="shared" si="39"/>
        <v>1133</v>
      </c>
      <c r="S1241" s="29">
        <f>IF($Q1241&lt;Parâmetros!$E$19,$G1241-1,$G1241)</f>
        <v>46271</v>
      </c>
    </row>
    <row r="1242" spans="1:19" ht="15" customHeight="1" x14ac:dyDescent="0.25">
      <c r="A1242" s="122">
        <v>55420</v>
      </c>
      <c r="B1242" s="65" t="s">
        <v>357</v>
      </c>
      <c r="C1242" s="65" t="s">
        <v>262</v>
      </c>
      <c r="D1242" s="66">
        <v>46271</v>
      </c>
      <c r="E1242" s="67">
        <v>1.4</v>
      </c>
      <c r="F1242" s="65" t="s">
        <v>255</v>
      </c>
      <c r="G1242" s="66">
        <v>46271</v>
      </c>
      <c r="H1242">
        <v>40507745</v>
      </c>
      <c r="I1242">
        <v>10</v>
      </c>
      <c r="J1242" s="65" t="s">
        <v>2115</v>
      </c>
      <c r="K1242" s="65" t="s">
        <v>2116</v>
      </c>
      <c r="L1242" s="66">
        <v>46271</v>
      </c>
      <c r="M1242" s="65" t="s">
        <v>258</v>
      </c>
      <c r="N1242">
        <v>3002851</v>
      </c>
      <c r="O1242" s="65" t="s">
        <v>259</v>
      </c>
      <c r="P1242" s="66">
        <v>46271</v>
      </c>
      <c r="Q1242" s="31">
        <f t="shared" si="38"/>
        <v>1133</v>
      </c>
      <c r="R1242" s="31">
        <f t="shared" si="39"/>
        <v>1217</v>
      </c>
      <c r="S1242" s="29">
        <f>IF($Q1242&lt;Parâmetros!$E$19,$G1242-1,$G1242)</f>
        <v>46271</v>
      </c>
    </row>
    <row r="1243" spans="1:19" ht="15" customHeight="1" x14ac:dyDescent="0.25">
      <c r="A1243" s="122">
        <v>55420</v>
      </c>
      <c r="B1243" s="65" t="s">
        <v>357</v>
      </c>
      <c r="C1243" s="65" t="s">
        <v>262</v>
      </c>
      <c r="D1243" s="66">
        <v>46271</v>
      </c>
      <c r="E1243" s="67">
        <v>0.76</v>
      </c>
      <c r="F1243" s="65" t="s">
        <v>255</v>
      </c>
      <c r="G1243" s="66">
        <v>46271</v>
      </c>
      <c r="H1243">
        <v>40507746</v>
      </c>
      <c r="I1243">
        <v>10</v>
      </c>
      <c r="J1243" s="65" t="s">
        <v>2117</v>
      </c>
      <c r="K1243" s="65" t="s">
        <v>2118</v>
      </c>
      <c r="L1243" s="66">
        <v>46271</v>
      </c>
      <c r="M1243" s="65" t="s">
        <v>258</v>
      </c>
      <c r="N1243">
        <v>3002852</v>
      </c>
      <c r="O1243" s="65" t="s">
        <v>259</v>
      </c>
      <c r="P1243" s="66">
        <v>46271</v>
      </c>
      <c r="Q1243" s="31">
        <f t="shared" si="38"/>
        <v>1219</v>
      </c>
      <c r="R1243" s="31">
        <f t="shared" si="39"/>
        <v>1264</v>
      </c>
      <c r="S1243" s="29">
        <f>IF($Q1243&lt;Parâmetros!$E$19,$G1243-1,$G1243)</f>
        <v>46271</v>
      </c>
    </row>
    <row r="1244" spans="1:19" ht="15" customHeight="1" x14ac:dyDescent="0.25">
      <c r="A1244" s="122">
        <v>55420</v>
      </c>
      <c r="B1244" s="65" t="s">
        <v>357</v>
      </c>
      <c r="C1244" s="65" t="s">
        <v>262</v>
      </c>
      <c r="D1244" s="66">
        <v>46271</v>
      </c>
      <c r="E1244" s="67">
        <v>0.53</v>
      </c>
      <c r="F1244" s="65" t="s">
        <v>255</v>
      </c>
      <c r="G1244" s="66">
        <v>46271</v>
      </c>
      <c r="H1244">
        <v>40507748</v>
      </c>
      <c r="I1244">
        <v>10</v>
      </c>
      <c r="J1244" s="65" t="s">
        <v>2119</v>
      </c>
      <c r="K1244" s="65" t="s">
        <v>2120</v>
      </c>
      <c r="L1244" s="66">
        <v>46271</v>
      </c>
      <c r="M1244" s="65" t="s">
        <v>258</v>
      </c>
      <c r="N1244">
        <v>3002854</v>
      </c>
      <c r="O1244" s="65" t="s">
        <v>259</v>
      </c>
      <c r="P1244" s="66">
        <v>46271</v>
      </c>
      <c r="Q1244" s="31">
        <f t="shared" si="38"/>
        <v>1265</v>
      </c>
      <c r="R1244" s="31">
        <f t="shared" si="39"/>
        <v>1297</v>
      </c>
      <c r="S1244" s="29">
        <f>IF($Q1244&lt;Parâmetros!$E$19,$G1244-1,$G1244)</f>
        <v>46271</v>
      </c>
    </row>
    <row r="1245" spans="1:19" ht="15" customHeight="1" x14ac:dyDescent="0.25">
      <c r="A1245" s="122">
        <v>55420</v>
      </c>
      <c r="B1245" s="65" t="s">
        <v>357</v>
      </c>
      <c r="C1245" s="65" t="s">
        <v>262</v>
      </c>
      <c r="D1245" s="66">
        <v>46272</v>
      </c>
      <c r="E1245" s="67">
        <v>0.92</v>
      </c>
      <c r="F1245" s="65" t="s">
        <v>255</v>
      </c>
      <c r="G1245" s="66">
        <v>46271</v>
      </c>
      <c r="H1245">
        <v>40505302</v>
      </c>
      <c r="I1245">
        <v>10</v>
      </c>
      <c r="J1245" s="65" t="s">
        <v>2569</v>
      </c>
      <c r="K1245" s="65" t="s">
        <v>2570</v>
      </c>
      <c r="L1245" s="66">
        <v>46271</v>
      </c>
      <c r="M1245" s="65" t="s">
        <v>261</v>
      </c>
      <c r="N1245" s="65" t="s">
        <v>264</v>
      </c>
      <c r="O1245" s="65" t="s">
        <v>259</v>
      </c>
      <c r="P1245" s="66">
        <v>46272</v>
      </c>
      <c r="Q1245" s="31">
        <f t="shared" si="38"/>
        <v>1300</v>
      </c>
      <c r="R1245" s="31">
        <f t="shared" si="39"/>
        <v>1355</v>
      </c>
      <c r="S1245" s="29">
        <f>IF($Q1245&lt;Parâmetros!$E$19,$G1245-1,$G1245)</f>
        <v>46271</v>
      </c>
    </row>
    <row r="1246" spans="1:19" ht="15" customHeight="1" x14ac:dyDescent="0.25">
      <c r="A1246" s="122">
        <v>55420</v>
      </c>
      <c r="B1246" s="65" t="s">
        <v>357</v>
      </c>
      <c r="C1246" s="65" t="s">
        <v>262</v>
      </c>
      <c r="D1246" s="66">
        <v>46272</v>
      </c>
      <c r="E1246" s="67">
        <v>0.3</v>
      </c>
      <c r="F1246" s="65" t="s">
        <v>255</v>
      </c>
      <c r="G1246" s="66">
        <v>46272</v>
      </c>
      <c r="H1246">
        <v>40508758</v>
      </c>
      <c r="I1246">
        <v>10</v>
      </c>
      <c r="J1246" s="65" t="s">
        <v>1936</v>
      </c>
      <c r="K1246" s="65" t="s">
        <v>2571</v>
      </c>
      <c r="L1246" s="66">
        <v>46272</v>
      </c>
      <c r="M1246" s="65" t="s">
        <v>258</v>
      </c>
      <c r="N1246">
        <v>3007047</v>
      </c>
      <c r="O1246" s="65" t="s">
        <v>259</v>
      </c>
      <c r="P1246" s="66">
        <v>46272</v>
      </c>
      <c r="Q1246" s="31">
        <f t="shared" si="38"/>
        <v>960</v>
      </c>
      <c r="R1246" s="31">
        <f t="shared" si="39"/>
        <v>978</v>
      </c>
      <c r="S1246" s="29">
        <f>IF($Q1246&lt;Parâmetros!$E$19,$G1246-1,$G1246)</f>
        <v>46272</v>
      </c>
    </row>
    <row r="1247" spans="1:19" ht="15" customHeight="1" x14ac:dyDescent="0.25">
      <c r="A1247" s="122">
        <v>55420</v>
      </c>
      <c r="B1247" s="65" t="s">
        <v>357</v>
      </c>
      <c r="C1247" s="65" t="s">
        <v>262</v>
      </c>
      <c r="D1247" s="66">
        <v>46272</v>
      </c>
      <c r="E1247" s="67">
        <v>0.21</v>
      </c>
      <c r="F1247" s="65" t="s">
        <v>255</v>
      </c>
      <c r="G1247" s="66">
        <v>46272</v>
      </c>
      <c r="H1247">
        <v>40508765</v>
      </c>
      <c r="I1247">
        <v>10</v>
      </c>
      <c r="J1247" s="65" t="s">
        <v>2572</v>
      </c>
      <c r="K1247" s="65" t="s">
        <v>2573</v>
      </c>
      <c r="L1247" s="66">
        <v>46272</v>
      </c>
      <c r="M1247" s="65" t="s">
        <v>258</v>
      </c>
      <c r="N1247">
        <v>3011368</v>
      </c>
      <c r="O1247" s="65" t="s">
        <v>259</v>
      </c>
      <c r="P1247" s="66">
        <v>46272</v>
      </c>
      <c r="Q1247" s="31">
        <f t="shared" si="38"/>
        <v>979</v>
      </c>
      <c r="R1247" s="31">
        <f t="shared" si="39"/>
        <v>992</v>
      </c>
      <c r="S1247" s="29">
        <f>IF($Q1247&lt;Parâmetros!$E$19,$G1247-1,$G1247)</f>
        <v>46272</v>
      </c>
    </row>
    <row r="1248" spans="1:19" ht="15" customHeight="1" x14ac:dyDescent="0.25">
      <c r="A1248" s="122">
        <v>55420</v>
      </c>
      <c r="B1248" s="65" t="s">
        <v>357</v>
      </c>
      <c r="C1248" s="65" t="s">
        <v>262</v>
      </c>
      <c r="D1248" s="66">
        <v>46272</v>
      </c>
      <c r="E1248" s="67">
        <v>0.3</v>
      </c>
      <c r="F1248" s="65" t="s">
        <v>255</v>
      </c>
      <c r="G1248" s="66">
        <v>46272</v>
      </c>
      <c r="H1248">
        <v>40508778</v>
      </c>
      <c r="I1248">
        <v>10</v>
      </c>
      <c r="J1248" s="65" t="s">
        <v>2574</v>
      </c>
      <c r="K1248" s="65" t="s">
        <v>2575</v>
      </c>
      <c r="L1248" s="66">
        <v>46272</v>
      </c>
      <c r="M1248" s="65" t="s">
        <v>258</v>
      </c>
      <c r="N1248">
        <v>3011426</v>
      </c>
      <c r="O1248" s="65" t="s">
        <v>259</v>
      </c>
      <c r="P1248" s="66">
        <v>46272</v>
      </c>
      <c r="Q1248" s="31">
        <f t="shared" si="38"/>
        <v>992</v>
      </c>
      <c r="R1248" s="31">
        <f t="shared" si="39"/>
        <v>1010</v>
      </c>
      <c r="S1248" s="29">
        <f>IF($Q1248&lt;Parâmetros!$E$19,$G1248-1,$G1248)</f>
        <v>46272</v>
      </c>
    </row>
    <row r="1249" spans="1:19" ht="15" customHeight="1" x14ac:dyDescent="0.25">
      <c r="A1249" s="122">
        <v>55420</v>
      </c>
      <c r="B1249" s="65" t="s">
        <v>357</v>
      </c>
      <c r="C1249" s="65" t="s">
        <v>262</v>
      </c>
      <c r="D1249" s="66">
        <v>46272</v>
      </c>
      <c r="E1249" s="67">
        <v>0.52</v>
      </c>
      <c r="F1249" s="65" t="s">
        <v>255</v>
      </c>
      <c r="G1249" s="66">
        <v>46272</v>
      </c>
      <c r="H1249">
        <v>40508779</v>
      </c>
      <c r="I1249">
        <v>10</v>
      </c>
      <c r="J1249" s="65" t="s">
        <v>2576</v>
      </c>
      <c r="K1249" s="65" t="s">
        <v>2577</v>
      </c>
      <c r="L1249" s="66">
        <v>46272</v>
      </c>
      <c r="M1249" s="65" t="s">
        <v>258</v>
      </c>
      <c r="N1249">
        <v>3011531</v>
      </c>
      <c r="O1249" s="65" t="s">
        <v>259</v>
      </c>
      <c r="P1249" s="66">
        <v>46272</v>
      </c>
      <c r="Q1249" s="31">
        <f t="shared" si="38"/>
        <v>1011</v>
      </c>
      <c r="R1249" s="31">
        <f t="shared" si="39"/>
        <v>1042</v>
      </c>
      <c r="S1249" s="29">
        <f>IF($Q1249&lt;Parâmetros!$E$19,$G1249-1,$G1249)</f>
        <v>46272</v>
      </c>
    </row>
    <row r="1250" spans="1:19" ht="15" customHeight="1" x14ac:dyDescent="0.25">
      <c r="A1250" s="122">
        <v>55420</v>
      </c>
      <c r="B1250" s="65" t="s">
        <v>357</v>
      </c>
      <c r="C1250" s="65" t="s">
        <v>262</v>
      </c>
      <c r="D1250" s="66">
        <v>46272</v>
      </c>
      <c r="E1250" s="67">
        <v>0.77</v>
      </c>
      <c r="F1250" s="65" t="s">
        <v>255</v>
      </c>
      <c r="G1250" s="66">
        <v>46272</v>
      </c>
      <c r="H1250">
        <v>40508733</v>
      </c>
      <c r="I1250">
        <v>10</v>
      </c>
      <c r="J1250" s="65" t="s">
        <v>2578</v>
      </c>
      <c r="K1250" s="65" t="s">
        <v>2579</v>
      </c>
      <c r="L1250" s="66">
        <v>46272</v>
      </c>
      <c r="M1250" s="65" t="s">
        <v>258</v>
      </c>
      <c r="N1250">
        <v>3003268</v>
      </c>
      <c r="O1250" s="65" t="s">
        <v>259</v>
      </c>
      <c r="P1250" s="66">
        <v>46272</v>
      </c>
      <c r="Q1250" s="31">
        <f t="shared" si="38"/>
        <v>1043</v>
      </c>
      <c r="R1250" s="31">
        <f t="shared" si="39"/>
        <v>1089</v>
      </c>
      <c r="S1250" s="29">
        <f>IF($Q1250&lt;Parâmetros!$E$19,$G1250-1,$G1250)</f>
        <v>46272</v>
      </c>
    </row>
    <row r="1251" spans="1:19" ht="15" customHeight="1" x14ac:dyDescent="0.25">
      <c r="A1251" s="122">
        <v>55420</v>
      </c>
      <c r="B1251" s="65" t="s">
        <v>357</v>
      </c>
      <c r="C1251" s="65" t="s">
        <v>262</v>
      </c>
      <c r="D1251" s="66">
        <v>46272</v>
      </c>
      <c r="E1251" s="67">
        <v>0.62</v>
      </c>
      <c r="F1251" s="65" t="s">
        <v>255</v>
      </c>
      <c r="G1251" s="66">
        <v>46272</v>
      </c>
      <c r="H1251">
        <v>40508742</v>
      </c>
      <c r="I1251">
        <v>10</v>
      </c>
      <c r="J1251" s="65" t="s">
        <v>2580</v>
      </c>
      <c r="K1251" s="65" t="s">
        <v>2581</v>
      </c>
      <c r="L1251" s="66">
        <v>46272</v>
      </c>
      <c r="M1251" s="65" t="s">
        <v>258</v>
      </c>
      <c r="N1251">
        <v>3003110</v>
      </c>
      <c r="O1251" s="65" t="s">
        <v>259</v>
      </c>
      <c r="P1251" s="66">
        <v>46272</v>
      </c>
      <c r="Q1251" s="31">
        <f t="shared" si="38"/>
        <v>1089</v>
      </c>
      <c r="R1251" s="31">
        <f t="shared" si="39"/>
        <v>1127</v>
      </c>
      <c r="S1251" s="29">
        <f>IF($Q1251&lt;Parâmetros!$E$19,$G1251-1,$G1251)</f>
        <v>46272</v>
      </c>
    </row>
    <row r="1252" spans="1:19" ht="15" customHeight="1" x14ac:dyDescent="0.25">
      <c r="A1252" s="122">
        <v>55420</v>
      </c>
      <c r="B1252" s="65" t="s">
        <v>357</v>
      </c>
      <c r="C1252" s="65" t="s">
        <v>262</v>
      </c>
      <c r="D1252" s="66">
        <v>46272</v>
      </c>
      <c r="E1252" s="67">
        <v>1.75</v>
      </c>
      <c r="F1252" s="65" t="s">
        <v>255</v>
      </c>
      <c r="G1252" s="66">
        <v>46272</v>
      </c>
      <c r="H1252">
        <v>40470256</v>
      </c>
      <c r="I1252">
        <v>40</v>
      </c>
      <c r="J1252" s="65" t="s">
        <v>2582</v>
      </c>
      <c r="K1252" s="65" t="s">
        <v>2583</v>
      </c>
      <c r="L1252" s="66">
        <v>46272</v>
      </c>
      <c r="M1252" s="65" t="s">
        <v>261</v>
      </c>
      <c r="N1252" s="65" t="s">
        <v>264</v>
      </c>
      <c r="O1252" s="65" t="s">
        <v>259</v>
      </c>
      <c r="P1252" s="66">
        <v>46272</v>
      </c>
      <c r="Q1252" s="31">
        <f t="shared" si="38"/>
        <v>1197</v>
      </c>
      <c r="R1252" s="31">
        <f t="shared" si="39"/>
        <v>1302</v>
      </c>
      <c r="S1252" s="29">
        <f>IF($Q1252&lt;Parâmetros!$E$19,$G1252-1,$G1252)</f>
        <v>46272</v>
      </c>
    </row>
    <row r="1253" spans="1:19" ht="15" customHeight="1" x14ac:dyDescent="0.25">
      <c r="A1253" s="122">
        <v>55420</v>
      </c>
      <c r="B1253" s="65" t="s">
        <v>357</v>
      </c>
      <c r="C1253" s="65" t="s">
        <v>262</v>
      </c>
      <c r="D1253" s="66">
        <v>46272</v>
      </c>
      <c r="E1253" s="67">
        <v>0.75</v>
      </c>
      <c r="F1253" s="65" t="s">
        <v>255</v>
      </c>
      <c r="G1253" s="66">
        <v>46272</v>
      </c>
      <c r="H1253">
        <v>40470256</v>
      </c>
      <c r="I1253">
        <v>60</v>
      </c>
      <c r="J1253" s="65" t="s">
        <v>2584</v>
      </c>
      <c r="K1253" s="65" t="s">
        <v>2585</v>
      </c>
      <c r="L1253" s="66">
        <v>46272</v>
      </c>
      <c r="M1253" s="65" t="s">
        <v>261</v>
      </c>
      <c r="N1253" s="65" t="s">
        <v>264</v>
      </c>
      <c r="O1253" s="65" t="s">
        <v>259</v>
      </c>
      <c r="P1253" s="66">
        <v>46272</v>
      </c>
      <c r="Q1253" s="31">
        <f t="shared" si="38"/>
        <v>1302</v>
      </c>
      <c r="R1253" s="31">
        <f t="shared" si="39"/>
        <v>1347</v>
      </c>
      <c r="S1253" s="29">
        <f>IF($Q1253&lt;Parâmetros!$E$19,$G1253-1,$G1253)</f>
        <v>46272</v>
      </c>
    </row>
    <row r="1254" spans="1:19" ht="15" customHeight="1" x14ac:dyDescent="0.25">
      <c r="A1254" s="122">
        <v>55420</v>
      </c>
      <c r="B1254" s="65" t="s">
        <v>357</v>
      </c>
      <c r="C1254" s="65" t="s">
        <v>262</v>
      </c>
      <c r="D1254" s="66">
        <v>46272</v>
      </c>
      <c r="E1254" s="67">
        <v>0.65</v>
      </c>
      <c r="F1254" s="65" t="s">
        <v>255</v>
      </c>
      <c r="G1254" s="66">
        <v>46272</v>
      </c>
      <c r="H1254">
        <v>40505302</v>
      </c>
      <c r="I1254">
        <v>10</v>
      </c>
      <c r="J1254" s="65" t="s">
        <v>2586</v>
      </c>
      <c r="K1254" s="65" t="s">
        <v>2587</v>
      </c>
      <c r="L1254" s="66">
        <v>46272</v>
      </c>
      <c r="M1254" s="65" t="s">
        <v>261</v>
      </c>
      <c r="N1254" s="65" t="s">
        <v>264</v>
      </c>
      <c r="O1254" s="65" t="s">
        <v>259</v>
      </c>
      <c r="P1254" s="66">
        <v>46272</v>
      </c>
      <c r="Q1254" s="31">
        <f t="shared" si="38"/>
        <v>1349</v>
      </c>
      <c r="R1254" s="31">
        <f t="shared" si="39"/>
        <v>1388</v>
      </c>
      <c r="S1254" s="29">
        <f>IF($Q1254&lt;Parâmetros!$E$19,$G1254-1,$G1254)</f>
        <v>46272</v>
      </c>
    </row>
    <row r="1255" spans="1:19" ht="15" customHeight="1" x14ac:dyDescent="0.25">
      <c r="A1255" s="122">
        <v>55420</v>
      </c>
      <c r="B1255" s="65" t="s">
        <v>357</v>
      </c>
      <c r="C1255" s="65" t="s">
        <v>262</v>
      </c>
      <c r="D1255" s="66">
        <v>46273</v>
      </c>
      <c r="E1255" s="67">
        <v>6.36</v>
      </c>
      <c r="F1255" s="65" t="s">
        <v>255</v>
      </c>
      <c r="G1255" s="66">
        <v>46273</v>
      </c>
      <c r="H1255">
        <v>40513031</v>
      </c>
      <c r="I1255">
        <v>10</v>
      </c>
      <c r="J1255" s="65" t="s">
        <v>2780</v>
      </c>
      <c r="K1255" s="65" t="s">
        <v>2781</v>
      </c>
      <c r="L1255" s="66">
        <v>46273</v>
      </c>
      <c r="M1255" s="65" t="s">
        <v>261</v>
      </c>
      <c r="N1255">
        <v>3010780</v>
      </c>
      <c r="O1255" s="65" t="s">
        <v>259</v>
      </c>
      <c r="P1255" s="66">
        <v>46273</v>
      </c>
      <c r="Q1255" s="31">
        <f t="shared" si="38"/>
        <v>938</v>
      </c>
      <c r="R1255" s="31">
        <f t="shared" si="39"/>
        <v>1319</v>
      </c>
      <c r="S1255" s="29">
        <f>IF($Q1255&lt;Parâmetros!$E$19,$G1255-1,$G1255)</f>
        <v>46273</v>
      </c>
    </row>
    <row r="1256" spans="1:19" ht="15" customHeight="1" x14ac:dyDescent="0.25">
      <c r="A1256" s="122">
        <v>55554</v>
      </c>
      <c r="B1256" s="65" t="s">
        <v>205</v>
      </c>
      <c r="C1256" s="65" t="s">
        <v>288</v>
      </c>
      <c r="D1256" s="66">
        <v>46265</v>
      </c>
      <c r="E1256" s="67">
        <v>4</v>
      </c>
      <c r="F1256" s="65" t="s">
        <v>255</v>
      </c>
      <c r="G1256" s="66">
        <v>46264</v>
      </c>
      <c r="H1256">
        <v>40508679</v>
      </c>
      <c r="I1256">
        <v>20</v>
      </c>
      <c r="J1256" s="65" t="s">
        <v>289</v>
      </c>
      <c r="K1256" s="65" t="s">
        <v>302</v>
      </c>
      <c r="L1256" s="66">
        <v>46264</v>
      </c>
      <c r="M1256" s="65" t="s">
        <v>261</v>
      </c>
      <c r="N1256" s="65" t="s">
        <v>264</v>
      </c>
      <c r="O1256" s="65" t="s">
        <v>259</v>
      </c>
      <c r="P1256" s="66">
        <v>46265</v>
      </c>
      <c r="Q1256" s="31">
        <f t="shared" si="38"/>
        <v>440</v>
      </c>
      <c r="R1256" s="31">
        <f t="shared" si="39"/>
        <v>680</v>
      </c>
      <c r="S1256" s="29">
        <f>IF($Q1256&lt;Parâmetros!$E$19,$G1256-1,$G1256)</f>
        <v>46264</v>
      </c>
    </row>
    <row r="1257" spans="1:19" ht="15" customHeight="1" x14ac:dyDescent="0.25">
      <c r="A1257" s="122">
        <v>55554</v>
      </c>
      <c r="B1257" s="65" t="s">
        <v>205</v>
      </c>
      <c r="C1257" s="65" t="s">
        <v>288</v>
      </c>
      <c r="D1257" s="66">
        <v>46265</v>
      </c>
      <c r="E1257" s="67">
        <v>2.67</v>
      </c>
      <c r="F1257" s="65" t="s">
        <v>255</v>
      </c>
      <c r="G1257" s="66">
        <v>46264</v>
      </c>
      <c r="H1257">
        <v>40508679</v>
      </c>
      <c r="I1257">
        <v>20</v>
      </c>
      <c r="J1257" s="65" t="s">
        <v>305</v>
      </c>
      <c r="K1257" s="65" t="s">
        <v>297</v>
      </c>
      <c r="L1257" s="66">
        <v>46264</v>
      </c>
      <c r="M1257" s="65" t="s">
        <v>261</v>
      </c>
      <c r="N1257" s="65" t="s">
        <v>264</v>
      </c>
      <c r="O1257" s="65" t="s">
        <v>259</v>
      </c>
      <c r="P1257" s="66">
        <v>46265</v>
      </c>
      <c r="Q1257" s="31">
        <f t="shared" si="38"/>
        <v>760</v>
      </c>
      <c r="R1257" s="31">
        <f t="shared" si="39"/>
        <v>920</v>
      </c>
      <c r="S1257" s="29">
        <f>IF($Q1257&lt;Parâmetros!$E$19,$G1257-1,$G1257)</f>
        <v>46264</v>
      </c>
    </row>
    <row r="1258" spans="1:19" ht="15" customHeight="1" x14ac:dyDescent="0.25">
      <c r="A1258" s="122">
        <v>55554</v>
      </c>
      <c r="B1258" s="65" t="s">
        <v>205</v>
      </c>
      <c r="C1258" s="65" t="s">
        <v>288</v>
      </c>
      <c r="D1258" s="66">
        <v>46266</v>
      </c>
      <c r="E1258" s="67">
        <v>4</v>
      </c>
      <c r="F1258" s="65" t="s">
        <v>255</v>
      </c>
      <c r="G1258" s="66">
        <v>46265</v>
      </c>
      <c r="H1258">
        <v>40506752</v>
      </c>
      <c r="I1258">
        <v>10</v>
      </c>
      <c r="J1258" s="65" t="s">
        <v>289</v>
      </c>
      <c r="K1258" s="65" t="s">
        <v>302</v>
      </c>
      <c r="L1258" s="66">
        <v>46265</v>
      </c>
      <c r="M1258" s="65" t="s">
        <v>261</v>
      </c>
      <c r="N1258" s="65" t="s">
        <v>264</v>
      </c>
      <c r="O1258" s="65" t="s">
        <v>259</v>
      </c>
      <c r="P1258" s="66">
        <v>46266</v>
      </c>
      <c r="Q1258" s="31">
        <f t="shared" si="38"/>
        <v>440</v>
      </c>
      <c r="R1258" s="31">
        <f t="shared" si="39"/>
        <v>680</v>
      </c>
      <c r="S1258" s="29">
        <f>IF($Q1258&lt;Parâmetros!$E$19,$G1258-1,$G1258)</f>
        <v>46265</v>
      </c>
    </row>
    <row r="1259" spans="1:19" ht="15" customHeight="1" x14ac:dyDescent="0.25">
      <c r="A1259" s="122">
        <v>55554</v>
      </c>
      <c r="B1259" s="65" t="s">
        <v>205</v>
      </c>
      <c r="C1259" s="65" t="s">
        <v>288</v>
      </c>
      <c r="D1259" s="66">
        <v>46266</v>
      </c>
      <c r="E1259" s="67">
        <v>2.83</v>
      </c>
      <c r="F1259" s="65" t="s">
        <v>255</v>
      </c>
      <c r="G1259" s="66">
        <v>46265</v>
      </c>
      <c r="H1259">
        <v>40506752</v>
      </c>
      <c r="I1259">
        <v>10</v>
      </c>
      <c r="J1259" s="65" t="s">
        <v>305</v>
      </c>
      <c r="K1259" s="65" t="s">
        <v>306</v>
      </c>
      <c r="L1259" s="66">
        <v>46265</v>
      </c>
      <c r="M1259" s="65" t="s">
        <v>261</v>
      </c>
      <c r="N1259" s="65" t="s">
        <v>264</v>
      </c>
      <c r="O1259" s="65" t="s">
        <v>259</v>
      </c>
      <c r="P1259" s="66">
        <v>46266</v>
      </c>
      <c r="Q1259" s="31">
        <f t="shared" si="38"/>
        <v>760</v>
      </c>
      <c r="R1259" s="31">
        <f t="shared" si="39"/>
        <v>930</v>
      </c>
      <c r="S1259" s="29">
        <f>IF($Q1259&lt;Parâmetros!$E$19,$G1259-1,$G1259)</f>
        <v>46265</v>
      </c>
    </row>
    <row r="1260" spans="1:19" ht="15" customHeight="1" x14ac:dyDescent="0.25">
      <c r="A1260" s="122">
        <v>55554</v>
      </c>
      <c r="B1260" s="65" t="s">
        <v>205</v>
      </c>
      <c r="C1260" s="65" t="s">
        <v>288</v>
      </c>
      <c r="D1260" s="66">
        <v>46266</v>
      </c>
      <c r="E1260" s="67">
        <v>0.92</v>
      </c>
      <c r="F1260" s="65" t="s">
        <v>255</v>
      </c>
      <c r="G1260" s="66">
        <v>46265</v>
      </c>
      <c r="H1260">
        <v>40509923</v>
      </c>
      <c r="I1260">
        <v>30</v>
      </c>
      <c r="J1260" s="65" t="s">
        <v>300</v>
      </c>
      <c r="K1260" s="65" t="s">
        <v>311</v>
      </c>
      <c r="L1260" s="66">
        <v>46265</v>
      </c>
      <c r="M1260" s="65" t="s">
        <v>261</v>
      </c>
      <c r="N1260" s="65" t="s">
        <v>264</v>
      </c>
      <c r="O1260" s="65" t="s">
        <v>259</v>
      </c>
      <c r="P1260" s="66">
        <v>46266</v>
      </c>
      <c r="Q1260" s="31">
        <f t="shared" si="38"/>
        <v>940</v>
      </c>
      <c r="R1260" s="31">
        <f t="shared" si="39"/>
        <v>995</v>
      </c>
      <c r="S1260" s="29">
        <f>IF($Q1260&lt;Parâmetros!$E$19,$G1260-1,$G1260)</f>
        <v>46265</v>
      </c>
    </row>
    <row r="1261" spans="1:19" ht="15" customHeight="1" x14ac:dyDescent="0.25">
      <c r="A1261" s="122">
        <v>55554</v>
      </c>
      <c r="B1261" s="65" t="s">
        <v>205</v>
      </c>
      <c r="C1261" s="65" t="s">
        <v>288</v>
      </c>
      <c r="D1261" s="66">
        <v>46267</v>
      </c>
      <c r="E1261" s="67">
        <v>4.0199999999999996</v>
      </c>
      <c r="F1261" s="65" t="s">
        <v>255</v>
      </c>
      <c r="G1261" s="66">
        <v>46266</v>
      </c>
      <c r="H1261">
        <v>40510969</v>
      </c>
      <c r="I1261">
        <v>10</v>
      </c>
      <c r="J1261" s="65" t="s">
        <v>289</v>
      </c>
      <c r="K1261" s="65" t="s">
        <v>818</v>
      </c>
      <c r="L1261" s="66">
        <v>46266</v>
      </c>
      <c r="M1261" s="65" t="s">
        <v>261</v>
      </c>
      <c r="N1261" s="65" t="s">
        <v>264</v>
      </c>
      <c r="O1261" s="65" t="s">
        <v>259</v>
      </c>
      <c r="P1261" s="66">
        <v>46267</v>
      </c>
      <c r="Q1261" s="31">
        <f t="shared" si="38"/>
        <v>440</v>
      </c>
      <c r="R1261" s="31">
        <f t="shared" si="39"/>
        <v>681</v>
      </c>
      <c r="S1261" s="29">
        <f>IF($Q1261&lt;Parâmetros!$E$19,$G1261-1,$G1261)</f>
        <v>46266</v>
      </c>
    </row>
    <row r="1262" spans="1:19" ht="15" customHeight="1" x14ac:dyDescent="0.25">
      <c r="A1262" s="122">
        <v>55554</v>
      </c>
      <c r="B1262" s="65" t="s">
        <v>205</v>
      </c>
      <c r="C1262" s="65" t="s">
        <v>288</v>
      </c>
      <c r="D1262" s="66">
        <v>46267</v>
      </c>
      <c r="E1262" s="67">
        <v>3.92</v>
      </c>
      <c r="F1262" s="65" t="s">
        <v>255</v>
      </c>
      <c r="G1262" s="66">
        <v>46266</v>
      </c>
      <c r="H1262">
        <v>40510969</v>
      </c>
      <c r="I1262">
        <v>10</v>
      </c>
      <c r="J1262" s="65" t="s">
        <v>305</v>
      </c>
      <c r="K1262" s="65" t="s">
        <v>311</v>
      </c>
      <c r="L1262" s="66">
        <v>46266</v>
      </c>
      <c r="M1262" s="65" t="s">
        <v>261</v>
      </c>
      <c r="N1262" s="65" t="s">
        <v>264</v>
      </c>
      <c r="O1262" s="65" t="s">
        <v>259</v>
      </c>
      <c r="P1262" s="66">
        <v>46267</v>
      </c>
      <c r="Q1262" s="31">
        <f t="shared" si="38"/>
        <v>760</v>
      </c>
      <c r="R1262" s="31">
        <f t="shared" si="39"/>
        <v>995</v>
      </c>
      <c r="S1262" s="29">
        <f>IF($Q1262&lt;Parâmetros!$E$19,$G1262-1,$G1262)</f>
        <v>46266</v>
      </c>
    </row>
    <row r="1263" spans="1:19" ht="15" customHeight="1" x14ac:dyDescent="0.25">
      <c r="A1263" s="122">
        <v>55554</v>
      </c>
      <c r="B1263" s="65" t="s">
        <v>205</v>
      </c>
      <c r="C1263" s="65" t="s">
        <v>288</v>
      </c>
      <c r="D1263" s="66">
        <v>46268</v>
      </c>
      <c r="E1263" s="67">
        <v>2.67</v>
      </c>
      <c r="F1263" s="65" t="s">
        <v>255</v>
      </c>
      <c r="G1263" s="66">
        <v>46267</v>
      </c>
      <c r="H1263">
        <v>40511263</v>
      </c>
      <c r="I1263">
        <v>10</v>
      </c>
      <c r="J1263" s="65" t="s">
        <v>289</v>
      </c>
      <c r="K1263" s="65" t="s">
        <v>1153</v>
      </c>
      <c r="L1263" s="66">
        <v>46267</v>
      </c>
      <c r="M1263" s="65" t="s">
        <v>261</v>
      </c>
      <c r="N1263" s="65" t="s">
        <v>264</v>
      </c>
      <c r="O1263" s="65" t="s">
        <v>259</v>
      </c>
      <c r="P1263" s="66">
        <v>46268</v>
      </c>
      <c r="Q1263" s="31">
        <f t="shared" si="38"/>
        <v>440</v>
      </c>
      <c r="R1263" s="31">
        <f t="shared" si="39"/>
        <v>600</v>
      </c>
      <c r="S1263" s="29">
        <f>IF($Q1263&lt;Parâmetros!$E$19,$G1263-1,$G1263)</f>
        <v>46267</v>
      </c>
    </row>
    <row r="1264" spans="1:19" ht="15" customHeight="1" x14ac:dyDescent="0.25">
      <c r="A1264" s="122">
        <v>55554</v>
      </c>
      <c r="B1264" s="65" t="s">
        <v>205</v>
      </c>
      <c r="C1264" s="65" t="s">
        <v>288</v>
      </c>
      <c r="D1264" s="66">
        <v>46268</v>
      </c>
      <c r="E1264" s="67">
        <v>2.83</v>
      </c>
      <c r="F1264" s="65" t="s">
        <v>255</v>
      </c>
      <c r="G1264" s="66">
        <v>46267</v>
      </c>
      <c r="H1264">
        <v>40510717</v>
      </c>
      <c r="I1264">
        <v>10</v>
      </c>
      <c r="J1264" s="65" t="s">
        <v>1228</v>
      </c>
      <c r="K1264" s="65" t="s">
        <v>1053</v>
      </c>
      <c r="L1264" s="66">
        <v>46267</v>
      </c>
      <c r="M1264" s="65" t="s">
        <v>261</v>
      </c>
      <c r="N1264" s="65" t="s">
        <v>264</v>
      </c>
      <c r="O1264" s="65" t="s">
        <v>259</v>
      </c>
      <c r="P1264" s="66">
        <v>46268</v>
      </c>
      <c r="Q1264" s="31">
        <f t="shared" si="38"/>
        <v>610</v>
      </c>
      <c r="R1264" s="31">
        <f t="shared" si="39"/>
        <v>780</v>
      </c>
      <c r="S1264" s="29">
        <f>IF($Q1264&lt;Parâmetros!$E$19,$G1264-1,$G1264)</f>
        <v>46267</v>
      </c>
    </row>
    <row r="1265" spans="1:19" ht="15" customHeight="1" x14ac:dyDescent="0.25">
      <c r="A1265" s="122">
        <v>55554</v>
      </c>
      <c r="B1265" s="65" t="s">
        <v>205</v>
      </c>
      <c r="C1265" s="65" t="s">
        <v>288</v>
      </c>
      <c r="D1265" s="66">
        <v>46268</v>
      </c>
      <c r="E1265" s="67">
        <v>2.42</v>
      </c>
      <c r="F1265" s="65" t="s">
        <v>255</v>
      </c>
      <c r="G1265" s="66">
        <v>46267</v>
      </c>
      <c r="H1265">
        <v>40511264</v>
      </c>
      <c r="I1265">
        <v>10</v>
      </c>
      <c r="J1265" s="65" t="s">
        <v>1229</v>
      </c>
      <c r="K1265" s="65" t="s">
        <v>311</v>
      </c>
      <c r="L1265" s="66">
        <v>46267</v>
      </c>
      <c r="M1265" s="65" t="s">
        <v>261</v>
      </c>
      <c r="N1265" s="65" t="s">
        <v>264</v>
      </c>
      <c r="O1265" s="65" t="s">
        <v>259</v>
      </c>
      <c r="P1265" s="66">
        <v>46268</v>
      </c>
      <c r="Q1265" s="31">
        <f t="shared" si="38"/>
        <v>850</v>
      </c>
      <c r="R1265" s="31">
        <f t="shared" si="39"/>
        <v>995</v>
      </c>
      <c r="S1265" s="29">
        <f>IF($Q1265&lt;Parâmetros!$E$19,$G1265-1,$G1265)</f>
        <v>46267</v>
      </c>
    </row>
    <row r="1266" spans="1:19" ht="15" customHeight="1" x14ac:dyDescent="0.25">
      <c r="A1266" s="122">
        <v>55554</v>
      </c>
      <c r="B1266" s="65" t="s">
        <v>205</v>
      </c>
      <c r="C1266" s="65" t="s">
        <v>288</v>
      </c>
      <c r="D1266" s="66">
        <v>46272</v>
      </c>
      <c r="E1266" s="67">
        <v>1.5</v>
      </c>
      <c r="F1266" s="65" t="s">
        <v>255</v>
      </c>
      <c r="G1266" s="66">
        <v>46268</v>
      </c>
      <c r="H1266">
        <v>40472155</v>
      </c>
      <c r="I1266">
        <v>30</v>
      </c>
      <c r="J1266" s="65" t="s">
        <v>293</v>
      </c>
      <c r="K1266" s="65" t="s">
        <v>2010</v>
      </c>
      <c r="L1266" s="66">
        <v>46268</v>
      </c>
      <c r="M1266" s="65" t="s">
        <v>261</v>
      </c>
      <c r="N1266" s="65" t="s">
        <v>264</v>
      </c>
      <c r="O1266" s="65" t="s">
        <v>296</v>
      </c>
      <c r="P1266" s="66">
        <v>46272</v>
      </c>
      <c r="Q1266" s="31">
        <f t="shared" si="38"/>
        <v>450</v>
      </c>
      <c r="R1266" s="31">
        <f t="shared" si="39"/>
        <v>560</v>
      </c>
      <c r="S1266" s="29">
        <f>IF($Q1266&lt;Parâmetros!$E$19,$G1266-1,$G1266)</f>
        <v>46268</v>
      </c>
    </row>
    <row r="1267" spans="1:19" ht="15" customHeight="1" x14ac:dyDescent="0.25">
      <c r="A1267" s="122">
        <v>55554</v>
      </c>
      <c r="B1267" s="65" t="s">
        <v>205</v>
      </c>
      <c r="C1267" s="65" t="s">
        <v>288</v>
      </c>
      <c r="D1267" s="66">
        <v>46272</v>
      </c>
      <c r="E1267" s="67">
        <v>1.83</v>
      </c>
      <c r="F1267" s="65" t="s">
        <v>255</v>
      </c>
      <c r="G1267" s="66">
        <v>46268</v>
      </c>
      <c r="H1267">
        <v>40508654</v>
      </c>
      <c r="I1267">
        <v>20</v>
      </c>
      <c r="J1267" s="65" t="s">
        <v>1045</v>
      </c>
      <c r="K1267" s="65" t="s">
        <v>302</v>
      </c>
      <c r="L1267" s="66">
        <v>46268</v>
      </c>
      <c r="M1267" s="65" t="s">
        <v>261</v>
      </c>
      <c r="N1267" s="65" t="s">
        <v>264</v>
      </c>
      <c r="O1267" s="65" t="s">
        <v>259</v>
      </c>
      <c r="P1267" s="66">
        <v>46272</v>
      </c>
      <c r="Q1267" s="31">
        <f t="shared" si="38"/>
        <v>570</v>
      </c>
      <c r="R1267" s="31">
        <f t="shared" si="39"/>
        <v>680</v>
      </c>
      <c r="S1267" s="29">
        <f>IF($Q1267&lt;Parâmetros!$E$19,$G1267-1,$G1267)</f>
        <v>46268</v>
      </c>
    </row>
    <row r="1268" spans="1:19" ht="15" customHeight="1" x14ac:dyDescent="0.25">
      <c r="A1268" s="122">
        <v>55554</v>
      </c>
      <c r="B1268" s="65" t="s">
        <v>205</v>
      </c>
      <c r="C1268" s="65" t="s">
        <v>288</v>
      </c>
      <c r="D1268" s="66">
        <v>46272</v>
      </c>
      <c r="E1268" s="67">
        <v>0.2</v>
      </c>
      <c r="F1268" s="65" t="s">
        <v>255</v>
      </c>
      <c r="G1268" s="66">
        <v>46268</v>
      </c>
      <c r="H1268">
        <v>40508402</v>
      </c>
      <c r="I1268">
        <v>40</v>
      </c>
      <c r="J1268" s="65" t="s">
        <v>305</v>
      </c>
      <c r="K1268" s="65" t="s">
        <v>1053</v>
      </c>
      <c r="L1268" s="66">
        <v>46268</v>
      </c>
      <c r="M1268" s="65" t="s">
        <v>261</v>
      </c>
      <c r="N1268" s="65" t="s">
        <v>264</v>
      </c>
      <c r="O1268" s="65" t="s">
        <v>296</v>
      </c>
      <c r="P1268" s="66">
        <v>46272</v>
      </c>
      <c r="Q1268" s="31">
        <f t="shared" si="38"/>
        <v>760</v>
      </c>
      <c r="R1268" s="31">
        <f t="shared" si="39"/>
        <v>780</v>
      </c>
      <c r="S1268" s="29">
        <f>IF($Q1268&lt;Parâmetros!$E$19,$G1268-1,$G1268)</f>
        <v>46268</v>
      </c>
    </row>
    <row r="1269" spans="1:19" ht="15" customHeight="1" x14ac:dyDescent="0.25">
      <c r="A1269" s="122">
        <v>55554</v>
      </c>
      <c r="B1269" s="65" t="s">
        <v>205</v>
      </c>
      <c r="C1269" s="65" t="s">
        <v>288</v>
      </c>
      <c r="D1269" s="66">
        <v>46272</v>
      </c>
      <c r="E1269" s="67">
        <v>2.1</v>
      </c>
      <c r="F1269" s="65" t="s">
        <v>255</v>
      </c>
      <c r="G1269" s="66">
        <v>46268</v>
      </c>
      <c r="H1269">
        <v>40503386</v>
      </c>
      <c r="I1269">
        <v>10</v>
      </c>
      <c r="J1269" s="65" t="s">
        <v>336</v>
      </c>
      <c r="K1269" s="65" t="s">
        <v>297</v>
      </c>
      <c r="L1269" s="66">
        <v>46268</v>
      </c>
      <c r="M1269" s="65" t="s">
        <v>261</v>
      </c>
      <c r="N1269" s="65" t="s">
        <v>264</v>
      </c>
      <c r="O1269" s="65" t="s">
        <v>296</v>
      </c>
      <c r="P1269" s="66">
        <v>46272</v>
      </c>
      <c r="Q1269" s="31">
        <f t="shared" si="38"/>
        <v>790</v>
      </c>
      <c r="R1269" s="31">
        <f t="shared" si="39"/>
        <v>920</v>
      </c>
      <c r="S1269" s="29">
        <f>IF($Q1269&lt;Parâmetros!$E$19,$G1269-1,$G1269)</f>
        <v>46268</v>
      </c>
    </row>
    <row r="1270" spans="1:19" ht="15" customHeight="1" x14ac:dyDescent="0.25">
      <c r="A1270" s="122">
        <v>55554</v>
      </c>
      <c r="B1270" s="65" t="s">
        <v>205</v>
      </c>
      <c r="C1270" s="65" t="s">
        <v>288</v>
      </c>
      <c r="D1270" s="66">
        <v>46271</v>
      </c>
      <c r="E1270" s="67">
        <v>4.67</v>
      </c>
      <c r="F1270" s="65" t="s">
        <v>255</v>
      </c>
      <c r="G1270" s="66">
        <v>46271</v>
      </c>
      <c r="H1270">
        <v>40512486</v>
      </c>
      <c r="I1270">
        <v>10</v>
      </c>
      <c r="J1270" s="65" t="s">
        <v>289</v>
      </c>
      <c r="K1270" s="65" t="s">
        <v>294</v>
      </c>
      <c r="L1270" s="66">
        <v>46271</v>
      </c>
      <c r="M1270" s="65" t="s">
        <v>261</v>
      </c>
      <c r="N1270" s="65" t="s">
        <v>264</v>
      </c>
      <c r="O1270" s="65" t="s">
        <v>259</v>
      </c>
      <c r="P1270" s="66">
        <v>46271</v>
      </c>
      <c r="Q1270" s="31">
        <f t="shared" si="38"/>
        <v>440</v>
      </c>
      <c r="R1270" s="31">
        <f t="shared" si="39"/>
        <v>720</v>
      </c>
      <c r="S1270" s="29">
        <f>IF($Q1270&lt;Parâmetros!$E$19,$G1270-1,$G1270)</f>
        <v>46271</v>
      </c>
    </row>
    <row r="1271" spans="1:19" ht="15" customHeight="1" x14ac:dyDescent="0.25">
      <c r="A1271" s="122">
        <v>55554</v>
      </c>
      <c r="B1271" s="65" t="s">
        <v>205</v>
      </c>
      <c r="C1271" s="65" t="s">
        <v>288</v>
      </c>
      <c r="D1271" s="66">
        <v>46271</v>
      </c>
      <c r="E1271" s="67">
        <v>1.33</v>
      </c>
      <c r="F1271" s="65" t="s">
        <v>255</v>
      </c>
      <c r="G1271" s="66">
        <v>46271</v>
      </c>
      <c r="H1271">
        <v>40510421</v>
      </c>
      <c r="I1271">
        <v>10</v>
      </c>
      <c r="J1271" s="65" t="s">
        <v>336</v>
      </c>
      <c r="K1271" s="65" t="s">
        <v>1048</v>
      </c>
      <c r="L1271" s="66">
        <v>46271</v>
      </c>
      <c r="M1271" s="65" t="s">
        <v>261</v>
      </c>
      <c r="N1271" s="65" t="s">
        <v>264</v>
      </c>
      <c r="O1271" s="65" t="s">
        <v>259</v>
      </c>
      <c r="P1271" s="66">
        <v>46271</v>
      </c>
      <c r="Q1271" s="31">
        <f t="shared" si="38"/>
        <v>790</v>
      </c>
      <c r="R1271" s="31">
        <f t="shared" si="39"/>
        <v>870</v>
      </c>
      <c r="S1271" s="29">
        <f>IF($Q1271&lt;Parâmetros!$E$19,$G1271-1,$G1271)</f>
        <v>46271</v>
      </c>
    </row>
    <row r="1272" spans="1:19" ht="15" customHeight="1" x14ac:dyDescent="0.25">
      <c r="A1272" s="122">
        <v>55554</v>
      </c>
      <c r="B1272" s="65" t="s">
        <v>205</v>
      </c>
      <c r="C1272" s="65" t="s">
        <v>288</v>
      </c>
      <c r="D1272" s="66">
        <v>46272</v>
      </c>
      <c r="E1272" s="67">
        <v>0.67</v>
      </c>
      <c r="F1272" s="65" t="s">
        <v>255</v>
      </c>
      <c r="G1272" s="66">
        <v>46271</v>
      </c>
      <c r="H1272">
        <v>40503382</v>
      </c>
      <c r="I1272">
        <v>10</v>
      </c>
      <c r="J1272" s="65" t="s">
        <v>749</v>
      </c>
      <c r="K1272" s="65" t="s">
        <v>297</v>
      </c>
      <c r="L1272" s="66">
        <v>46271</v>
      </c>
      <c r="M1272" s="65" t="s">
        <v>261</v>
      </c>
      <c r="N1272" s="65" t="s">
        <v>264</v>
      </c>
      <c r="O1272" s="65" t="s">
        <v>259</v>
      </c>
      <c r="P1272" s="66">
        <v>46272</v>
      </c>
      <c r="Q1272" s="31">
        <f t="shared" si="38"/>
        <v>880</v>
      </c>
      <c r="R1272" s="31">
        <f t="shared" si="39"/>
        <v>920</v>
      </c>
      <c r="S1272" s="29">
        <f>IF($Q1272&lt;Parâmetros!$E$19,$G1272-1,$G1272)</f>
        <v>46271</v>
      </c>
    </row>
    <row r="1273" spans="1:19" ht="15" customHeight="1" x14ac:dyDescent="0.25">
      <c r="A1273" s="122">
        <v>55554</v>
      </c>
      <c r="B1273" s="65" t="s">
        <v>205</v>
      </c>
      <c r="C1273" s="65" t="s">
        <v>288</v>
      </c>
      <c r="D1273" s="66">
        <v>46273</v>
      </c>
      <c r="E1273" s="67">
        <v>0.67</v>
      </c>
      <c r="F1273" s="65" t="s">
        <v>255</v>
      </c>
      <c r="G1273" s="66">
        <v>46272</v>
      </c>
      <c r="H1273">
        <v>40490141</v>
      </c>
      <c r="I1273">
        <v>30</v>
      </c>
      <c r="J1273" s="65" t="s">
        <v>289</v>
      </c>
      <c r="K1273" s="65" t="s">
        <v>291</v>
      </c>
      <c r="L1273" s="66">
        <v>46272</v>
      </c>
      <c r="M1273" s="65" t="s">
        <v>261</v>
      </c>
      <c r="N1273" s="65" t="s">
        <v>264</v>
      </c>
      <c r="O1273" s="65" t="s">
        <v>259</v>
      </c>
      <c r="P1273" s="66">
        <v>46273</v>
      </c>
      <c r="Q1273" s="31">
        <f t="shared" si="38"/>
        <v>440</v>
      </c>
      <c r="R1273" s="31">
        <f t="shared" si="39"/>
        <v>480</v>
      </c>
      <c r="S1273" s="29">
        <f>IF($Q1273&lt;Parâmetros!$E$19,$G1273-1,$G1273)</f>
        <v>46272</v>
      </c>
    </row>
    <row r="1274" spans="1:19" ht="15" customHeight="1" x14ac:dyDescent="0.25">
      <c r="A1274" s="122">
        <v>55554</v>
      </c>
      <c r="B1274" s="65" t="s">
        <v>205</v>
      </c>
      <c r="C1274" s="65" t="s">
        <v>288</v>
      </c>
      <c r="D1274" s="66">
        <v>46273</v>
      </c>
      <c r="E1274" s="67">
        <v>3.17</v>
      </c>
      <c r="F1274" s="65" t="s">
        <v>255</v>
      </c>
      <c r="G1274" s="66">
        <v>46272</v>
      </c>
      <c r="H1274">
        <v>40512756</v>
      </c>
      <c r="I1274">
        <v>20</v>
      </c>
      <c r="J1274" s="65" t="s">
        <v>2752</v>
      </c>
      <c r="K1274" s="65" t="s">
        <v>302</v>
      </c>
      <c r="L1274" s="66">
        <v>46272</v>
      </c>
      <c r="M1274" s="65" t="s">
        <v>261</v>
      </c>
      <c r="N1274">
        <v>3010492</v>
      </c>
      <c r="O1274" s="65" t="s">
        <v>259</v>
      </c>
      <c r="P1274" s="66">
        <v>46273</v>
      </c>
      <c r="Q1274" s="31">
        <f t="shared" si="38"/>
        <v>490</v>
      </c>
      <c r="R1274" s="31">
        <f t="shared" si="39"/>
        <v>680</v>
      </c>
      <c r="S1274" s="29">
        <f>IF($Q1274&lt;Parâmetros!$E$19,$G1274-1,$G1274)</f>
        <v>46272</v>
      </c>
    </row>
    <row r="1275" spans="1:19" ht="15" customHeight="1" x14ac:dyDescent="0.25">
      <c r="A1275" s="122">
        <v>55554</v>
      </c>
      <c r="B1275" s="65" t="s">
        <v>205</v>
      </c>
      <c r="C1275" s="65" t="s">
        <v>288</v>
      </c>
      <c r="D1275" s="66">
        <v>46273</v>
      </c>
      <c r="E1275" s="67">
        <v>2.67</v>
      </c>
      <c r="F1275" s="65" t="s">
        <v>255</v>
      </c>
      <c r="G1275" s="66">
        <v>46272</v>
      </c>
      <c r="H1275">
        <v>40512756</v>
      </c>
      <c r="I1275">
        <v>20</v>
      </c>
      <c r="J1275" s="65" t="s">
        <v>305</v>
      </c>
      <c r="K1275" s="65" t="s">
        <v>297</v>
      </c>
      <c r="L1275" s="66">
        <v>46272</v>
      </c>
      <c r="M1275" s="65" t="s">
        <v>261</v>
      </c>
      <c r="N1275">
        <v>3010492</v>
      </c>
      <c r="O1275" s="65" t="s">
        <v>259</v>
      </c>
      <c r="P1275" s="66">
        <v>46273</v>
      </c>
      <c r="Q1275" s="31">
        <f t="shared" si="38"/>
        <v>760</v>
      </c>
      <c r="R1275" s="31">
        <f t="shared" si="39"/>
        <v>920</v>
      </c>
      <c r="S1275" s="29">
        <f>IF($Q1275&lt;Parâmetros!$E$19,$G1275-1,$G1275)</f>
        <v>46272</v>
      </c>
    </row>
    <row r="1276" spans="1:19" ht="15" customHeight="1" x14ac:dyDescent="0.25">
      <c r="A1276" s="122">
        <v>55554</v>
      </c>
      <c r="B1276" s="65" t="s">
        <v>205</v>
      </c>
      <c r="C1276" s="65" t="s">
        <v>288</v>
      </c>
      <c r="D1276" s="66">
        <v>46273</v>
      </c>
      <c r="E1276" s="67">
        <v>4</v>
      </c>
      <c r="F1276" s="65" t="s">
        <v>255</v>
      </c>
      <c r="G1276" s="66">
        <v>46273</v>
      </c>
      <c r="H1276">
        <v>40512756</v>
      </c>
      <c r="I1276">
        <v>20</v>
      </c>
      <c r="J1276" s="65" t="s">
        <v>289</v>
      </c>
      <c r="K1276" s="65" t="s">
        <v>302</v>
      </c>
      <c r="L1276" s="66">
        <v>46273</v>
      </c>
      <c r="M1276" s="65" t="s">
        <v>261</v>
      </c>
      <c r="N1276">
        <v>3010492</v>
      </c>
      <c r="O1276" s="65" t="s">
        <v>259</v>
      </c>
      <c r="P1276" s="66">
        <v>46273</v>
      </c>
      <c r="Q1276" s="31">
        <f t="shared" ref="Q1276:Q1339" si="40">IFERROR(VALUE(LEFT($J1276,2))*60+VALUE(MID($J1276,4,2)),9999)</f>
        <v>440</v>
      </c>
      <c r="R1276" s="31">
        <f t="shared" ref="R1276:R1339" si="41">IFERROR(VALUE(LEFT($K1276,2))*60+VALUE(MID($K1276,4,2)),"")</f>
        <v>680</v>
      </c>
      <c r="S1276" s="29">
        <f>IF($Q1276&lt;Parâmetros!$E$19,$G1276-1,$G1276)</f>
        <v>46273</v>
      </c>
    </row>
    <row r="1277" spans="1:19" ht="15" customHeight="1" x14ac:dyDescent="0.25">
      <c r="A1277" s="122">
        <v>55554</v>
      </c>
      <c r="B1277" s="65" t="s">
        <v>205</v>
      </c>
      <c r="C1277" s="65" t="s">
        <v>288</v>
      </c>
      <c r="D1277" s="66">
        <v>46273</v>
      </c>
      <c r="E1277" s="67">
        <v>1</v>
      </c>
      <c r="F1277" s="65" t="s">
        <v>255</v>
      </c>
      <c r="G1277" s="66">
        <v>46273</v>
      </c>
      <c r="H1277">
        <v>40512756</v>
      </c>
      <c r="I1277">
        <v>20</v>
      </c>
      <c r="J1277" s="65" t="s">
        <v>305</v>
      </c>
      <c r="K1277" s="65" t="s">
        <v>891</v>
      </c>
      <c r="L1277" s="66">
        <v>46273</v>
      </c>
      <c r="M1277" s="65" t="s">
        <v>261</v>
      </c>
      <c r="N1277">
        <v>3010492</v>
      </c>
      <c r="O1277" s="65" t="s">
        <v>259</v>
      </c>
      <c r="P1277" s="66">
        <v>46273</v>
      </c>
      <c r="Q1277" s="31">
        <f t="shared" si="40"/>
        <v>760</v>
      </c>
      <c r="R1277" s="31">
        <f t="shared" si="41"/>
        <v>820</v>
      </c>
      <c r="S1277" s="29">
        <f>IF($Q1277&lt;Parâmetros!$E$19,$G1277-1,$G1277)</f>
        <v>46273</v>
      </c>
    </row>
    <row r="1278" spans="1:19" ht="15" customHeight="1" x14ac:dyDescent="0.25">
      <c r="A1278" s="122">
        <v>55554</v>
      </c>
      <c r="B1278" s="65" t="s">
        <v>205</v>
      </c>
      <c r="C1278" s="65" t="s">
        <v>288</v>
      </c>
      <c r="D1278" s="66">
        <v>46274</v>
      </c>
      <c r="E1278" s="67">
        <v>2.75</v>
      </c>
      <c r="F1278" s="65" t="s">
        <v>255</v>
      </c>
      <c r="G1278" s="66">
        <v>46273</v>
      </c>
      <c r="H1278">
        <v>40503382</v>
      </c>
      <c r="I1278">
        <v>10</v>
      </c>
      <c r="J1278" s="65" t="s">
        <v>2753</v>
      </c>
      <c r="K1278" s="65" t="s">
        <v>311</v>
      </c>
      <c r="L1278" s="66">
        <v>46273</v>
      </c>
      <c r="M1278" s="65" t="s">
        <v>261</v>
      </c>
      <c r="N1278" s="65" t="s">
        <v>264</v>
      </c>
      <c r="O1278" s="65" t="s">
        <v>259</v>
      </c>
      <c r="P1278" s="66">
        <v>46274</v>
      </c>
      <c r="Q1278" s="31">
        <f t="shared" si="40"/>
        <v>830</v>
      </c>
      <c r="R1278" s="31">
        <f t="shared" si="41"/>
        <v>995</v>
      </c>
      <c r="S1278" s="29">
        <f>IF($Q1278&lt;Parâmetros!$E$19,$G1278-1,$G1278)</f>
        <v>46273</v>
      </c>
    </row>
    <row r="1279" spans="1:19" ht="15" customHeight="1" x14ac:dyDescent="0.25">
      <c r="A1279" s="122">
        <v>55564</v>
      </c>
      <c r="B1279" s="65" t="s">
        <v>231</v>
      </c>
      <c r="C1279" s="65" t="s">
        <v>288</v>
      </c>
      <c r="D1279" s="66">
        <v>46265</v>
      </c>
      <c r="E1279" s="67">
        <v>4</v>
      </c>
      <c r="F1279" s="65" t="s">
        <v>255</v>
      </c>
      <c r="G1279" s="66">
        <v>46262</v>
      </c>
      <c r="H1279">
        <v>40478306</v>
      </c>
      <c r="I1279">
        <v>50</v>
      </c>
      <c r="J1279" s="65" t="s">
        <v>349</v>
      </c>
      <c r="K1279" s="65" t="s">
        <v>428</v>
      </c>
      <c r="L1279" s="66">
        <v>46262</v>
      </c>
      <c r="M1279" s="65" t="s">
        <v>261</v>
      </c>
      <c r="N1279" s="65" t="s">
        <v>264</v>
      </c>
      <c r="O1279" s="65" t="s">
        <v>259</v>
      </c>
      <c r="P1279" s="66">
        <v>46265</v>
      </c>
      <c r="Q1279" s="31">
        <f t="shared" si="40"/>
        <v>451</v>
      </c>
      <c r="R1279" s="31">
        <f t="shared" si="41"/>
        <v>691</v>
      </c>
      <c r="S1279" s="29">
        <f>IF($Q1279&lt;Parâmetros!$E$19,$G1279-1,$G1279)</f>
        <v>46262</v>
      </c>
    </row>
    <row r="1280" spans="1:19" ht="15" customHeight="1" x14ac:dyDescent="0.25">
      <c r="A1280" s="122">
        <v>55564</v>
      </c>
      <c r="B1280" s="65" t="s">
        <v>231</v>
      </c>
      <c r="C1280" s="65" t="s">
        <v>288</v>
      </c>
      <c r="D1280" s="66">
        <v>46265</v>
      </c>
      <c r="E1280" s="67">
        <v>4.1500000000000004</v>
      </c>
      <c r="F1280" s="65" t="s">
        <v>255</v>
      </c>
      <c r="G1280" s="66">
        <v>46262</v>
      </c>
      <c r="H1280">
        <v>40478306</v>
      </c>
      <c r="I1280">
        <v>50</v>
      </c>
      <c r="J1280" s="65" t="s">
        <v>339</v>
      </c>
      <c r="K1280" s="65" t="s">
        <v>451</v>
      </c>
      <c r="L1280" s="66">
        <v>46262</v>
      </c>
      <c r="M1280" s="65" t="s">
        <v>261</v>
      </c>
      <c r="N1280" s="65" t="s">
        <v>264</v>
      </c>
      <c r="O1280" s="65" t="s">
        <v>259</v>
      </c>
      <c r="P1280" s="66">
        <v>46265</v>
      </c>
      <c r="Q1280" s="31">
        <f t="shared" si="40"/>
        <v>750</v>
      </c>
      <c r="R1280" s="31">
        <f t="shared" si="41"/>
        <v>999</v>
      </c>
      <c r="S1280" s="29">
        <f>IF($Q1280&lt;Parâmetros!$E$19,$G1280-1,$G1280)</f>
        <v>46262</v>
      </c>
    </row>
    <row r="1281" spans="1:19" ht="15" customHeight="1" x14ac:dyDescent="0.25">
      <c r="A1281" s="122">
        <v>55564</v>
      </c>
      <c r="B1281" s="65" t="s">
        <v>231</v>
      </c>
      <c r="C1281" s="65" t="s">
        <v>288</v>
      </c>
      <c r="D1281" s="66">
        <v>46268</v>
      </c>
      <c r="E1281" s="67">
        <v>4.0199999999999996</v>
      </c>
      <c r="F1281" s="65" t="s">
        <v>255</v>
      </c>
      <c r="G1281" s="66">
        <v>46265</v>
      </c>
      <c r="H1281">
        <v>40478306</v>
      </c>
      <c r="I1281">
        <v>50</v>
      </c>
      <c r="J1281" s="65" t="s">
        <v>1075</v>
      </c>
      <c r="K1281" s="65" t="s">
        <v>1076</v>
      </c>
      <c r="L1281" s="66">
        <v>46265</v>
      </c>
      <c r="M1281" s="65" t="s">
        <v>261</v>
      </c>
      <c r="N1281" s="65" t="s">
        <v>264</v>
      </c>
      <c r="O1281" s="65" t="s">
        <v>259</v>
      </c>
      <c r="P1281" s="66">
        <v>46268</v>
      </c>
      <c r="Q1281" s="31">
        <f t="shared" si="40"/>
        <v>454</v>
      </c>
      <c r="R1281" s="31">
        <f t="shared" si="41"/>
        <v>695</v>
      </c>
      <c r="S1281" s="29">
        <f>IF($Q1281&lt;Parâmetros!$E$19,$G1281-1,$G1281)</f>
        <v>46265</v>
      </c>
    </row>
    <row r="1282" spans="1:19" ht="15" customHeight="1" x14ac:dyDescent="0.25">
      <c r="A1282" s="122">
        <v>55564</v>
      </c>
      <c r="B1282" s="65" t="s">
        <v>231</v>
      </c>
      <c r="C1282" s="65" t="s">
        <v>288</v>
      </c>
      <c r="D1282" s="66">
        <v>46268</v>
      </c>
      <c r="E1282" s="67">
        <v>2.0499999999999998</v>
      </c>
      <c r="F1282" s="65" t="s">
        <v>255</v>
      </c>
      <c r="G1282" s="66">
        <v>46265</v>
      </c>
      <c r="H1282">
        <v>40478306</v>
      </c>
      <c r="I1282">
        <v>50</v>
      </c>
      <c r="J1282" s="65" t="s">
        <v>1077</v>
      </c>
      <c r="K1282" s="65" t="s">
        <v>1078</v>
      </c>
      <c r="L1282" s="66">
        <v>46265</v>
      </c>
      <c r="M1282" s="65" t="s">
        <v>261</v>
      </c>
      <c r="N1282" s="65" t="s">
        <v>264</v>
      </c>
      <c r="O1282" s="65" t="s">
        <v>259</v>
      </c>
      <c r="P1282" s="66">
        <v>46268</v>
      </c>
      <c r="Q1282" s="31">
        <f t="shared" si="40"/>
        <v>756</v>
      </c>
      <c r="R1282" s="31">
        <f t="shared" si="41"/>
        <v>879</v>
      </c>
      <c r="S1282" s="29">
        <f>IF($Q1282&lt;Parâmetros!$E$19,$G1282-1,$G1282)</f>
        <v>46265</v>
      </c>
    </row>
    <row r="1283" spans="1:19" ht="15" customHeight="1" x14ac:dyDescent="0.25">
      <c r="A1283" s="122">
        <v>55564</v>
      </c>
      <c r="B1283" s="65" t="s">
        <v>231</v>
      </c>
      <c r="C1283" s="65" t="s">
        <v>288</v>
      </c>
      <c r="D1283" s="66">
        <v>46268</v>
      </c>
      <c r="E1283" s="67">
        <v>3.97</v>
      </c>
      <c r="F1283" s="65" t="s">
        <v>255</v>
      </c>
      <c r="G1283" s="66">
        <v>46267</v>
      </c>
      <c r="H1283">
        <v>40478306</v>
      </c>
      <c r="I1283">
        <v>50</v>
      </c>
      <c r="J1283" s="65" t="s">
        <v>1079</v>
      </c>
      <c r="K1283" s="65" t="s">
        <v>1080</v>
      </c>
      <c r="L1283" s="66">
        <v>46267</v>
      </c>
      <c r="M1283" s="65" t="s">
        <v>261</v>
      </c>
      <c r="N1283" s="65" t="s">
        <v>264</v>
      </c>
      <c r="O1283" s="65" t="s">
        <v>259</v>
      </c>
      <c r="P1283" s="66">
        <v>46268</v>
      </c>
      <c r="Q1283" s="31">
        <f t="shared" si="40"/>
        <v>456</v>
      </c>
      <c r="R1283" s="31">
        <f t="shared" si="41"/>
        <v>694</v>
      </c>
      <c r="S1283" s="29">
        <f>IF($Q1283&lt;Parâmetros!$E$19,$G1283-1,$G1283)</f>
        <v>46267</v>
      </c>
    </row>
    <row r="1284" spans="1:19" ht="15" customHeight="1" x14ac:dyDescent="0.25">
      <c r="A1284" s="122">
        <v>55564</v>
      </c>
      <c r="B1284" s="65" t="s">
        <v>231</v>
      </c>
      <c r="C1284" s="65" t="s">
        <v>288</v>
      </c>
      <c r="D1284" s="66">
        <v>46268</v>
      </c>
      <c r="E1284" s="67">
        <v>4.0999999999999996</v>
      </c>
      <c r="F1284" s="65" t="s">
        <v>255</v>
      </c>
      <c r="G1284" s="66">
        <v>46267</v>
      </c>
      <c r="H1284">
        <v>40478306</v>
      </c>
      <c r="I1284">
        <v>50</v>
      </c>
      <c r="J1284" s="65" t="s">
        <v>1081</v>
      </c>
      <c r="K1284" s="65" t="s">
        <v>1082</v>
      </c>
      <c r="L1284" s="66">
        <v>46267</v>
      </c>
      <c r="M1284" s="65" t="s">
        <v>261</v>
      </c>
      <c r="N1284" s="65" t="s">
        <v>264</v>
      </c>
      <c r="O1284" s="65" t="s">
        <v>259</v>
      </c>
      <c r="P1284" s="66">
        <v>46268</v>
      </c>
      <c r="Q1284" s="31">
        <f t="shared" si="40"/>
        <v>751</v>
      </c>
      <c r="R1284" s="31">
        <f t="shared" si="41"/>
        <v>997</v>
      </c>
      <c r="S1284" s="29">
        <f>IF($Q1284&lt;Parâmetros!$E$19,$G1284-1,$G1284)</f>
        <v>46267</v>
      </c>
    </row>
    <row r="1285" spans="1:19" ht="15" customHeight="1" x14ac:dyDescent="0.25">
      <c r="A1285" s="122">
        <v>55564</v>
      </c>
      <c r="B1285" s="65" t="s">
        <v>231</v>
      </c>
      <c r="C1285" s="65" t="s">
        <v>288</v>
      </c>
      <c r="D1285" s="66">
        <v>46270</v>
      </c>
      <c r="E1285" s="67">
        <v>4.0199999999999996</v>
      </c>
      <c r="F1285" s="65" t="s">
        <v>255</v>
      </c>
      <c r="G1285" s="66">
        <v>46268</v>
      </c>
      <c r="H1285">
        <v>40478306</v>
      </c>
      <c r="I1285">
        <v>50</v>
      </c>
      <c r="J1285" s="65" t="s">
        <v>2121</v>
      </c>
      <c r="K1285" s="65" t="s">
        <v>2122</v>
      </c>
      <c r="L1285" s="66">
        <v>46268</v>
      </c>
      <c r="M1285" s="65" t="s">
        <v>261</v>
      </c>
      <c r="N1285" s="65" t="s">
        <v>264</v>
      </c>
      <c r="O1285" s="65" t="s">
        <v>259</v>
      </c>
      <c r="P1285" s="66">
        <v>46270</v>
      </c>
      <c r="Q1285" s="31">
        <f t="shared" si="40"/>
        <v>449</v>
      </c>
      <c r="R1285" s="31">
        <f t="shared" si="41"/>
        <v>691</v>
      </c>
      <c r="S1285" s="29">
        <f>IF($Q1285&lt;Parâmetros!$E$19,$G1285-1,$G1285)</f>
        <v>46268</v>
      </c>
    </row>
    <row r="1286" spans="1:19" ht="15" customHeight="1" x14ac:dyDescent="0.25">
      <c r="A1286" s="122">
        <v>55564</v>
      </c>
      <c r="B1286" s="65" t="s">
        <v>231</v>
      </c>
      <c r="C1286" s="65" t="s">
        <v>288</v>
      </c>
      <c r="D1286" s="66">
        <v>46270</v>
      </c>
      <c r="E1286" s="67">
        <v>2.09</v>
      </c>
      <c r="F1286" s="65" t="s">
        <v>255</v>
      </c>
      <c r="G1286" s="66">
        <v>46268</v>
      </c>
      <c r="H1286">
        <v>40478306</v>
      </c>
      <c r="I1286">
        <v>50</v>
      </c>
      <c r="J1286" s="65" t="s">
        <v>2123</v>
      </c>
      <c r="K1286" s="65" t="s">
        <v>2124</v>
      </c>
      <c r="L1286" s="66">
        <v>46268</v>
      </c>
      <c r="M1286" s="65" t="s">
        <v>261</v>
      </c>
      <c r="N1286" s="65" t="s">
        <v>264</v>
      </c>
      <c r="O1286" s="65" t="s">
        <v>259</v>
      </c>
      <c r="P1286" s="66">
        <v>46270</v>
      </c>
      <c r="Q1286" s="31">
        <f t="shared" si="40"/>
        <v>753</v>
      </c>
      <c r="R1286" s="31">
        <f t="shared" si="41"/>
        <v>879</v>
      </c>
      <c r="S1286" s="29">
        <f>IF($Q1286&lt;Parâmetros!$E$19,$G1286-1,$G1286)</f>
        <v>46268</v>
      </c>
    </row>
    <row r="1287" spans="1:19" ht="15" customHeight="1" x14ac:dyDescent="0.25">
      <c r="A1287" s="122">
        <v>55564</v>
      </c>
      <c r="B1287" s="65" t="s">
        <v>231</v>
      </c>
      <c r="C1287" s="65" t="s">
        <v>288</v>
      </c>
      <c r="D1287" s="66">
        <v>46270</v>
      </c>
      <c r="E1287" s="67">
        <v>5.04</v>
      </c>
      <c r="F1287" s="65" t="s">
        <v>255</v>
      </c>
      <c r="G1287" s="66">
        <v>46269</v>
      </c>
      <c r="H1287">
        <v>40478306</v>
      </c>
      <c r="I1287">
        <v>50</v>
      </c>
      <c r="J1287" s="65" t="s">
        <v>2125</v>
      </c>
      <c r="K1287" s="65" t="s">
        <v>2126</v>
      </c>
      <c r="L1287" s="66">
        <v>46269</v>
      </c>
      <c r="M1287" s="65" t="s">
        <v>261</v>
      </c>
      <c r="N1287" s="65" t="s">
        <v>264</v>
      </c>
      <c r="O1287" s="65" t="s">
        <v>259</v>
      </c>
      <c r="P1287" s="66">
        <v>46270</v>
      </c>
      <c r="Q1287" s="31">
        <f t="shared" si="40"/>
        <v>449</v>
      </c>
      <c r="R1287" s="31">
        <f t="shared" si="41"/>
        <v>751</v>
      </c>
      <c r="S1287" s="29">
        <f>IF($Q1287&lt;Parâmetros!$E$19,$G1287-1,$G1287)</f>
        <v>46269</v>
      </c>
    </row>
    <row r="1288" spans="1:19" ht="15" customHeight="1" x14ac:dyDescent="0.25">
      <c r="A1288" s="122">
        <v>55564</v>
      </c>
      <c r="B1288" s="65" t="s">
        <v>231</v>
      </c>
      <c r="C1288" s="65" t="s">
        <v>288</v>
      </c>
      <c r="D1288" s="66">
        <v>46270</v>
      </c>
      <c r="E1288" s="67">
        <v>4.07</v>
      </c>
      <c r="F1288" s="65" t="s">
        <v>255</v>
      </c>
      <c r="G1288" s="66">
        <v>46270</v>
      </c>
      <c r="H1288">
        <v>40478306</v>
      </c>
      <c r="I1288">
        <v>50</v>
      </c>
      <c r="J1288" s="65" t="s">
        <v>2127</v>
      </c>
      <c r="K1288" s="65" t="s">
        <v>2128</v>
      </c>
      <c r="L1288" s="66">
        <v>46270</v>
      </c>
      <c r="M1288" s="65" t="s">
        <v>261</v>
      </c>
      <c r="N1288" s="65" t="s">
        <v>264</v>
      </c>
      <c r="O1288" s="65" t="s">
        <v>259</v>
      </c>
      <c r="P1288" s="66">
        <v>46270</v>
      </c>
      <c r="Q1288" s="31">
        <f t="shared" si="40"/>
        <v>447</v>
      </c>
      <c r="R1288" s="31">
        <f t="shared" si="41"/>
        <v>692</v>
      </c>
      <c r="S1288" s="29">
        <f>IF($Q1288&lt;Parâmetros!$E$19,$G1288-1,$G1288)</f>
        <v>46270</v>
      </c>
    </row>
    <row r="1289" spans="1:19" ht="15" customHeight="1" x14ac:dyDescent="0.25">
      <c r="A1289" s="122">
        <v>55564</v>
      </c>
      <c r="B1289" s="65" t="s">
        <v>231</v>
      </c>
      <c r="C1289" s="65" t="s">
        <v>288</v>
      </c>
      <c r="D1289" s="66">
        <v>46270</v>
      </c>
      <c r="E1289" s="67">
        <v>2.85</v>
      </c>
      <c r="F1289" s="65" t="s">
        <v>255</v>
      </c>
      <c r="G1289" s="66">
        <v>46270</v>
      </c>
      <c r="H1289">
        <v>40478306</v>
      </c>
      <c r="I1289">
        <v>50</v>
      </c>
      <c r="J1289" s="65" t="s">
        <v>2129</v>
      </c>
      <c r="K1289" s="65" t="s">
        <v>2130</v>
      </c>
      <c r="L1289" s="66">
        <v>46270</v>
      </c>
      <c r="M1289" s="65" t="s">
        <v>261</v>
      </c>
      <c r="N1289" s="65" t="s">
        <v>264</v>
      </c>
      <c r="O1289" s="65" t="s">
        <v>259</v>
      </c>
      <c r="P1289" s="66">
        <v>46270</v>
      </c>
      <c r="Q1289" s="31">
        <f t="shared" si="40"/>
        <v>749</v>
      </c>
      <c r="R1289" s="31">
        <f t="shared" si="41"/>
        <v>920</v>
      </c>
      <c r="S1289" s="29">
        <f>IF($Q1289&lt;Parâmetros!$E$19,$G1289-1,$G1289)</f>
        <v>46270</v>
      </c>
    </row>
    <row r="1290" spans="1:19" ht="15" customHeight="1" x14ac:dyDescent="0.25">
      <c r="A1290" s="122">
        <v>55618</v>
      </c>
      <c r="B1290" s="65" t="s">
        <v>1277</v>
      </c>
      <c r="C1290" s="65" t="s">
        <v>262</v>
      </c>
      <c r="D1290" s="66">
        <v>46268</v>
      </c>
      <c r="E1290" s="67">
        <v>4.51</v>
      </c>
      <c r="F1290" s="65" t="s">
        <v>255</v>
      </c>
      <c r="G1290" s="66">
        <v>46266</v>
      </c>
      <c r="H1290">
        <v>40510699</v>
      </c>
      <c r="I1290">
        <v>20</v>
      </c>
      <c r="J1290" s="65" t="s">
        <v>1278</v>
      </c>
      <c r="K1290" s="65" t="s">
        <v>1279</v>
      </c>
      <c r="L1290" s="66">
        <v>46266</v>
      </c>
      <c r="M1290" s="65" t="s">
        <v>261</v>
      </c>
      <c r="N1290" s="65" t="s">
        <v>264</v>
      </c>
      <c r="O1290" s="65" t="s">
        <v>259</v>
      </c>
      <c r="P1290" s="66">
        <v>46268</v>
      </c>
      <c r="Q1290" s="31">
        <f t="shared" si="40"/>
        <v>450</v>
      </c>
      <c r="R1290" s="31">
        <f t="shared" si="41"/>
        <v>720</v>
      </c>
      <c r="S1290" s="29">
        <f>IF($Q1290&lt;Parâmetros!$E$19,$G1290-1,$G1290)</f>
        <v>46266</v>
      </c>
    </row>
    <row r="1291" spans="1:19" ht="15" customHeight="1" x14ac:dyDescent="0.25">
      <c r="A1291" s="122">
        <v>55618</v>
      </c>
      <c r="B1291" s="65" t="s">
        <v>1277</v>
      </c>
      <c r="C1291" s="65" t="s">
        <v>262</v>
      </c>
      <c r="D1291" s="66">
        <v>46268</v>
      </c>
      <c r="E1291" s="67">
        <v>2</v>
      </c>
      <c r="F1291" s="65" t="s">
        <v>255</v>
      </c>
      <c r="G1291" s="66">
        <v>46266</v>
      </c>
      <c r="H1291">
        <v>40510715</v>
      </c>
      <c r="I1291">
        <v>10</v>
      </c>
      <c r="J1291" s="65" t="s">
        <v>1053</v>
      </c>
      <c r="K1291" s="65" t="s">
        <v>321</v>
      </c>
      <c r="L1291" s="66">
        <v>46266</v>
      </c>
      <c r="M1291" s="65" t="s">
        <v>261</v>
      </c>
      <c r="N1291">
        <v>3002997</v>
      </c>
      <c r="O1291" s="65" t="s">
        <v>259</v>
      </c>
      <c r="P1291" s="66">
        <v>46268</v>
      </c>
      <c r="Q1291" s="31">
        <f t="shared" si="40"/>
        <v>780</v>
      </c>
      <c r="R1291" s="31">
        <f t="shared" si="41"/>
        <v>900</v>
      </c>
      <c r="S1291" s="29">
        <f>IF($Q1291&lt;Parâmetros!$E$19,$G1291-1,$G1291)</f>
        <v>46266</v>
      </c>
    </row>
    <row r="1292" spans="1:19" ht="15" customHeight="1" x14ac:dyDescent="0.25">
      <c r="A1292" s="122">
        <v>55618</v>
      </c>
      <c r="B1292" s="65" t="s">
        <v>1277</v>
      </c>
      <c r="C1292" s="65" t="s">
        <v>262</v>
      </c>
      <c r="D1292" s="66">
        <v>46268</v>
      </c>
      <c r="E1292" s="67">
        <v>4.51</v>
      </c>
      <c r="F1292" s="65" t="s">
        <v>255</v>
      </c>
      <c r="G1292" s="66">
        <v>46267</v>
      </c>
      <c r="H1292">
        <v>40511271</v>
      </c>
      <c r="I1292">
        <v>10</v>
      </c>
      <c r="J1292" s="65" t="s">
        <v>1280</v>
      </c>
      <c r="K1292" s="65" t="s">
        <v>1281</v>
      </c>
      <c r="L1292" s="66">
        <v>46267</v>
      </c>
      <c r="M1292" s="65" t="s">
        <v>261</v>
      </c>
      <c r="N1292">
        <v>3009218</v>
      </c>
      <c r="O1292" s="65" t="s">
        <v>259</v>
      </c>
      <c r="P1292" s="66">
        <v>46268</v>
      </c>
      <c r="Q1292" s="31">
        <f t="shared" si="40"/>
        <v>450</v>
      </c>
      <c r="R1292" s="31">
        <f t="shared" si="41"/>
        <v>720</v>
      </c>
      <c r="S1292" s="29">
        <f>IF($Q1292&lt;Parâmetros!$E$19,$G1292-1,$G1292)</f>
        <v>46267</v>
      </c>
    </row>
    <row r="1293" spans="1:19" ht="15" customHeight="1" x14ac:dyDescent="0.25">
      <c r="A1293" s="122">
        <v>55618</v>
      </c>
      <c r="B1293" s="65" t="s">
        <v>1277</v>
      </c>
      <c r="C1293" s="65" t="s">
        <v>262</v>
      </c>
      <c r="D1293" s="66">
        <v>46268</v>
      </c>
      <c r="E1293" s="67">
        <v>2.25</v>
      </c>
      <c r="F1293" s="65" t="s">
        <v>255</v>
      </c>
      <c r="G1293" s="66">
        <v>46267</v>
      </c>
      <c r="H1293">
        <v>40508676</v>
      </c>
      <c r="I1293">
        <v>10</v>
      </c>
      <c r="J1293" s="65" t="s">
        <v>1053</v>
      </c>
      <c r="K1293" s="65" t="s">
        <v>1282</v>
      </c>
      <c r="L1293" s="66">
        <v>46267</v>
      </c>
      <c r="M1293" s="65" t="s">
        <v>261</v>
      </c>
      <c r="N1293">
        <v>3004273</v>
      </c>
      <c r="O1293" s="65" t="s">
        <v>259</v>
      </c>
      <c r="P1293" s="66">
        <v>46268</v>
      </c>
      <c r="Q1293" s="31">
        <f t="shared" si="40"/>
        <v>780</v>
      </c>
      <c r="R1293" s="31">
        <f t="shared" si="41"/>
        <v>915</v>
      </c>
      <c r="S1293" s="29">
        <f>IF($Q1293&lt;Parâmetros!$E$19,$G1293-1,$G1293)</f>
        <v>46267</v>
      </c>
    </row>
    <row r="1294" spans="1:19" ht="15" customHeight="1" x14ac:dyDescent="0.25">
      <c r="A1294" s="122">
        <v>55618</v>
      </c>
      <c r="B1294" s="65" t="s">
        <v>1277</v>
      </c>
      <c r="C1294" s="65" t="s">
        <v>262</v>
      </c>
      <c r="D1294" s="66">
        <v>46269</v>
      </c>
      <c r="E1294" s="67">
        <v>4.5599999999999996</v>
      </c>
      <c r="F1294" s="65" t="s">
        <v>255</v>
      </c>
      <c r="G1294" s="66">
        <v>46268</v>
      </c>
      <c r="H1294">
        <v>40508654</v>
      </c>
      <c r="I1294">
        <v>10</v>
      </c>
      <c r="J1294" s="65" t="s">
        <v>2131</v>
      </c>
      <c r="K1294" s="65" t="s">
        <v>2132</v>
      </c>
      <c r="L1294" s="66">
        <v>46268</v>
      </c>
      <c r="M1294" s="65" t="s">
        <v>261</v>
      </c>
      <c r="N1294" s="65" t="s">
        <v>264</v>
      </c>
      <c r="O1294" s="65" t="s">
        <v>259</v>
      </c>
      <c r="P1294" s="66">
        <v>46269</v>
      </c>
      <c r="Q1294" s="31">
        <f t="shared" si="40"/>
        <v>450</v>
      </c>
      <c r="R1294" s="31">
        <f t="shared" si="41"/>
        <v>724</v>
      </c>
      <c r="S1294" s="29">
        <f>IF($Q1294&lt;Parâmetros!$E$19,$G1294-1,$G1294)</f>
        <v>46268</v>
      </c>
    </row>
    <row r="1295" spans="1:19" ht="15" customHeight="1" x14ac:dyDescent="0.25">
      <c r="A1295" s="122">
        <v>55618</v>
      </c>
      <c r="B1295" s="65" t="s">
        <v>1277</v>
      </c>
      <c r="C1295" s="65" t="s">
        <v>262</v>
      </c>
      <c r="D1295" s="66">
        <v>46269</v>
      </c>
      <c r="E1295" s="67">
        <v>2.09</v>
      </c>
      <c r="F1295" s="65" t="s">
        <v>255</v>
      </c>
      <c r="G1295" s="66">
        <v>46268</v>
      </c>
      <c r="H1295">
        <v>40508654</v>
      </c>
      <c r="I1295">
        <v>10</v>
      </c>
      <c r="J1295" s="65" t="s">
        <v>627</v>
      </c>
      <c r="K1295" s="65" t="s">
        <v>2133</v>
      </c>
      <c r="L1295" s="66">
        <v>46268</v>
      </c>
      <c r="M1295" s="65" t="s">
        <v>261</v>
      </c>
      <c r="N1295" s="65" t="s">
        <v>264</v>
      </c>
      <c r="O1295" s="65" t="s">
        <v>259</v>
      </c>
      <c r="P1295" s="66">
        <v>46269</v>
      </c>
      <c r="Q1295" s="31">
        <f t="shared" si="40"/>
        <v>783</v>
      </c>
      <c r="R1295" s="31">
        <f t="shared" si="41"/>
        <v>909</v>
      </c>
      <c r="S1295" s="29">
        <f>IF($Q1295&lt;Parâmetros!$E$19,$G1295-1,$G1295)</f>
        <v>46268</v>
      </c>
    </row>
    <row r="1296" spans="1:19" ht="15" customHeight="1" x14ac:dyDescent="0.25">
      <c r="A1296" s="122">
        <v>55618</v>
      </c>
      <c r="B1296" s="65" t="s">
        <v>1277</v>
      </c>
      <c r="C1296" s="65" t="s">
        <v>262</v>
      </c>
      <c r="D1296" s="66">
        <v>46272</v>
      </c>
      <c r="E1296" s="67">
        <v>0.65</v>
      </c>
      <c r="F1296" s="65" t="s">
        <v>255</v>
      </c>
      <c r="G1296" s="66">
        <v>46269</v>
      </c>
      <c r="H1296">
        <v>40511705</v>
      </c>
      <c r="I1296">
        <v>10</v>
      </c>
      <c r="J1296" s="65" t="s">
        <v>2513</v>
      </c>
      <c r="K1296" s="65" t="s">
        <v>2588</v>
      </c>
      <c r="L1296" s="66">
        <v>46269</v>
      </c>
      <c r="M1296" s="65" t="s">
        <v>261</v>
      </c>
      <c r="N1296">
        <v>3011451</v>
      </c>
      <c r="O1296" s="65" t="s">
        <v>259</v>
      </c>
      <c r="P1296" s="66">
        <v>46272</v>
      </c>
      <c r="Q1296" s="31">
        <f t="shared" si="40"/>
        <v>440</v>
      </c>
      <c r="R1296" s="31">
        <f t="shared" si="41"/>
        <v>479</v>
      </c>
      <c r="S1296" s="29">
        <f>IF($Q1296&lt;Parâmetros!$E$19,$G1296-1,$G1296)</f>
        <v>46269</v>
      </c>
    </row>
    <row r="1297" spans="1:19" ht="15" customHeight="1" x14ac:dyDescent="0.25">
      <c r="A1297" s="122">
        <v>55618</v>
      </c>
      <c r="B1297" s="65" t="s">
        <v>1277</v>
      </c>
      <c r="C1297" s="65" t="s">
        <v>262</v>
      </c>
      <c r="D1297" s="66">
        <v>46269</v>
      </c>
      <c r="E1297" s="67">
        <v>4.87</v>
      </c>
      <c r="F1297" s="65" t="s">
        <v>255</v>
      </c>
      <c r="G1297" s="66">
        <v>46269</v>
      </c>
      <c r="H1297">
        <v>40509370</v>
      </c>
      <c r="I1297">
        <v>10</v>
      </c>
      <c r="J1297" s="65" t="s">
        <v>1900</v>
      </c>
      <c r="K1297" s="65" t="s">
        <v>1901</v>
      </c>
      <c r="L1297" s="66">
        <v>46269</v>
      </c>
      <c r="M1297" s="65" t="s">
        <v>258</v>
      </c>
      <c r="N1297" s="65" t="s">
        <v>264</v>
      </c>
      <c r="O1297" s="65" t="s">
        <v>259</v>
      </c>
      <c r="P1297" s="66">
        <v>46269</v>
      </c>
      <c r="Q1297" s="31">
        <f t="shared" si="40"/>
        <v>487</v>
      </c>
      <c r="R1297" s="31">
        <f t="shared" si="41"/>
        <v>780</v>
      </c>
      <c r="S1297" s="29">
        <f>IF($Q1297&lt;Parâmetros!$E$19,$G1297-1,$G1297)</f>
        <v>46269</v>
      </c>
    </row>
    <row r="1298" spans="1:19" ht="15" customHeight="1" x14ac:dyDescent="0.25">
      <c r="A1298" s="122">
        <v>55618</v>
      </c>
      <c r="B1298" s="65" t="s">
        <v>1277</v>
      </c>
      <c r="C1298" s="65" t="s">
        <v>262</v>
      </c>
      <c r="D1298" s="66">
        <v>46269</v>
      </c>
      <c r="E1298" s="67">
        <v>1.32</v>
      </c>
      <c r="F1298" s="65" t="s">
        <v>255</v>
      </c>
      <c r="G1298" s="66">
        <v>46269</v>
      </c>
      <c r="H1298">
        <v>40509370</v>
      </c>
      <c r="I1298">
        <v>10</v>
      </c>
      <c r="J1298" s="65" t="s">
        <v>1244</v>
      </c>
      <c r="K1298" s="65" t="s">
        <v>1904</v>
      </c>
      <c r="L1298" s="66">
        <v>46269</v>
      </c>
      <c r="M1298" s="65" t="s">
        <v>258</v>
      </c>
      <c r="N1298" s="65" t="s">
        <v>264</v>
      </c>
      <c r="O1298" s="65" t="s">
        <v>259</v>
      </c>
      <c r="P1298" s="66">
        <v>46269</v>
      </c>
      <c r="Q1298" s="31">
        <f t="shared" si="40"/>
        <v>841</v>
      </c>
      <c r="R1298" s="31">
        <f t="shared" si="41"/>
        <v>920</v>
      </c>
      <c r="S1298" s="29">
        <f>IF($Q1298&lt;Parâmetros!$E$19,$G1298-1,$G1298)</f>
        <v>46269</v>
      </c>
    </row>
    <row r="1299" spans="1:19" ht="15" customHeight="1" x14ac:dyDescent="0.25">
      <c r="A1299" s="122">
        <v>55618</v>
      </c>
      <c r="B1299" s="65" t="s">
        <v>1277</v>
      </c>
      <c r="C1299" s="65" t="s">
        <v>262</v>
      </c>
      <c r="D1299" s="66">
        <v>46270</v>
      </c>
      <c r="E1299" s="67">
        <v>0.56999999999999995</v>
      </c>
      <c r="F1299" s="65" t="s">
        <v>255</v>
      </c>
      <c r="G1299" s="66">
        <v>46270</v>
      </c>
      <c r="H1299">
        <v>40493916</v>
      </c>
      <c r="I1299">
        <v>10</v>
      </c>
      <c r="J1299" s="65" t="s">
        <v>2134</v>
      </c>
      <c r="K1299" s="65" t="s">
        <v>2135</v>
      </c>
      <c r="L1299" s="66">
        <v>46270</v>
      </c>
      <c r="M1299" s="65" t="s">
        <v>258</v>
      </c>
      <c r="N1299" s="65" t="s">
        <v>264</v>
      </c>
      <c r="O1299" s="65" t="s">
        <v>259</v>
      </c>
      <c r="P1299" s="66">
        <v>46270</v>
      </c>
      <c r="Q1299" s="31">
        <f t="shared" si="40"/>
        <v>453</v>
      </c>
      <c r="R1299" s="31">
        <f t="shared" si="41"/>
        <v>487</v>
      </c>
      <c r="S1299" s="29">
        <f>IF($Q1299&lt;Parâmetros!$E$19,$G1299-1,$G1299)</f>
        <v>46270</v>
      </c>
    </row>
    <row r="1300" spans="1:19" ht="15" customHeight="1" x14ac:dyDescent="0.25">
      <c r="A1300" s="122">
        <v>55618</v>
      </c>
      <c r="B1300" s="65" t="s">
        <v>1277</v>
      </c>
      <c r="C1300" s="65" t="s">
        <v>262</v>
      </c>
      <c r="D1300" s="66">
        <v>46270</v>
      </c>
      <c r="E1300" s="67">
        <v>1.18</v>
      </c>
      <c r="F1300" s="65" t="s">
        <v>255</v>
      </c>
      <c r="G1300" s="66">
        <v>46270</v>
      </c>
      <c r="H1300">
        <v>40494084</v>
      </c>
      <c r="I1300">
        <v>10</v>
      </c>
      <c r="J1300" s="65" t="s">
        <v>2136</v>
      </c>
      <c r="K1300" s="65" t="s">
        <v>2137</v>
      </c>
      <c r="L1300" s="66">
        <v>46270</v>
      </c>
      <c r="M1300" s="65" t="s">
        <v>258</v>
      </c>
      <c r="N1300" s="65" t="s">
        <v>264</v>
      </c>
      <c r="O1300" s="65" t="s">
        <v>259</v>
      </c>
      <c r="P1300" s="66">
        <v>46270</v>
      </c>
      <c r="Q1300" s="31">
        <f t="shared" si="40"/>
        <v>488</v>
      </c>
      <c r="R1300" s="31">
        <f t="shared" si="41"/>
        <v>558</v>
      </c>
      <c r="S1300" s="29">
        <f>IF($Q1300&lt;Parâmetros!$E$19,$G1300-1,$G1300)</f>
        <v>46270</v>
      </c>
    </row>
    <row r="1301" spans="1:19" ht="15" customHeight="1" x14ac:dyDescent="0.25">
      <c r="A1301" s="122">
        <v>55618</v>
      </c>
      <c r="B1301" s="65" t="s">
        <v>1277</v>
      </c>
      <c r="C1301" s="65" t="s">
        <v>262</v>
      </c>
      <c r="D1301" s="66">
        <v>46270</v>
      </c>
      <c r="E1301" s="67">
        <v>0.11</v>
      </c>
      <c r="F1301" s="65" t="s">
        <v>255</v>
      </c>
      <c r="G1301" s="66">
        <v>46270</v>
      </c>
      <c r="H1301">
        <v>40494084</v>
      </c>
      <c r="I1301">
        <v>20</v>
      </c>
      <c r="J1301" s="65" t="s">
        <v>2138</v>
      </c>
      <c r="K1301" s="65" t="s">
        <v>2139</v>
      </c>
      <c r="L1301" s="66">
        <v>46270</v>
      </c>
      <c r="M1301" s="65" t="s">
        <v>258</v>
      </c>
      <c r="N1301" s="65" t="s">
        <v>264</v>
      </c>
      <c r="O1301" s="65" t="s">
        <v>259</v>
      </c>
      <c r="P1301" s="66">
        <v>46270</v>
      </c>
      <c r="Q1301" s="31">
        <f t="shared" si="40"/>
        <v>559</v>
      </c>
      <c r="R1301" s="31">
        <f t="shared" si="41"/>
        <v>566</v>
      </c>
      <c r="S1301" s="29">
        <f>IF($Q1301&lt;Parâmetros!$E$19,$G1301-1,$G1301)</f>
        <v>46270</v>
      </c>
    </row>
    <row r="1302" spans="1:19" ht="15" customHeight="1" x14ac:dyDescent="0.25">
      <c r="A1302" s="122">
        <v>55618</v>
      </c>
      <c r="B1302" s="65" t="s">
        <v>1277</v>
      </c>
      <c r="C1302" s="65" t="s">
        <v>262</v>
      </c>
      <c r="D1302" s="66">
        <v>46270</v>
      </c>
      <c r="E1302" s="67">
        <v>0.18</v>
      </c>
      <c r="F1302" s="65" t="s">
        <v>255</v>
      </c>
      <c r="G1302" s="66">
        <v>46270</v>
      </c>
      <c r="H1302">
        <v>40494084</v>
      </c>
      <c r="I1302">
        <v>30</v>
      </c>
      <c r="J1302" s="65" t="s">
        <v>2140</v>
      </c>
      <c r="K1302" s="65" t="s">
        <v>2141</v>
      </c>
      <c r="L1302" s="66">
        <v>46270</v>
      </c>
      <c r="M1302" s="65" t="s">
        <v>258</v>
      </c>
      <c r="N1302" s="65" t="s">
        <v>264</v>
      </c>
      <c r="O1302" s="65" t="s">
        <v>259</v>
      </c>
      <c r="P1302" s="66">
        <v>46270</v>
      </c>
      <c r="Q1302" s="31">
        <f t="shared" si="40"/>
        <v>566</v>
      </c>
      <c r="R1302" s="31">
        <f t="shared" si="41"/>
        <v>576</v>
      </c>
      <c r="S1302" s="29">
        <f>IF($Q1302&lt;Parâmetros!$E$19,$G1302-1,$G1302)</f>
        <v>46270</v>
      </c>
    </row>
    <row r="1303" spans="1:19" ht="15" customHeight="1" x14ac:dyDescent="0.25">
      <c r="A1303" s="122">
        <v>55618</v>
      </c>
      <c r="B1303" s="65" t="s">
        <v>1277</v>
      </c>
      <c r="C1303" s="65" t="s">
        <v>262</v>
      </c>
      <c r="D1303" s="66">
        <v>46270</v>
      </c>
      <c r="E1303" s="67">
        <v>0.23</v>
      </c>
      <c r="F1303" s="65" t="s">
        <v>255</v>
      </c>
      <c r="G1303" s="66">
        <v>46270</v>
      </c>
      <c r="H1303">
        <v>40494084</v>
      </c>
      <c r="I1303">
        <v>40</v>
      </c>
      <c r="J1303" s="65" t="s">
        <v>2142</v>
      </c>
      <c r="K1303" s="65" t="s">
        <v>2143</v>
      </c>
      <c r="L1303" s="66">
        <v>46270</v>
      </c>
      <c r="M1303" s="65" t="s">
        <v>258</v>
      </c>
      <c r="N1303" s="65" t="s">
        <v>264</v>
      </c>
      <c r="O1303" s="65" t="s">
        <v>259</v>
      </c>
      <c r="P1303" s="66">
        <v>46270</v>
      </c>
      <c r="Q1303" s="31">
        <f t="shared" si="40"/>
        <v>577</v>
      </c>
      <c r="R1303" s="31">
        <f t="shared" si="41"/>
        <v>590</v>
      </c>
      <c r="S1303" s="29">
        <f>IF($Q1303&lt;Parâmetros!$E$19,$G1303-1,$G1303)</f>
        <v>46270</v>
      </c>
    </row>
    <row r="1304" spans="1:19" ht="15" customHeight="1" x14ac:dyDescent="0.25">
      <c r="A1304" s="122">
        <v>55618</v>
      </c>
      <c r="B1304" s="65" t="s">
        <v>1277</v>
      </c>
      <c r="C1304" s="65" t="s">
        <v>262</v>
      </c>
      <c r="D1304" s="66">
        <v>46270</v>
      </c>
      <c r="E1304" s="67">
        <v>0.14000000000000001</v>
      </c>
      <c r="F1304" s="65" t="s">
        <v>255</v>
      </c>
      <c r="G1304" s="66">
        <v>46270</v>
      </c>
      <c r="H1304">
        <v>40494085</v>
      </c>
      <c r="I1304">
        <v>10</v>
      </c>
      <c r="J1304" s="65" t="s">
        <v>2144</v>
      </c>
      <c r="K1304" s="65" t="s">
        <v>2145</v>
      </c>
      <c r="L1304" s="66">
        <v>46270</v>
      </c>
      <c r="M1304" s="65" t="s">
        <v>258</v>
      </c>
      <c r="N1304" s="65" t="s">
        <v>264</v>
      </c>
      <c r="O1304" s="65" t="s">
        <v>259</v>
      </c>
      <c r="P1304" s="66">
        <v>46270</v>
      </c>
      <c r="Q1304" s="31">
        <f t="shared" si="40"/>
        <v>592</v>
      </c>
      <c r="R1304" s="31">
        <f t="shared" si="41"/>
        <v>600</v>
      </c>
      <c r="S1304" s="29">
        <f>IF($Q1304&lt;Parâmetros!$E$19,$G1304-1,$G1304)</f>
        <v>46270</v>
      </c>
    </row>
    <row r="1305" spans="1:19" ht="15" customHeight="1" x14ac:dyDescent="0.25">
      <c r="A1305" s="122">
        <v>55618</v>
      </c>
      <c r="B1305" s="65" t="s">
        <v>1277</v>
      </c>
      <c r="C1305" s="65" t="s">
        <v>262</v>
      </c>
      <c r="D1305" s="66">
        <v>46270</v>
      </c>
      <c r="E1305" s="67">
        <v>0.16</v>
      </c>
      <c r="F1305" s="65" t="s">
        <v>255</v>
      </c>
      <c r="G1305" s="66">
        <v>46270</v>
      </c>
      <c r="H1305">
        <v>40494085</v>
      </c>
      <c r="I1305">
        <v>20</v>
      </c>
      <c r="J1305" s="65" t="s">
        <v>2146</v>
      </c>
      <c r="K1305" s="65" t="s">
        <v>2147</v>
      </c>
      <c r="L1305" s="66">
        <v>46270</v>
      </c>
      <c r="M1305" s="65" t="s">
        <v>258</v>
      </c>
      <c r="N1305" s="65" t="s">
        <v>264</v>
      </c>
      <c r="O1305" s="65" t="s">
        <v>259</v>
      </c>
      <c r="P1305" s="66">
        <v>46270</v>
      </c>
      <c r="Q1305" s="31">
        <f t="shared" si="40"/>
        <v>600</v>
      </c>
      <c r="R1305" s="31">
        <f t="shared" si="41"/>
        <v>610</v>
      </c>
      <c r="S1305" s="29">
        <f>IF($Q1305&lt;Parâmetros!$E$19,$G1305-1,$G1305)</f>
        <v>46270</v>
      </c>
    </row>
    <row r="1306" spans="1:19" ht="15" customHeight="1" x14ac:dyDescent="0.25">
      <c r="A1306" s="122">
        <v>55618</v>
      </c>
      <c r="B1306" s="65" t="s">
        <v>1277</v>
      </c>
      <c r="C1306" s="65" t="s">
        <v>262</v>
      </c>
      <c r="D1306" s="66">
        <v>46270</v>
      </c>
      <c r="E1306" s="67">
        <v>0.12</v>
      </c>
      <c r="F1306" s="65" t="s">
        <v>255</v>
      </c>
      <c r="G1306" s="66">
        <v>46270</v>
      </c>
      <c r="H1306">
        <v>40494086</v>
      </c>
      <c r="I1306">
        <v>10</v>
      </c>
      <c r="J1306" s="65" t="s">
        <v>2148</v>
      </c>
      <c r="K1306" s="65" t="s">
        <v>2149</v>
      </c>
      <c r="L1306" s="66">
        <v>46270</v>
      </c>
      <c r="M1306" s="65" t="s">
        <v>258</v>
      </c>
      <c r="N1306">
        <v>3007172</v>
      </c>
      <c r="O1306" s="65" t="s">
        <v>259</v>
      </c>
      <c r="P1306" s="66">
        <v>46270</v>
      </c>
      <c r="Q1306" s="31">
        <f t="shared" si="40"/>
        <v>611</v>
      </c>
      <c r="R1306" s="31">
        <f t="shared" si="41"/>
        <v>618</v>
      </c>
      <c r="S1306" s="29">
        <f>IF($Q1306&lt;Parâmetros!$E$19,$G1306-1,$G1306)</f>
        <v>46270</v>
      </c>
    </row>
    <row r="1307" spans="1:19" ht="15" customHeight="1" x14ac:dyDescent="0.25">
      <c r="A1307" s="122">
        <v>55618</v>
      </c>
      <c r="B1307" s="65" t="s">
        <v>1277</v>
      </c>
      <c r="C1307" s="65" t="s">
        <v>262</v>
      </c>
      <c r="D1307" s="66">
        <v>46272</v>
      </c>
      <c r="E1307" s="67">
        <v>1.66</v>
      </c>
      <c r="F1307" s="65" t="s">
        <v>255</v>
      </c>
      <c r="G1307" s="66">
        <v>46270</v>
      </c>
      <c r="H1307">
        <v>40511737</v>
      </c>
      <c r="I1307">
        <v>20</v>
      </c>
      <c r="J1307" s="65" t="s">
        <v>2589</v>
      </c>
      <c r="K1307" s="65" t="s">
        <v>1084</v>
      </c>
      <c r="L1307" s="66">
        <v>46270</v>
      </c>
      <c r="M1307" s="65" t="s">
        <v>261</v>
      </c>
      <c r="N1307">
        <v>3010395</v>
      </c>
      <c r="O1307" s="65" t="s">
        <v>259</v>
      </c>
      <c r="P1307" s="66">
        <v>46272</v>
      </c>
      <c r="Q1307" s="31">
        <f t="shared" si="40"/>
        <v>621</v>
      </c>
      <c r="R1307" s="31">
        <f t="shared" si="41"/>
        <v>720</v>
      </c>
      <c r="S1307" s="29">
        <f>IF($Q1307&lt;Parâmetros!$E$19,$G1307-1,$G1307)</f>
        <v>46270</v>
      </c>
    </row>
    <row r="1308" spans="1:19" ht="15" customHeight="1" x14ac:dyDescent="0.25">
      <c r="A1308" s="122">
        <v>55618</v>
      </c>
      <c r="B1308" s="65" t="s">
        <v>1277</v>
      </c>
      <c r="C1308" s="65" t="s">
        <v>262</v>
      </c>
      <c r="D1308" s="66">
        <v>46272</v>
      </c>
      <c r="E1308" s="67">
        <v>2.19</v>
      </c>
      <c r="F1308" s="65" t="s">
        <v>255</v>
      </c>
      <c r="G1308" s="66">
        <v>46270</v>
      </c>
      <c r="H1308">
        <v>40511737</v>
      </c>
      <c r="I1308">
        <v>20</v>
      </c>
      <c r="J1308" s="65" t="s">
        <v>2356</v>
      </c>
      <c r="K1308" s="65" t="s">
        <v>2590</v>
      </c>
      <c r="L1308" s="66">
        <v>46270</v>
      </c>
      <c r="M1308" s="65" t="s">
        <v>261</v>
      </c>
      <c r="N1308">
        <v>3010395</v>
      </c>
      <c r="O1308" s="65" t="s">
        <v>259</v>
      </c>
      <c r="P1308" s="66">
        <v>46272</v>
      </c>
      <c r="Q1308" s="31">
        <f t="shared" si="40"/>
        <v>780</v>
      </c>
      <c r="R1308" s="31">
        <f t="shared" si="41"/>
        <v>911</v>
      </c>
      <c r="S1308" s="29">
        <f>IF($Q1308&lt;Parâmetros!$E$19,$G1308-1,$G1308)</f>
        <v>46270</v>
      </c>
    </row>
    <row r="1309" spans="1:19" ht="15" customHeight="1" x14ac:dyDescent="0.25">
      <c r="A1309" s="122">
        <v>55618</v>
      </c>
      <c r="B1309" s="65" t="s">
        <v>1277</v>
      </c>
      <c r="C1309" s="65" t="s">
        <v>262</v>
      </c>
      <c r="D1309" s="66">
        <v>46272</v>
      </c>
      <c r="E1309" s="67">
        <v>4.6500000000000004</v>
      </c>
      <c r="F1309" s="65" t="s">
        <v>255</v>
      </c>
      <c r="G1309" s="66">
        <v>46272</v>
      </c>
      <c r="H1309">
        <v>40512782</v>
      </c>
      <c r="I1309">
        <v>20</v>
      </c>
      <c r="J1309" s="65" t="s">
        <v>2591</v>
      </c>
      <c r="K1309" s="65" t="s">
        <v>424</v>
      </c>
      <c r="L1309" s="66">
        <v>46272</v>
      </c>
      <c r="M1309" s="65" t="s">
        <v>261</v>
      </c>
      <c r="N1309" s="65" t="s">
        <v>264</v>
      </c>
      <c r="O1309" s="65" t="s">
        <v>259</v>
      </c>
      <c r="P1309" s="66">
        <v>46272</v>
      </c>
      <c r="Q1309" s="31">
        <f t="shared" si="40"/>
        <v>440</v>
      </c>
      <c r="R1309" s="31">
        <f t="shared" si="41"/>
        <v>720</v>
      </c>
      <c r="S1309" s="29">
        <f>IF($Q1309&lt;Parâmetros!$E$19,$G1309-1,$G1309)</f>
        <v>46272</v>
      </c>
    </row>
    <row r="1310" spans="1:19" ht="15" customHeight="1" x14ac:dyDescent="0.25">
      <c r="A1310" s="122">
        <v>55618</v>
      </c>
      <c r="B1310" s="65" t="s">
        <v>1277</v>
      </c>
      <c r="C1310" s="65" t="s">
        <v>262</v>
      </c>
      <c r="D1310" s="66">
        <v>46272</v>
      </c>
      <c r="E1310" s="67">
        <v>2.1</v>
      </c>
      <c r="F1310" s="65" t="s">
        <v>255</v>
      </c>
      <c r="G1310" s="66">
        <v>46272</v>
      </c>
      <c r="H1310">
        <v>40512783</v>
      </c>
      <c r="I1310">
        <v>10</v>
      </c>
      <c r="J1310" s="65" t="s">
        <v>2592</v>
      </c>
      <c r="K1310" s="65" t="s">
        <v>2593</v>
      </c>
      <c r="L1310" s="66">
        <v>46272</v>
      </c>
      <c r="M1310" s="65" t="s">
        <v>261</v>
      </c>
      <c r="N1310" s="65" t="s">
        <v>264</v>
      </c>
      <c r="O1310" s="65" t="s">
        <v>259</v>
      </c>
      <c r="P1310" s="66">
        <v>46272</v>
      </c>
      <c r="Q1310" s="31">
        <f t="shared" si="40"/>
        <v>780</v>
      </c>
      <c r="R1310" s="31">
        <f t="shared" si="41"/>
        <v>906</v>
      </c>
      <c r="S1310" s="29">
        <f>IF($Q1310&lt;Parâmetros!$E$19,$G1310-1,$G1310)</f>
        <v>46272</v>
      </c>
    </row>
    <row r="1311" spans="1:19" ht="15" customHeight="1" x14ac:dyDescent="0.25">
      <c r="A1311" s="122">
        <v>55628</v>
      </c>
      <c r="B1311" s="65" t="s">
        <v>823</v>
      </c>
      <c r="C1311" s="65" t="s">
        <v>277</v>
      </c>
      <c r="D1311" s="66">
        <v>46267</v>
      </c>
      <c r="E1311" s="67">
        <v>4</v>
      </c>
      <c r="F1311" s="65" t="s">
        <v>255</v>
      </c>
      <c r="G1311" s="66">
        <v>46265</v>
      </c>
      <c r="H1311">
        <v>40509335</v>
      </c>
      <c r="I1311">
        <v>10</v>
      </c>
      <c r="J1311" s="65" t="s">
        <v>824</v>
      </c>
      <c r="K1311" s="65" t="s">
        <v>825</v>
      </c>
      <c r="L1311" s="66">
        <v>46265</v>
      </c>
      <c r="M1311" s="65" t="s">
        <v>287</v>
      </c>
      <c r="N1311">
        <v>3007387</v>
      </c>
      <c r="O1311" s="65" t="s">
        <v>259</v>
      </c>
      <c r="P1311" s="66">
        <v>46267</v>
      </c>
      <c r="Q1311" s="31">
        <f t="shared" si="40"/>
        <v>480</v>
      </c>
      <c r="R1311" s="31">
        <f t="shared" si="41"/>
        <v>720</v>
      </c>
      <c r="S1311" s="29">
        <f>IF($Q1311&lt;Parâmetros!$E$19,$G1311-1,$G1311)</f>
        <v>46265</v>
      </c>
    </row>
    <row r="1312" spans="1:19" ht="15" customHeight="1" x14ac:dyDescent="0.25">
      <c r="A1312" s="122">
        <v>55628</v>
      </c>
      <c r="B1312" s="65" t="s">
        <v>823</v>
      </c>
      <c r="C1312" s="65" t="s">
        <v>277</v>
      </c>
      <c r="D1312" s="66">
        <v>46267</v>
      </c>
      <c r="E1312" s="67">
        <v>3.09</v>
      </c>
      <c r="F1312" s="65" t="s">
        <v>255</v>
      </c>
      <c r="G1312" s="66">
        <v>46265</v>
      </c>
      <c r="H1312">
        <v>40509335</v>
      </c>
      <c r="I1312">
        <v>10</v>
      </c>
      <c r="J1312" s="65" t="s">
        <v>826</v>
      </c>
      <c r="K1312" s="65" t="s">
        <v>827</v>
      </c>
      <c r="L1312" s="66">
        <v>46265</v>
      </c>
      <c r="M1312" s="65" t="s">
        <v>287</v>
      </c>
      <c r="N1312">
        <v>3007387</v>
      </c>
      <c r="O1312" s="65" t="s">
        <v>259</v>
      </c>
      <c r="P1312" s="66">
        <v>46267</v>
      </c>
      <c r="Q1312" s="31">
        <f t="shared" si="40"/>
        <v>790</v>
      </c>
      <c r="R1312" s="31">
        <f t="shared" si="41"/>
        <v>975</v>
      </c>
      <c r="S1312" s="29">
        <f>IF($Q1312&lt;Parâmetros!$E$19,$G1312-1,$G1312)</f>
        <v>46265</v>
      </c>
    </row>
    <row r="1313" spans="1:19" ht="15" customHeight="1" x14ac:dyDescent="0.25">
      <c r="A1313" s="122">
        <v>55628</v>
      </c>
      <c r="B1313" s="65" t="s">
        <v>823</v>
      </c>
      <c r="C1313" s="65" t="s">
        <v>277</v>
      </c>
      <c r="D1313" s="66">
        <v>46267</v>
      </c>
      <c r="E1313" s="67">
        <v>1.5</v>
      </c>
      <c r="F1313" s="65" t="s">
        <v>255</v>
      </c>
      <c r="G1313" s="66">
        <v>46266</v>
      </c>
      <c r="H1313">
        <v>40510729</v>
      </c>
      <c r="I1313">
        <v>10</v>
      </c>
      <c r="J1313" s="65" t="s">
        <v>828</v>
      </c>
      <c r="K1313" s="65" t="s">
        <v>829</v>
      </c>
      <c r="L1313" s="66">
        <v>46266</v>
      </c>
      <c r="M1313" s="65" t="s">
        <v>287</v>
      </c>
      <c r="N1313">
        <v>3010852</v>
      </c>
      <c r="O1313" s="65" t="s">
        <v>259</v>
      </c>
      <c r="P1313" s="66">
        <v>46267</v>
      </c>
      <c r="Q1313" s="31">
        <f t="shared" si="40"/>
        <v>600</v>
      </c>
      <c r="R1313" s="31">
        <f t="shared" si="41"/>
        <v>690</v>
      </c>
      <c r="S1313" s="29">
        <f>IF($Q1313&lt;Parâmetros!$E$19,$G1313-1,$G1313)</f>
        <v>46266</v>
      </c>
    </row>
    <row r="1314" spans="1:19" ht="15" customHeight="1" x14ac:dyDescent="0.25">
      <c r="A1314" s="122">
        <v>55628</v>
      </c>
      <c r="B1314" s="65" t="s">
        <v>823</v>
      </c>
      <c r="C1314" s="65" t="s">
        <v>277</v>
      </c>
      <c r="D1314" s="66">
        <v>46267</v>
      </c>
      <c r="E1314" s="67">
        <v>3.59</v>
      </c>
      <c r="F1314" s="65" t="s">
        <v>255</v>
      </c>
      <c r="G1314" s="66">
        <v>46266</v>
      </c>
      <c r="H1314">
        <v>40510721</v>
      </c>
      <c r="I1314">
        <v>10</v>
      </c>
      <c r="J1314" s="65" t="s">
        <v>830</v>
      </c>
      <c r="K1314" s="65" t="s">
        <v>831</v>
      </c>
      <c r="L1314" s="66">
        <v>46266</v>
      </c>
      <c r="M1314" s="65" t="s">
        <v>287</v>
      </c>
      <c r="N1314">
        <v>3010857</v>
      </c>
      <c r="O1314" s="65" t="s">
        <v>259</v>
      </c>
      <c r="P1314" s="66">
        <v>46267</v>
      </c>
      <c r="Q1314" s="31">
        <f t="shared" si="40"/>
        <v>760</v>
      </c>
      <c r="R1314" s="31">
        <f t="shared" si="41"/>
        <v>975</v>
      </c>
      <c r="S1314" s="29">
        <f>IF($Q1314&lt;Parâmetros!$E$19,$G1314-1,$G1314)</f>
        <v>46266</v>
      </c>
    </row>
    <row r="1315" spans="1:19" ht="15" customHeight="1" x14ac:dyDescent="0.25">
      <c r="A1315" s="122">
        <v>55628</v>
      </c>
      <c r="B1315" s="65" t="s">
        <v>823</v>
      </c>
      <c r="C1315" s="65" t="s">
        <v>277</v>
      </c>
      <c r="D1315" s="66">
        <v>46267</v>
      </c>
      <c r="E1315" s="67">
        <v>4</v>
      </c>
      <c r="F1315" s="65" t="s">
        <v>255</v>
      </c>
      <c r="G1315" s="66">
        <v>46267</v>
      </c>
      <c r="H1315">
        <v>40503397</v>
      </c>
      <c r="I1315">
        <v>10</v>
      </c>
      <c r="J1315" s="65" t="s">
        <v>1083</v>
      </c>
      <c r="K1315" s="65" t="s">
        <v>1084</v>
      </c>
      <c r="L1315" s="66">
        <v>46267</v>
      </c>
      <c r="M1315" s="65" t="s">
        <v>287</v>
      </c>
      <c r="N1315">
        <v>3007173</v>
      </c>
      <c r="O1315" s="65" t="s">
        <v>259</v>
      </c>
      <c r="P1315" s="66">
        <v>46267</v>
      </c>
      <c r="Q1315" s="31">
        <f t="shared" si="40"/>
        <v>480</v>
      </c>
      <c r="R1315" s="31">
        <f t="shared" si="41"/>
        <v>720</v>
      </c>
      <c r="S1315" s="29">
        <f>IF($Q1315&lt;Parâmetros!$E$19,$G1315-1,$G1315)</f>
        <v>46267</v>
      </c>
    </row>
    <row r="1316" spans="1:19" ht="15" customHeight="1" x14ac:dyDescent="0.25">
      <c r="A1316" s="122">
        <v>55628</v>
      </c>
      <c r="B1316" s="65" t="s">
        <v>823</v>
      </c>
      <c r="C1316" s="65" t="s">
        <v>277</v>
      </c>
      <c r="D1316" s="66">
        <v>46267</v>
      </c>
      <c r="E1316" s="67">
        <v>3.2</v>
      </c>
      <c r="F1316" s="65" t="s">
        <v>255</v>
      </c>
      <c r="G1316" s="66">
        <v>46267</v>
      </c>
      <c r="H1316">
        <v>40503397</v>
      </c>
      <c r="I1316">
        <v>10</v>
      </c>
      <c r="J1316" s="65" t="s">
        <v>1085</v>
      </c>
      <c r="K1316" s="65" t="s">
        <v>1086</v>
      </c>
      <c r="L1316" s="66">
        <v>46267</v>
      </c>
      <c r="M1316" s="65" t="s">
        <v>287</v>
      </c>
      <c r="N1316">
        <v>3007173</v>
      </c>
      <c r="O1316" s="65" t="s">
        <v>259</v>
      </c>
      <c r="P1316" s="66">
        <v>46267</v>
      </c>
      <c r="Q1316" s="31">
        <f t="shared" si="40"/>
        <v>780</v>
      </c>
      <c r="R1316" s="31">
        <f t="shared" si="41"/>
        <v>972</v>
      </c>
      <c r="S1316" s="29">
        <f>IF($Q1316&lt;Parâmetros!$E$19,$G1316-1,$G1316)</f>
        <v>46267</v>
      </c>
    </row>
    <row r="1317" spans="1:19" ht="15" customHeight="1" x14ac:dyDescent="0.25">
      <c r="A1317" s="122">
        <v>55628</v>
      </c>
      <c r="B1317" s="65" t="s">
        <v>823</v>
      </c>
      <c r="C1317" s="65" t="s">
        <v>277</v>
      </c>
      <c r="D1317" s="66">
        <v>46270</v>
      </c>
      <c r="E1317" s="67">
        <v>3.98</v>
      </c>
      <c r="F1317" s="65" t="s">
        <v>255</v>
      </c>
      <c r="G1317" s="66">
        <v>46268</v>
      </c>
      <c r="H1317">
        <v>40509419</v>
      </c>
      <c r="I1317">
        <v>10</v>
      </c>
      <c r="J1317" s="65" t="s">
        <v>1484</v>
      </c>
      <c r="K1317" s="65" t="s">
        <v>294</v>
      </c>
      <c r="L1317" s="66">
        <v>46268</v>
      </c>
      <c r="M1317" s="65" t="s">
        <v>287</v>
      </c>
      <c r="N1317" s="65" t="s">
        <v>264</v>
      </c>
      <c r="O1317" s="65" t="s">
        <v>259</v>
      </c>
      <c r="P1317" s="66">
        <v>46270</v>
      </c>
      <c r="Q1317" s="31">
        <f t="shared" si="40"/>
        <v>480</v>
      </c>
      <c r="R1317" s="31">
        <f t="shared" si="41"/>
        <v>720</v>
      </c>
      <c r="S1317" s="29">
        <f>IF($Q1317&lt;Parâmetros!$E$19,$G1317-1,$G1317)</f>
        <v>46268</v>
      </c>
    </row>
    <row r="1318" spans="1:19" ht="15" customHeight="1" x14ac:dyDescent="0.25">
      <c r="A1318" s="122">
        <v>55628</v>
      </c>
      <c r="B1318" s="65" t="s">
        <v>823</v>
      </c>
      <c r="C1318" s="65" t="s">
        <v>277</v>
      </c>
      <c r="D1318" s="66">
        <v>46270</v>
      </c>
      <c r="E1318" s="67">
        <v>3.2</v>
      </c>
      <c r="F1318" s="65" t="s">
        <v>255</v>
      </c>
      <c r="G1318" s="66">
        <v>46268</v>
      </c>
      <c r="H1318">
        <v>40509419</v>
      </c>
      <c r="I1318">
        <v>10</v>
      </c>
      <c r="J1318" s="65" t="s">
        <v>2150</v>
      </c>
      <c r="K1318" s="65" t="s">
        <v>2151</v>
      </c>
      <c r="L1318" s="66">
        <v>46268</v>
      </c>
      <c r="M1318" s="65" t="s">
        <v>287</v>
      </c>
      <c r="N1318" s="65" t="s">
        <v>264</v>
      </c>
      <c r="O1318" s="65" t="s">
        <v>259</v>
      </c>
      <c r="P1318" s="66">
        <v>46270</v>
      </c>
      <c r="Q1318" s="31">
        <f t="shared" si="40"/>
        <v>785</v>
      </c>
      <c r="R1318" s="31">
        <f t="shared" si="41"/>
        <v>977</v>
      </c>
      <c r="S1318" s="29">
        <f>IF($Q1318&lt;Parâmetros!$E$19,$G1318-1,$G1318)</f>
        <v>46268</v>
      </c>
    </row>
    <row r="1319" spans="1:19" ht="15" customHeight="1" x14ac:dyDescent="0.25">
      <c r="A1319" s="122">
        <v>55628</v>
      </c>
      <c r="B1319" s="65" t="s">
        <v>823</v>
      </c>
      <c r="C1319" s="65" t="s">
        <v>277</v>
      </c>
      <c r="D1319" s="66">
        <v>46270</v>
      </c>
      <c r="E1319" s="67">
        <v>4</v>
      </c>
      <c r="F1319" s="65" t="s">
        <v>255</v>
      </c>
      <c r="G1319" s="66">
        <v>46269</v>
      </c>
      <c r="H1319">
        <v>40509337</v>
      </c>
      <c r="I1319">
        <v>10</v>
      </c>
      <c r="J1319" s="65" t="s">
        <v>2152</v>
      </c>
      <c r="K1319" s="65" t="s">
        <v>294</v>
      </c>
      <c r="L1319" s="66">
        <v>46269</v>
      </c>
      <c r="M1319" s="65" t="s">
        <v>287</v>
      </c>
      <c r="N1319">
        <v>3007373</v>
      </c>
      <c r="O1319" s="65" t="s">
        <v>259</v>
      </c>
      <c r="P1319" s="66">
        <v>46270</v>
      </c>
      <c r="Q1319" s="31">
        <f t="shared" si="40"/>
        <v>480</v>
      </c>
      <c r="R1319" s="31">
        <f t="shared" si="41"/>
        <v>720</v>
      </c>
      <c r="S1319" s="29">
        <f>IF($Q1319&lt;Parâmetros!$E$19,$G1319-1,$G1319)</f>
        <v>46269</v>
      </c>
    </row>
    <row r="1320" spans="1:19" ht="15" customHeight="1" x14ac:dyDescent="0.25">
      <c r="A1320" s="122">
        <v>55628</v>
      </c>
      <c r="B1320" s="65" t="s">
        <v>823</v>
      </c>
      <c r="C1320" s="65" t="s">
        <v>277</v>
      </c>
      <c r="D1320" s="66">
        <v>46270</v>
      </c>
      <c r="E1320" s="67">
        <v>3.22</v>
      </c>
      <c r="F1320" s="65" t="s">
        <v>255</v>
      </c>
      <c r="G1320" s="66">
        <v>46269</v>
      </c>
      <c r="H1320">
        <v>40509337</v>
      </c>
      <c r="I1320">
        <v>10</v>
      </c>
      <c r="J1320" s="65" t="s">
        <v>2153</v>
      </c>
      <c r="K1320" s="65" t="s">
        <v>2154</v>
      </c>
      <c r="L1320" s="66">
        <v>46269</v>
      </c>
      <c r="M1320" s="65" t="s">
        <v>287</v>
      </c>
      <c r="N1320">
        <v>3007373</v>
      </c>
      <c r="O1320" s="65" t="s">
        <v>259</v>
      </c>
      <c r="P1320" s="66">
        <v>46270</v>
      </c>
      <c r="Q1320" s="31">
        <f t="shared" si="40"/>
        <v>789</v>
      </c>
      <c r="R1320" s="31">
        <f t="shared" si="41"/>
        <v>982</v>
      </c>
      <c r="S1320" s="29">
        <f>IF($Q1320&lt;Parâmetros!$E$19,$G1320-1,$G1320)</f>
        <v>46269</v>
      </c>
    </row>
    <row r="1321" spans="1:19" ht="15" customHeight="1" x14ac:dyDescent="0.25">
      <c r="A1321" s="122">
        <v>55628</v>
      </c>
      <c r="B1321" s="65" t="s">
        <v>823</v>
      </c>
      <c r="C1321" s="65" t="s">
        <v>277</v>
      </c>
      <c r="D1321" s="66">
        <v>46272</v>
      </c>
      <c r="E1321" s="67">
        <v>4</v>
      </c>
      <c r="F1321" s="65" t="s">
        <v>255</v>
      </c>
      <c r="G1321" s="66">
        <v>46270</v>
      </c>
      <c r="H1321">
        <v>40512079</v>
      </c>
      <c r="I1321">
        <v>10</v>
      </c>
      <c r="J1321" s="65" t="s">
        <v>2594</v>
      </c>
      <c r="K1321" s="65" t="s">
        <v>2595</v>
      </c>
      <c r="L1321" s="66">
        <v>46270</v>
      </c>
      <c r="M1321" s="65" t="s">
        <v>279</v>
      </c>
      <c r="N1321" s="65" t="s">
        <v>264</v>
      </c>
      <c r="O1321" s="65" t="s">
        <v>259</v>
      </c>
      <c r="P1321" s="66">
        <v>46272</v>
      </c>
      <c r="Q1321" s="31">
        <f t="shared" si="40"/>
        <v>480</v>
      </c>
      <c r="R1321" s="31">
        <f t="shared" si="41"/>
        <v>720</v>
      </c>
      <c r="S1321" s="29">
        <f>IF($Q1321&lt;Parâmetros!$E$19,$G1321-1,$G1321)</f>
        <v>46270</v>
      </c>
    </row>
    <row r="1322" spans="1:19" ht="15" customHeight="1" x14ac:dyDescent="0.25">
      <c r="A1322" s="122">
        <v>55628</v>
      </c>
      <c r="B1322" s="65" t="s">
        <v>823</v>
      </c>
      <c r="C1322" s="65" t="s">
        <v>277</v>
      </c>
      <c r="D1322" s="66">
        <v>46272</v>
      </c>
      <c r="E1322" s="67">
        <v>2.09</v>
      </c>
      <c r="F1322" s="65" t="s">
        <v>255</v>
      </c>
      <c r="G1322" s="66">
        <v>46270</v>
      </c>
      <c r="H1322">
        <v>40512079</v>
      </c>
      <c r="I1322">
        <v>10</v>
      </c>
      <c r="J1322" s="65" t="s">
        <v>2596</v>
      </c>
      <c r="K1322" s="65" t="s">
        <v>2597</v>
      </c>
      <c r="L1322" s="66">
        <v>46270</v>
      </c>
      <c r="M1322" s="65" t="s">
        <v>279</v>
      </c>
      <c r="N1322" s="65" t="s">
        <v>264</v>
      </c>
      <c r="O1322" s="65" t="s">
        <v>259</v>
      </c>
      <c r="P1322" s="66">
        <v>46272</v>
      </c>
      <c r="Q1322" s="31">
        <f t="shared" si="40"/>
        <v>790</v>
      </c>
      <c r="R1322" s="31">
        <f t="shared" si="41"/>
        <v>915</v>
      </c>
      <c r="S1322" s="29">
        <f>IF($Q1322&lt;Parâmetros!$E$19,$G1322-1,$G1322)</f>
        <v>46270</v>
      </c>
    </row>
    <row r="1323" spans="1:19" ht="15" customHeight="1" x14ac:dyDescent="0.25">
      <c r="A1323" s="122">
        <v>55637</v>
      </c>
      <c r="B1323" s="65" t="s">
        <v>179</v>
      </c>
      <c r="C1323" s="65" t="s">
        <v>263</v>
      </c>
      <c r="D1323" s="66">
        <v>46265</v>
      </c>
      <c r="E1323" s="67">
        <v>1.57</v>
      </c>
      <c r="F1323" s="65" t="s">
        <v>255</v>
      </c>
      <c r="G1323" s="66">
        <v>46265</v>
      </c>
      <c r="H1323">
        <v>40501013</v>
      </c>
      <c r="I1323">
        <v>30</v>
      </c>
      <c r="J1323" s="65" t="s">
        <v>491</v>
      </c>
      <c r="K1323" s="65" t="s">
        <v>492</v>
      </c>
      <c r="L1323" s="66">
        <v>46265</v>
      </c>
      <c r="M1323" s="65" t="s">
        <v>261</v>
      </c>
      <c r="N1323" s="65" t="s">
        <v>264</v>
      </c>
      <c r="O1323" s="65" t="s">
        <v>259</v>
      </c>
      <c r="P1323" s="66">
        <v>46265</v>
      </c>
      <c r="Q1323" s="31">
        <f t="shared" si="40"/>
        <v>429</v>
      </c>
      <c r="R1323" s="31">
        <f t="shared" si="41"/>
        <v>523</v>
      </c>
      <c r="S1323" s="29">
        <f>IF($Q1323&lt;Parâmetros!$E$19,$G1323-1,$G1323)</f>
        <v>46265</v>
      </c>
    </row>
    <row r="1324" spans="1:19" ht="15" customHeight="1" x14ac:dyDescent="0.25">
      <c r="A1324" s="122">
        <v>55637</v>
      </c>
      <c r="B1324" s="65" t="s">
        <v>179</v>
      </c>
      <c r="C1324" s="65" t="s">
        <v>263</v>
      </c>
      <c r="D1324" s="66">
        <v>46265</v>
      </c>
      <c r="E1324" s="67">
        <v>1.85</v>
      </c>
      <c r="F1324" s="65" t="s">
        <v>255</v>
      </c>
      <c r="G1324" s="66">
        <v>46265</v>
      </c>
      <c r="H1324">
        <v>40503121</v>
      </c>
      <c r="I1324">
        <v>40</v>
      </c>
      <c r="J1324" s="65" t="s">
        <v>493</v>
      </c>
      <c r="K1324" s="65" t="s">
        <v>494</v>
      </c>
      <c r="L1324" s="66">
        <v>46265</v>
      </c>
      <c r="M1324" s="65" t="s">
        <v>261</v>
      </c>
      <c r="N1324">
        <v>3004764</v>
      </c>
      <c r="O1324" s="65" t="s">
        <v>259</v>
      </c>
      <c r="P1324" s="66">
        <v>46265</v>
      </c>
      <c r="Q1324" s="31">
        <f t="shared" si="40"/>
        <v>527</v>
      </c>
      <c r="R1324" s="31">
        <f t="shared" si="41"/>
        <v>638</v>
      </c>
      <c r="S1324" s="29">
        <f>IF($Q1324&lt;Parâmetros!$E$19,$G1324-1,$G1324)</f>
        <v>46265</v>
      </c>
    </row>
    <row r="1325" spans="1:19" ht="15" customHeight="1" x14ac:dyDescent="0.25">
      <c r="A1325" s="122">
        <v>55637</v>
      </c>
      <c r="B1325" s="65" t="s">
        <v>179</v>
      </c>
      <c r="C1325" s="65" t="s">
        <v>263</v>
      </c>
      <c r="D1325" s="66">
        <v>46265</v>
      </c>
      <c r="E1325" s="67">
        <v>1.94</v>
      </c>
      <c r="F1325" s="65" t="s">
        <v>255</v>
      </c>
      <c r="G1325" s="66">
        <v>46265</v>
      </c>
      <c r="H1325">
        <v>40510437</v>
      </c>
      <c r="I1325">
        <v>10</v>
      </c>
      <c r="J1325" s="65" t="s">
        <v>495</v>
      </c>
      <c r="K1325" s="65" t="s">
        <v>496</v>
      </c>
      <c r="L1325" s="66">
        <v>46265</v>
      </c>
      <c r="M1325" s="65" t="s">
        <v>261</v>
      </c>
      <c r="N1325" s="65" t="s">
        <v>264</v>
      </c>
      <c r="O1325" s="65" t="s">
        <v>259</v>
      </c>
      <c r="P1325" s="66">
        <v>46265</v>
      </c>
      <c r="Q1325" s="31">
        <f t="shared" si="40"/>
        <v>647</v>
      </c>
      <c r="R1325" s="31">
        <f t="shared" si="41"/>
        <v>764</v>
      </c>
      <c r="S1325" s="29">
        <f>IF($Q1325&lt;Parâmetros!$E$19,$G1325-1,$G1325)</f>
        <v>46265</v>
      </c>
    </row>
    <row r="1326" spans="1:19" ht="15" customHeight="1" x14ac:dyDescent="0.25">
      <c r="A1326" s="122">
        <v>55637</v>
      </c>
      <c r="B1326" s="65" t="s">
        <v>179</v>
      </c>
      <c r="C1326" s="65" t="s">
        <v>263</v>
      </c>
      <c r="D1326" s="66">
        <v>46265</v>
      </c>
      <c r="E1326" s="67">
        <v>0.35</v>
      </c>
      <c r="F1326" s="65" t="s">
        <v>255</v>
      </c>
      <c r="G1326" s="66">
        <v>46265</v>
      </c>
      <c r="H1326">
        <v>40509032</v>
      </c>
      <c r="I1326">
        <v>10</v>
      </c>
      <c r="J1326" s="65" t="s">
        <v>600</v>
      </c>
      <c r="K1326" s="65" t="s">
        <v>601</v>
      </c>
      <c r="L1326" s="66">
        <v>46265</v>
      </c>
      <c r="M1326" s="65" t="s">
        <v>258</v>
      </c>
      <c r="N1326">
        <v>3007173</v>
      </c>
      <c r="O1326" s="65" t="s">
        <v>259</v>
      </c>
      <c r="P1326" s="66">
        <v>46265</v>
      </c>
      <c r="Q1326" s="31">
        <f t="shared" si="40"/>
        <v>812</v>
      </c>
      <c r="R1326" s="31">
        <f t="shared" si="41"/>
        <v>833</v>
      </c>
      <c r="S1326" s="29">
        <f>IF($Q1326&lt;Parâmetros!$E$19,$G1326-1,$G1326)</f>
        <v>46265</v>
      </c>
    </row>
    <row r="1327" spans="1:19" ht="15" customHeight="1" x14ac:dyDescent="0.25">
      <c r="A1327" s="122">
        <v>55637</v>
      </c>
      <c r="B1327" s="65" t="s">
        <v>179</v>
      </c>
      <c r="C1327" s="65" t="s">
        <v>263</v>
      </c>
      <c r="D1327" s="66">
        <v>46265</v>
      </c>
      <c r="E1327" s="67">
        <v>2.61</v>
      </c>
      <c r="F1327" s="65" t="s">
        <v>255</v>
      </c>
      <c r="G1327" s="66">
        <v>46265</v>
      </c>
      <c r="H1327">
        <v>40499664</v>
      </c>
      <c r="I1327">
        <v>30</v>
      </c>
      <c r="J1327" s="65" t="s">
        <v>602</v>
      </c>
      <c r="K1327" s="65" t="s">
        <v>439</v>
      </c>
      <c r="L1327" s="66">
        <v>46265</v>
      </c>
      <c r="M1327" s="65" t="s">
        <v>261</v>
      </c>
      <c r="N1327" s="65" t="s">
        <v>264</v>
      </c>
      <c r="O1327" s="65" t="s">
        <v>259</v>
      </c>
      <c r="P1327" s="66">
        <v>46265</v>
      </c>
      <c r="Q1327" s="31">
        <f t="shared" si="40"/>
        <v>837</v>
      </c>
      <c r="R1327" s="31">
        <f t="shared" si="41"/>
        <v>993</v>
      </c>
      <c r="S1327" s="29">
        <f>IF($Q1327&lt;Parâmetros!$E$19,$G1327-1,$G1327)</f>
        <v>46265</v>
      </c>
    </row>
    <row r="1328" spans="1:19" ht="15" customHeight="1" x14ac:dyDescent="0.25">
      <c r="A1328" s="122">
        <v>55637</v>
      </c>
      <c r="B1328" s="65" t="s">
        <v>179</v>
      </c>
      <c r="C1328" s="65" t="s">
        <v>263</v>
      </c>
      <c r="D1328" s="66">
        <v>46266</v>
      </c>
      <c r="E1328" s="67">
        <v>2.17</v>
      </c>
      <c r="F1328" s="65" t="s">
        <v>255</v>
      </c>
      <c r="G1328" s="66">
        <v>46266</v>
      </c>
      <c r="H1328">
        <v>40509032</v>
      </c>
      <c r="I1328">
        <v>10</v>
      </c>
      <c r="J1328" s="65" t="s">
        <v>661</v>
      </c>
      <c r="K1328" s="65" t="s">
        <v>438</v>
      </c>
      <c r="L1328" s="66">
        <v>46266</v>
      </c>
      <c r="M1328" s="65" t="s">
        <v>258</v>
      </c>
      <c r="N1328">
        <v>3007173</v>
      </c>
      <c r="O1328" s="65" t="s">
        <v>259</v>
      </c>
      <c r="P1328" s="66">
        <v>46266</v>
      </c>
      <c r="Q1328" s="31">
        <f t="shared" si="40"/>
        <v>428</v>
      </c>
      <c r="R1328" s="31">
        <f t="shared" si="41"/>
        <v>558</v>
      </c>
      <c r="S1328" s="29">
        <f>IF($Q1328&lt;Parâmetros!$E$19,$G1328-1,$G1328)</f>
        <v>46266</v>
      </c>
    </row>
    <row r="1329" spans="1:19" ht="15" customHeight="1" x14ac:dyDescent="0.25">
      <c r="A1329" s="122">
        <v>55637</v>
      </c>
      <c r="B1329" s="65" t="s">
        <v>179</v>
      </c>
      <c r="C1329" s="65" t="s">
        <v>263</v>
      </c>
      <c r="D1329" s="66">
        <v>46266</v>
      </c>
      <c r="E1329" s="67">
        <v>1.6</v>
      </c>
      <c r="F1329" s="65" t="s">
        <v>255</v>
      </c>
      <c r="G1329" s="66">
        <v>46266</v>
      </c>
      <c r="H1329">
        <v>40509033</v>
      </c>
      <c r="I1329">
        <v>10</v>
      </c>
      <c r="J1329" s="65" t="s">
        <v>662</v>
      </c>
      <c r="K1329" s="65" t="s">
        <v>663</v>
      </c>
      <c r="L1329" s="66">
        <v>46266</v>
      </c>
      <c r="M1329" s="65" t="s">
        <v>258</v>
      </c>
      <c r="N1329">
        <v>3007174</v>
      </c>
      <c r="O1329" s="65" t="s">
        <v>259</v>
      </c>
      <c r="P1329" s="66">
        <v>46266</v>
      </c>
      <c r="Q1329" s="31">
        <f t="shared" si="40"/>
        <v>559</v>
      </c>
      <c r="R1329" s="31">
        <f t="shared" si="41"/>
        <v>655</v>
      </c>
      <c r="S1329" s="29">
        <f>IF($Q1329&lt;Parâmetros!$E$19,$G1329-1,$G1329)</f>
        <v>46266</v>
      </c>
    </row>
    <row r="1330" spans="1:19" ht="15" customHeight="1" x14ac:dyDescent="0.25">
      <c r="A1330" s="122">
        <v>55637</v>
      </c>
      <c r="B1330" s="65" t="s">
        <v>179</v>
      </c>
      <c r="C1330" s="65" t="s">
        <v>263</v>
      </c>
      <c r="D1330" s="66">
        <v>46266</v>
      </c>
      <c r="E1330" s="67">
        <v>2.72</v>
      </c>
      <c r="F1330" s="65" t="s">
        <v>255</v>
      </c>
      <c r="G1330" s="66">
        <v>46266</v>
      </c>
      <c r="H1330">
        <v>40509911</v>
      </c>
      <c r="I1330">
        <v>10</v>
      </c>
      <c r="J1330" s="65" t="s">
        <v>664</v>
      </c>
      <c r="K1330" s="65" t="s">
        <v>665</v>
      </c>
      <c r="L1330" s="66">
        <v>46266</v>
      </c>
      <c r="M1330" s="65" t="s">
        <v>261</v>
      </c>
      <c r="N1330" s="65" t="s">
        <v>264</v>
      </c>
      <c r="O1330" s="65" t="s">
        <v>259</v>
      </c>
      <c r="P1330" s="66">
        <v>46266</v>
      </c>
      <c r="Q1330" s="31">
        <f t="shared" si="40"/>
        <v>656</v>
      </c>
      <c r="R1330" s="31">
        <f t="shared" si="41"/>
        <v>819</v>
      </c>
      <c r="S1330" s="29">
        <f>IF($Q1330&lt;Parâmetros!$E$19,$G1330-1,$G1330)</f>
        <v>46266</v>
      </c>
    </row>
    <row r="1331" spans="1:19" ht="15" customHeight="1" x14ac:dyDescent="0.25">
      <c r="A1331" s="122">
        <v>55637</v>
      </c>
      <c r="B1331" s="65" t="s">
        <v>179</v>
      </c>
      <c r="C1331" s="65" t="s">
        <v>263</v>
      </c>
      <c r="D1331" s="66">
        <v>46266</v>
      </c>
      <c r="E1331" s="67">
        <v>2.4</v>
      </c>
      <c r="F1331" s="65" t="s">
        <v>255</v>
      </c>
      <c r="G1331" s="66">
        <v>46266</v>
      </c>
      <c r="H1331">
        <v>40509034</v>
      </c>
      <c r="I1331">
        <v>10</v>
      </c>
      <c r="J1331" s="65" t="s">
        <v>767</v>
      </c>
      <c r="K1331" s="65" t="s">
        <v>768</v>
      </c>
      <c r="L1331" s="66">
        <v>46266</v>
      </c>
      <c r="M1331" s="65" t="s">
        <v>258</v>
      </c>
      <c r="N1331">
        <v>3007175</v>
      </c>
      <c r="O1331" s="65" t="s">
        <v>259</v>
      </c>
      <c r="P1331" s="66">
        <v>46266</v>
      </c>
      <c r="Q1331" s="31">
        <f t="shared" si="40"/>
        <v>860</v>
      </c>
      <c r="R1331" s="31">
        <f t="shared" si="41"/>
        <v>1004</v>
      </c>
      <c r="S1331" s="29">
        <f>IF($Q1331&lt;Parâmetros!$E$19,$G1331-1,$G1331)</f>
        <v>46266</v>
      </c>
    </row>
    <row r="1332" spans="1:19" ht="15" customHeight="1" x14ac:dyDescent="0.25">
      <c r="A1332" s="122">
        <v>55637</v>
      </c>
      <c r="B1332" s="65" t="s">
        <v>179</v>
      </c>
      <c r="C1332" s="65" t="s">
        <v>263</v>
      </c>
      <c r="D1332" s="66">
        <v>46267</v>
      </c>
      <c r="E1332" s="67">
        <v>2.4700000000000002</v>
      </c>
      <c r="F1332" s="65" t="s">
        <v>255</v>
      </c>
      <c r="G1332" s="66">
        <v>46267</v>
      </c>
      <c r="H1332">
        <v>40509035</v>
      </c>
      <c r="I1332">
        <v>10</v>
      </c>
      <c r="J1332" s="65" t="s">
        <v>918</v>
      </c>
      <c r="K1332" s="65" t="s">
        <v>919</v>
      </c>
      <c r="L1332" s="66">
        <v>46267</v>
      </c>
      <c r="M1332" s="65" t="s">
        <v>258</v>
      </c>
      <c r="N1332">
        <v>3011182</v>
      </c>
      <c r="O1332" s="65" t="s">
        <v>259</v>
      </c>
      <c r="P1332" s="66">
        <v>46267</v>
      </c>
      <c r="Q1332" s="31">
        <f t="shared" si="40"/>
        <v>424</v>
      </c>
      <c r="R1332" s="31">
        <f t="shared" si="41"/>
        <v>573</v>
      </c>
      <c r="S1332" s="29">
        <f>IF($Q1332&lt;Parâmetros!$E$19,$G1332-1,$G1332)</f>
        <v>46267</v>
      </c>
    </row>
    <row r="1333" spans="1:19" ht="15" customHeight="1" x14ac:dyDescent="0.25">
      <c r="A1333" s="122">
        <v>55637</v>
      </c>
      <c r="B1333" s="65" t="s">
        <v>179</v>
      </c>
      <c r="C1333" s="65" t="s">
        <v>263</v>
      </c>
      <c r="D1333" s="66">
        <v>46267</v>
      </c>
      <c r="E1333" s="67">
        <v>3.18</v>
      </c>
      <c r="F1333" s="65" t="s">
        <v>255</v>
      </c>
      <c r="G1333" s="66">
        <v>46267</v>
      </c>
      <c r="H1333">
        <v>40509036</v>
      </c>
      <c r="I1333">
        <v>10</v>
      </c>
      <c r="J1333" s="65" t="s">
        <v>920</v>
      </c>
      <c r="K1333" s="65" t="s">
        <v>921</v>
      </c>
      <c r="L1333" s="66">
        <v>46267</v>
      </c>
      <c r="M1333" s="65" t="s">
        <v>258</v>
      </c>
      <c r="N1333">
        <v>3007176</v>
      </c>
      <c r="O1333" s="65" t="s">
        <v>259</v>
      </c>
      <c r="P1333" s="66">
        <v>46267</v>
      </c>
      <c r="Q1333" s="31">
        <f t="shared" si="40"/>
        <v>573</v>
      </c>
      <c r="R1333" s="31">
        <f t="shared" si="41"/>
        <v>764</v>
      </c>
      <c r="S1333" s="29">
        <f>IF($Q1333&lt;Parâmetros!$E$19,$G1333-1,$G1333)</f>
        <v>46267</v>
      </c>
    </row>
    <row r="1334" spans="1:19" ht="15" customHeight="1" x14ac:dyDescent="0.25">
      <c r="A1334" s="122">
        <v>55637</v>
      </c>
      <c r="B1334" s="65" t="s">
        <v>179</v>
      </c>
      <c r="C1334" s="65" t="s">
        <v>263</v>
      </c>
      <c r="D1334" s="66">
        <v>46267</v>
      </c>
      <c r="E1334" s="67">
        <v>3.07</v>
      </c>
      <c r="F1334" s="65" t="s">
        <v>255</v>
      </c>
      <c r="G1334" s="66">
        <v>46267</v>
      </c>
      <c r="H1334">
        <v>40510990</v>
      </c>
      <c r="I1334">
        <v>10</v>
      </c>
      <c r="J1334" s="65" t="s">
        <v>1087</v>
      </c>
      <c r="K1334" s="65" t="s">
        <v>1088</v>
      </c>
      <c r="L1334" s="66">
        <v>46267</v>
      </c>
      <c r="M1334" s="65" t="s">
        <v>261</v>
      </c>
      <c r="N1334" s="65" t="s">
        <v>264</v>
      </c>
      <c r="O1334" s="65" t="s">
        <v>259</v>
      </c>
      <c r="P1334" s="66">
        <v>46267</v>
      </c>
      <c r="Q1334" s="31">
        <f t="shared" si="40"/>
        <v>816</v>
      </c>
      <c r="R1334" s="31">
        <f t="shared" si="41"/>
        <v>1001</v>
      </c>
      <c r="S1334" s="29">
        <f>IF($Q1334&lt;Parâmetros!$E$19,$G1334-1,$G1334)</f>
        <v>46267</v>
      </c>
    </row>
    <row r="1335" spans="1:19" ht="15" customHeight="1" x14ac:dyDescent="0.25">
      <c r="A1335" s="122">
        <v>55637</v>
      </c>
      <c r="B1335" s="65" t="s">
        <v>179</v>
      </c>
      <c r="C1335" s="65" t="s">
        <v>263</v>
      </c>
      <c r="D1335" s="66">
        <v>46268</v>
      </c>
      <c r="E1335" s="67">
        <v>0.88</v>
      </c>
      <c r="F1335" s="65" t="s">
        <v>255</v>
      </c>
      <c r="G1335" s="66">
        <v>46268</v>
      </c>
      <c r="H1335">
        <v>40509037</v>
      </c>
      <c r="I1335">
        <v>10</v>
      </c>
      <c r="J1335" s="65" t="s">
        <v>872</v>
      </c>
      <c r="K1335" s="65" t="s">
        <v>1283</v>
      </c>
      <c r="L1335" s="66">
        <v>46268</v>
      </c>
      <c r="M1335" s="65" t="s">
        <v>258</v>
      </c>
      <c r="N1335" s="65" t="s">
        <v>264</v>
      </c>
      <c r="O1335" s="65" t="s">
        <v>259</v>
      </c>
      <c r="P1335" s="66">
        <v>46268</v>
      </c>
      <c r="Q1335" s="31">
        <f t="shared" si="40"/>
        <v>429</v>
      </c>
      <c r="R1335" s="31">
        <f t="shared" si="41"/>
        <v>481</v>
      </c>
      <c r="S1335" s="29">
        <f>IF($Q1335&lt;Parâmetros!$E$19,$G1335-1,$G1335)</f>
        <v>46268</v>
      </c>
    </row>
    <row r="1336" spans="1:19" ht="15" customHeight="1" x14ac:dyDescent="0.25">
      <c r="A1336" s="122">
        <v>55637</v>
      </c>
      <c r="B1336" s="65" t="s">
        <v>179</v>
      </c>
      <c r="C1336" s="65" t="s">
        <v>263</v>
      </c>
      <c r="D1336" s="66">
        <v>46268</v>
      </c>
      <c r="E1336" s="67">
        <v>1.66</v>
      </c>
      <c r="F1336" s="65" t="s">
        <v>255</v>
      </c>
      <c r="G1336" s="66">
        <v>46268</v>
      </c>
      <c r="H1336">
        <v>40509075</v>
      </c>
      <c r="I1336">
        <v>10</v>
      </c>
      <c r="J1336" s="65" t="s">
        <v>1284</v>
      </c>
      <c r="K1336" s="65" t="s">
        <v>1285</v>
      </c>
      <c r="L1336" s="66">
        <v>46268</v>
      </c>
      <c r="M1336" s="65" t="s">
        <v>258</v>
      </c>
      <c r="N1336">
        <v>3010914</v>
      </c>
      <c r="O1336" s="65" t="s">
        <v>259</v>
      </c>
      <c r="P1336" s="66">
        <v>46268</v>
      </c>
      <c r="Q1336" s="31">
        <f t="shared" si="40"/>
        <v>481</v>
      </c>
      <c r="R1336" s="31">
        <f t="shared" si="41"/>
        <v>581</v>
      </c>
      <c r="S1336" s="29">
        <f>IF($Q1336&lt;Parâmetros!$E$19,$G1336-1,$G1336)</f>
        <v>46268</v>
      </c>
    </row>
    <row r="1337" spans="1:19" ht="15" customHeight="1" x14ac:dyDescent="0.25">
      <c r="A1337" s="122">
        <v>55637</v>
      </c>
      <c r="B1337" s="65" t="s">
        <v>179</v>
      </c>
      <c r="C1337" s="65" t="s">
        <v>263</v>
      </c>
      <c r="D1337" s="66">
        <v>46268</v>
      </c>
      <c r="E1337" s="67">
        <v>3.61</v>
      </c>
      <c r="F1337" s="65" t="s">
        <v>255</v>
      </c>
      <c r="G1337" s="66">
        <v>46268</v>
      </c>
      <c r="H1337">
        <v>40511265</v>
      </c>
      <c r="I1337">
        <v>10</v>
      </c>
      <c r="J1337" s="65" t="s">
        <v>1286</v>
      </c>
      <c r="K1337" s="65" t="s">
        <v>1287</v>
      </c>
      <c r="L1337" s="66">
        <v>46268</v>
      </c>
      <c r="M1337" s="65" t="s">
        <v>261</v>
      </c>
      <c r="N1337" s="65" t="s">
        <v>264</v>
      </c>
      <c r="O1337" s="65" t="s">
        <v>259</v>
      </c>
      <c r="P1337" s="66">
        <v>46268</v>
      </c>
      <c r="Q1337" s="31">
        <f t="shared" si="40"/>
        <v>583</v>
      </c>
      <c r="R1337" s="31">
        <f t="shared" si="41"/>
        <v>799</v>
      </c>
      <c r="S1337" s="29">
        <f>IF($Q1337&lt;Parâmetros!$E$19,$G1337-1,$G1337)</f>
        <v>46268</v>
      </c>
    </row>
    <row r="1338" spans="1:19" ht="15" customHeight="1" x14ac:dyDescent="0.25">
      <c r="A1338" s="122">
        <v>55637</v>
      </c>
      <c r="B1338" s="65" t="s">
        <v>179</v>
      </c>
      <c r="C1338" s="65" t="s">
        <v>263</v>
      </c>
      <c r="D1338" s="66">
        <v>46268</v>
      </c>
      <c r="E1338" s="67">
        <v>1.8</v>
      </c>
      <c r="F1338" s="65" t="s">
        <v>255</v>
      </c>
      <c r="G1338" s="66">
        <v>46268</v>
      </c>
      <c r="H1338">
        <v>40509038</v>
      </c>
      <c r="I1338">
        <v>10</v>
      </c>
      <c r="J1338" s="65" t="s">
        <v>1288</v>
      </c>
      <c r="K1338" s="65" t="s">
        <v>1289</v>
      </c>
      <c r="L1338" s="66">
        <v>46268</v>
      </c>
      <c r="M1338" s="65" t="s">
        <v>258</v>
      </c>
      <c r="N1338">
        <v>3012705</v>
      </c>
      <c r="O1338" s="65" t="s">
        <v>259</v>
      </c>
      <c r="P1338" s="66">
        <v>46268</v>
      </c>
      <c r="Q1338" s="31">
        <f t="shared" si="40"/>
        <v>860</v>
      </c>
      <c r="R1338" s="31">
        <f t="shared" si="41"/>
        <v>968</v>
      </c>
      <c r="S1338" s="29">
        <f>IF($Q1338&lt;Parâmetros!$E$19,$G1338-1,$G1338)</f>
        <v>46268</v>
      </c>
    </row>
    <row r="1339" spans="1:19" ht="15" customHeight="1" x14ac:dyDescent="0.25">
      <c r="A1339" s="122">
        <v>55637</v>
      </c>
      <c r="B1339" s="65" t="s">
        <v>179</v>
      </c>
      <c r="C1339" s="65" t="s">
        <v>263</v>
      </c>
      <c r="D1339" s="66">
        <v>46268</v>
      </c>
      <c r="E1339" s="67">
        <v>0.51</v>
      </c>
      <c r="F1339" s="65" t="s">
        <v>255</v>
      </c>
      <c r="G1339" s="66">
        <v>46268</v>
      </c>
      <c r="H1339">
        <v>40501013</v>
      </c>
      <c r="I1339">
        <v>30</v>
      </c>
      <c r="J1339" s="65" t="s">
        <v>1290</v>
      </c>
      <c r="K1339" s="65" t="s">
        <v>1291</v>
      </c>
      <c r="L1339" s="66">
        <v>46268</v>
      </c>
      <c r="M1339" s="65" t="s">
        <v>261</v>
      </c>
      <c r="N1339" s="65" t="s">
        <v>264</v>
      </c>
      <c r="O1339" s="65" t="s">
        <v>259</v>
      </c>
      <c r="P1339" s="66">
        <v>46268</v>
      </c>
      <c r="Q1339" s="31">
        <f t="shared" si="40"/>
        <v>969</v>
      </c>
      <c r="R1339" s="31">
        <f t="shared" si="41"/>
        <v>999</v>
      </c>
      <c r="S1339" s="29">
        <f>IF($Q1339&lt;Parâmetros!$E$19,$G1339-1,$G1339)</f>
        <v>46268</v>
      </c>
    </row>
    <row r="1340" spans="1:19" ht="15" customHeight="1" x14ac:dyDescent="0.25">
      <c r="A1340" s="122">
        <v>55637</v>
      </c>
      <c r="B1340" s="65" t="s">
        <v>179</v>
      </c>
      <c r="C1340" s="65" t="s">
        <v>263</v>
      </c>
      <c r="D1340" s="66">
        <v>46269</v>
      </c>
      <c r="E1340" s="67">
        <v>1.99</v>
      </c>
      <c r="F1340" s="65" t="s">
        <v>255</v>
      </c>
      <c r="G1340" s="66">
        <v>46269</v>
      </c>
      <c r="H1340">
        <v>40509039</v>
      </c>
      <c r="I1340">
        <v>10</v>
      </c>
      <c r="J1340" s="65" t="s">
        <v>2155</v>
      </c>
      <c r="K1340" s="65" t="s">
        <v>2156</v>
      </c>
      <c r="L1340" s="66">
        <v>46269</v>
      </c>
      <c r="M1340" s="65" t="s">
        <v>258</v>
      </c>
      <c r="N1340" s="65" t="s">
        <v>264</v>
      </c>
      <c r="O1340" s="65" t="s">
        <v>259</v>
      </c>
      <c r="P1340" s="66">
        <v>46269</v>
      </c>
      <c r="Q1340" s="31">
        <f t="shared" ref="Q1340:Q1402" si="42">IFERROR(VALUE(LEFT($J1340,2))*60+VALUE(MID($J1340,4,2)),9999)</f>
        <v>423</v>
      </c>
      <c r="R1340" s="31">
        <f t="shared" ref="R1340:R1402" si="43">IFERROR(VALUE(LEFT($K1340,2))*60+VALUE(MID($K1340,4,2)),"")</f>
        <v>542</v>
      </c>
      <c r="S1340" s="29">
        <f>IF($Q1340&lt;Parâmetros!$E$19,$G1340-1,$G1340)</f>
        <v>46269</v>
      </c>
    </row>
    <row r="1341" spans="1:19" ht="15" customHeight="1" x14ac:dyDescent="0.25">
      <c r="A1341" s="122">
        <v>55637</v>
      </c>
      <c r="B1341" s="65" t="s">
        <v>179</v>
      </c>
      <c r="C1341" s="65" t="s">
        <v>263</v>
      </c>
      <c r="D1341" s="66">
        <v>46269</v>
      </c>
      <c r="E1341" s="67">
        <v>1.7</v>
      </c>
      <c r="F1341" s="65" t="s">
        <v>255</v>
      </c>
      <c r="G1341" s="66">
        <v>46269</v>
      </c>
      <c r="H1341">
        <v>40509000</v>
      </c>
      <c r="I1341">
        <v>10</v>
      </c>
      <c r="J1341" s="65" t="s">
        <v>1577</v>
      </c>
      <c r="K1341" s="65" t="s">
        <v>2157</v>
      </c>
      <c r="L1341" s="66">
        <v>46269</v>
      </c>
      <c r="M1341" s="65" t="s">
        <v>258</v>
      </c>
      <c r="N1341" s="65" t="s">
        <v>264</v>
      </c>
      <c r="O1341" s="65" t="s">
        <v>259</v>
      </c>
      <c r="P1341" s="66">
        <v>46269</v>
      </c>
      <c r="Q1341" s="31">
        <f t="shared" si="42"/>
        <v>543</v>
      </c>
      <c r="R1341" s="31">
        <f t="shared" si="43"/>
        <v>644</v>
      </c>
      <c r="S1341" s="29">
        <f>IF($Q1341&lt;Parâmetros!$E$19,$G1341-1,$G1341)</f>
        <v>46269</v>
      </c>
    </row>
    <row r="1342" spans="1:19" ht="15" customHeight="1" x14ac:dyDescent="0.25">
      <c r="A1342" s="122">
        <v>55637</v>
      </c>
      <c r="B1342" s="65" t="s">
        <v>179</v>
      </c>
      <c r="C1342" s="65" t="s">
        <v>263</v>
      </c>
      <c r="D1342" s="66">
        <v>46269</v>
      </c>
      <c r="E1342" s="67">
        <v>1.33</v>
      </c>
      <c r="F1342" s="65" t="s">
        <v>255</v>
      </c>
      <c r="G1342" s="66">
        <v>46269</v>
      </c>
      <c r="H1342">
        <v>40509001</v>
      </c>
      <c r="I1342">
        <v>10</v>
      </c>
      <c r="J1342" s="65" t="s">
        <v>2158</v>
      </c>
      <c r="K1342" s="65" t="s">
        <v>2159</v>
      </c>
      <c r="L1342" s="66">
        <v>46269</v>
      </c>
      <c r="M1342" s="65" t="s">
        <v>258</v>
      </c>
      <c r="N1342" s="65" t="s">
        <v>264</v>
      </c>
      <c r="O1342" s="65" t="s">
        <v>259</v>
      </c>
      <c r="P1342" s="66">
        <v>46269</v>
      </c>
      <c r="Q1342" s="31">
        <f t="shared" si="42"/>
        <v>645</v>
      </c>
      <c r="R1342" s="31">
        <f t="shared" si="43"/>
        <v>725</v>
      </c>
      <c r="S1342" s="29">
        <f>IF($Q1342&lt;Parâmetros!$E$19,$G1342-1,$G1342)</f>
        <v>46269</v>
      </c>
    </row>
    <row r="1343" spans="1:19" ht="15" customHeight="1" x14ac:dyDescent="0.25">
      <c r="A1343" s="122">
        <v>55637</v>
      </c>
      <c r="B1343" s="65" t="s">
        <v>179</v>
      </c>
      <c r="C1343" s="65" t="s">
        <v>263</v>
      </c>
      <c r="D1343" s="66">
        <v>46269</v>
      </c>
      <c r="E1343" s="67">
        <v>1.72</v>
      </c>
      <c r="F1343" s="65" t="s">
        <v>255</v>
      </c>
      <c r="G1343" s="66">
        <v>46269</v>
      </c>
      <c r="H1343">
        <v>40511733</v>
      </c>
      <c r="I1343">
        <v>10</v>
      </c>
      <c r="J1343" s="65" t="s">
        <v>2160</v>
      </c>
      <c r="K1343" s="65" t="s">
        <v>2161</v>
      </c>
      <c r="L1343" s="66">
        <v>46269</v>
      </c>
      <c r="M1343" s="65" t="s">
        <v>261</v>
      </c>
      <c r="N1343" s="65" t="s">
        <v>264</v>
      </c>
      <c r="O1343" s="65" t="s">
        <v>259</v>
      </c>
      <c r="P1343" s="66">
        <v>46269</v>
      </c>
      <c r="Q1343" s="31">
        <f t="shared" si="42"/>
        <v>726</v>
      </c>
      <c r="R1343" s="31">
        <f t="shared" si="43"/>
        <v>829</v>
      </c>
      <c r="S1343" s="29">
        <f>IF($Q1343&lt;Parâmetros!$E$19,$G1343-1,$G1343)</f>
        <v>46269</v>
      </c>
    </row>
    <row r="1344" spans="1:19" ht="15" customHeight="1" x14ac:dyDescent="0.25">
      <c r="A1344" s="122">
        <v>55637</v>
      </c>
      <c r="B1344" s="65" t="s">
        <v>179</v>
      </c>
      <c r="C1344" s="65" t="s">
        <v>263</v>
      </c>
      <c r="D1344" s="66">
        <v>46269</v>
      </c>
      <c r="E1344" s="67">
        <v>0.65</v>
      </c>
      <c r="F1344" s="65" t="s">
        <v>255</v>
      </c>
      <c r="G1344" s="66">
        <v>46269</v>
      </c>
      <c r="H1344">
        <v>40508666</v>
      </c>
      <c r="I1344">
        <v>10</v>
      </c>
      <c r="J1344" s="65" t="s">
        <v>2162</v>
      </c>
      <c r="K1344" s="65" t="s">
        <v>2163</v>
      </c>
      <c r="L1344" s="66">
        <v>46269</v>
      </c>
      <c r="M1344" s="65" t="s">
        <v>261</v>
      </c>
      <c r="N1344" s="65" t="s">
        <v>264</v>
      </c>
      <c r="O1344" s="65" t="s">
        <v>259</v>
      </c>
      <c r="P1344" s="66">
        <v>46269</v>
      </c>
      <c r="Q1344" s="31">
        <f t="shared" si="42"/>
        <v>895</v>
      </c>
      <c r="R1344" s="31">
        <f t="shared" si="43"/>
        <v>934</v>
      </c>
      <c r="S1344" s="29">
        <f>IF($Q1344&lt;Parâmetros!$E$19,$G1344-1,$G1344)</f>
        <v>46269</v>
      </c>
    </row>
    <row r="1345" spans="1:19" ht="15" customHeight="1" x14ac:dyDescent="0.25">
      <c r="A1345" s="122">
        <v>55637</v>
      </c>
      <c r="B1345" s="65" t="s">
        <v>179</v>
      </c>
      <c r="C1345" s="65" t="s">
        <v>263</v>
      </c>
      <c r="D1345" s="66">
        <v>46269</v>
      </c>
      <c r="E1345" s="67">
        <v>0.95</v>
      </c>
      <c r="F1345" s="65" t="s">
        <v>255</v>
      </c>
      <c r="G1345" s="66">
        <v>46269</v>
      </c>
      <c r="H1345">
        <v>40501013</v>
      </c>
      <c r="I1345">
        <v>10</v>
      </c>
      <c r="J1345" s="65" t="s">
        <v>2164</v>
      </c>
      <c r="K1345" s="65" t="s">
        <v>2165</v>
      </c>
      <c r="L1345" s="66">
        <v>46269</v>
      </c>
      <c r="M1345" s="65" t="s">
        <v>261</v>
      </c>
      <c r="N1345" s="65" t="s">
        <v>264</v>
      </c>
      <c r="O1345" s="65" t="s">
        <v>259</v>
      </c>
      <c r="P1345" s="66">
        <v>46269</v>
      </c>
      <c r="Q1345" s="31">
        <f t="shared" si="42"/>
        <v>948</v>
      </c>
      <c r="R1345" s="31">
        <f t="shared" si="43"/>
        <v>1004</v>
      </c>
      <c r="S1345" s="29">
        <f>IF($Q1345&lt;Parâmetros!$E$19,$G1345-1,$G1345)</f>
        <v>46269</v>
      </c>
    </row>
    <row r="1346" spans="1:19" ht="15" customHeight="1" x14ac:dyDescent="0.25">
      <c r="A1346" s="122">
        <v>55637</v>
      </c>
      <c r="B1346" s="65" t="s">
        <v>179</v>
      </c>
      <c r="C1346" s="65" t="s">
        <v>263</v>
      </c>
      <c r="D1346" s="66">
        <v>46272</v>
      </c>
      <c r="E1346" s="67">
        <v>2.4300000000000002</v>
      </c>
      <c r="F1346" s="65" t="s">
        <v>255</v>
      </c>
      <c r="G1346" s="66">
        <v>46272</v>
      </c>
      <c r="H1346">
        <v>40511727</v>
      </c>
      <c r="I1346">
        <v>10</v>
      </c>
      <c r="J1346" s="65" t="s">
        <v>2598</v>
      </c>
      <c r="K1346" s="65" t="s">
        <v>2599</v>
      </c>
      <c r="L1346" s="66">
        <v>46272</v>
      </c>
      <c r="M1346" s="65" t="s">
        <v>261</v>
      </c>
      <c r="N1346">
        <v>3012059</v>
      </c>
      <c r="O1346" s="65" t="s">
        <v>259</v>
      </c>
      <c r="P1346" s="66">
        <v>46272</v>
      </c>
      <c r="Q1346" s="31">
        <f t="shared" si="42"/>
        <v>458</v>
      </c>
      <c r="R1346" s="31">
        <f t="shared" si="43"/>
        <v>604</v>
      </c>
      <c r="S1346" s="29">
        <f>IF($Q1346&lt;Parâmetros!$E$19,$G1346-1,$G1346)</f>
        <v>46272</v>
      </c>
    </row>
    <row r="1347" spans="1:19" ht="15" customHeight="1" x14ac:dyDescent="0.25">
      <c r="A1347" s="122">
        <v>55637</v>
      </c>
      <c r="B1347" s="65" t="s">
        <v>179</v>
      </c>
      <c r="C1347" s="65" t="s">
        <v>263</v>
      </c>
      <c r="D1347" s="66">
        <v>46272</v>
      </c>
      <c r="E1347" s="67">
        <v>1.48</v>
      </c>
      <c r="F1347" s="65" t="s">
        <v>255</v>
      </c>
      <c r="G1347" s="66">
        <v>46272</v>
      </c>
      <c r="H1347">
        <v>40508998</v>
      </c>
      <c r="I1347">
        <v>10</v>
      </c>
      <c r="J1347" s="65" t="s">
        <v>2600</v>
      </c>
      <c r="K1347" s="65" t="s">
        <v>2601</v>
      </c>
      <c r="L1347" s="66">
        <v>46272</v>
      </c>
      <c r="M1347" s="65" t="s">
        <v>258</v>
      </c>
      <c r="N1347" s="65" t="s">
        <v>264</v>
      </c>
      <c r="O1347" s="65" t="s">
        <v>259</v>
      </c>
      <c r="P1347" s="66">
        <v>46272</v>
      </c>
      <c r="Q1347" s="31">
        <f t="shared" si="42"/>
        <v>604</v>
      </c>
      <c r="R1347" s="31">
        <f t="shared" si="43"/>
        <v>693</v>
      </c>
      <c r="S1347" s="29">
        <f>IF($Q1347&lt;Parâmetros!$E$19,$G1347-1,$G1347)</f>
        <v>46272</v>
      </c>
    </row>
    <row r="1348" spans="1:19" ht="15" customHeight="1" x14ac:dyDescent="0.25">
      <c r="A1348" s="122">
        <v>55637</v>
      </c>
      <c r="B1348" s="65" t="s">
        <v>179</v>
      </c>
      <c r="C1348" s="65" t="s">
        <v>263</v>
      </c>
      <c r="D1348" s="66">
        <v>46272</v>
      </c>
      <c r="E1348" s="67">
        <v>1.4</v>
      </c>
      <c r="F1348" s="65" t="s">
        <v>255</v>
      </c>
      <c r="G1348" s="66">
        <v>46272</v>
      </c>
      <c r="H1348">
        <v>40512781</v>
      </c>
      <c r="I1348">
        <v>10</v>
      </c>
      <c r="J1348" s="65" t="s">
        <v>2602</v>
      </c>
      <c r="K1348" s="65" t="s">
        <v>2592</v>
      </c>
      <c r="L1348" s="66">
        <v>46272</v>
      </c>
      <c r="M1348" s="65" t="s">
        <v>261</v>
      </c>
      <c r="N1348" s="65" t="s">
        <v>264</v>
      </c>
      <c r="O1348" s="65" t="s">
        <v>259</v>
      </c>
      <c r="P1348" s="66">
        <v>46272</v>
      </c>
      <c r="Q1348" s="31">
        <f t="shared" si="42"/>
        <v>696</v>
      </c>
      <c r="R1348" s="31">
        <f t="shared" si="43"/>
        <v>780</v>
      </c>
      <c r="S1348" s="29">
        <f>IF($Q1348&lt;Parâmetros!$E$19,$G1348-1,$G1348)</f>
        <v>46272</v>
      </c>
    </row>
    <row r="1349" spans="1:19" ht="15" customHeight="1" x14ac:dyDescent="0.25">
      <c r="A1349" s="122">
        <v>55637</v>
      </c>
      <c r="B1349" s="65" t="s">
        <v>179</v>
      </c>
      <c r="C1349" s="65" t="s">
        <v>263</v>
      </c>
      <c r="D1349" s="66">
        <v>46272</v>
      </c>
      <c r="E1349" s="67">
        <v>1.54</v>
      </c>
      <c r="F1349" s="65" t="s">
        <v>255</v>
      </c>
      <c r="G1349" s="66">
        <v>46272</v>
      </c>
      <c r="H1349">
        <v>40511734</v>
      </c>
      <c r="I1349">
        <v>30</v>
      </c>
      <c r="J1349" s="65" t="s">
        <v>2603</v>
      </c>
      <c r="K1349" s="65" t="s">
        <v>2604</v>
      </c>
      <c r="L1349" s="66">
        <v>46272</v>
      </c>
      <c r="M1349" s="65" t="s">
        <v>261</v>
      </c>
      <c r="N1349" s="65" t="s">
        <v>264</v>
      </c>
      <c r="O1349" s="65" t="s">
        <v>259</v>
      </c>
      <c r="P1349" s="66">
        <v>46272</v>
      </c>
      <c r="Q1349" s="31">
        <f t="shared" si="42"/>
        <v>835</v>
      </c>
      <c r="R1349" s="31">
        <f t="shared" si="43"/>
        <v>927</v>
      </c>
      <c r="S1349" s="29">
        <f>IF($Q1349&lt;Parâmetros!$E$19,$G1349-1,$G1349)</f>
        <v>46272</v>
      </c>
    </row>
    <row r="1350" spans="1:19" ht="15" customHeight="1" x14ac:dyDescent="0.25">
      <c r="A1350" s="122">
        <v>55637</v>
      </c>
      <c r="B1350" s="65" t="s">
        <v>179</v>
      </c>
      <c r="C1350" s="65" t="s">
        <v>263</v>
      </c>
      <c r="D1350" s="66">
        <v>46273</v>
      </c>
      <c r="E1350" s="67">
        <v>1.3</v>
      </c>
      <c r="F1350" s="65" t="s">
        <v>255</v>
      </c>
      <c r="G1350" s="66">
        <v>46273</v>
      </c>
      <c r="H1350">
        <v>40509044</v>
      </c>
      <c r="I1350">
        <v>10</v>
      </c>
      <c r="J1350" s="65" t="s">
        <v>2782</v>
      </c>
      <c r="K1350" s="65" t="s">
        <v>2783</v>
      </c>
      <c r="L1350" s="66">
        <v>46273</v>
      </c>
      <c r="M1350" s="65" t="s">
        <v>258</v>
      </c>
      <c r="N1350">
        <v>3012620</v>
      </c>
      <c r="O1350" s="65" t="s">
        <v>259</v>
      </c>
      <c r="P1350" s="66">
        <v>46273</v>
      </c>
      <c r="Q1350" s="31">
        <f t="shared" si="42"/>
        <v>429</v>
      </c>
      <c r="R1350" s="31">
        <f t="shared" si="43"/>
        <v>507</v>
      </c>
      <c r="S1350" s="29">
        <f>IF($Q1350&lt;Parâmetros!$E$19,$G1350-1,$G1350)</f>
        <v>46273</v>
      </c>
    </row>
    <row r="1351" spans="1:19" ht="15" customHeight="1" x14ac:dyDescent="0.25">
      <c r="A1351" s="122">
        <v>55637</v>
      </c>
      <c r="B1351" s="65" t="s">
        <v>179</v>
      </c>
      <c r="C1351" s="65" t="s">
        <v>263</v>
      </c>
      <c r="D1351" s="66">
        <v>46273</v>
      </c>
      <c r="E1351" s="67">
        <v>1.57</v>
      </c>
      <c r="F1351" s="65" t="s">
        <v>255</v>
      </c>
      <c r="G1351" s="66">
        <v>46273</v>
      </c>
      <c r="H1351">
        <v>40513028</v>
      </c>
      <c r="I1351">
        <v>10</v>
      </c>
      <c r="J1351" s="65" t="s">
        <v>2784</v>
      </c>
      <c r="K1351" s="65" t="s">
        <v>2785</v>
      </c>
      <c r="L1351" s="66">
        <v>46273</v>
      </c>
      <c r="M1351" s="65" t="s">
        <v>261</v>
      </c>
      <c r="N1351" s="65" t="s">
        <v>264</v>
      </c>
      <c r="O1351" s="65" t="s">
        <v>259</v>
      </c>
      <c r="P1351" s="66">
        <v>46273</v>
      </c>
      <c r="Q1351" s="31">
        <f t="shared" si="42"/>
        <v>512</v>
      </c>
      <c r="R1351" s="31">
        <f t="shared" si="43"/>
        <v>606</v>
      </c>
      <c r="S1351" s="29">
        <f>IF($Q1351&lt;Parâmetros!$E$19,$G1351-1,$G1351)</f>
        <v>46273</v>
      </c>
    </row>
    <row r="1352" spans="1:19" ht="15" customHeight="1" x14ac:dyDescent="0.25">
      <c r="A1352" s="122">
        <v>55637</v>
      </c>
      <c r="B1352" s="65" t="s">
        <v>179</v>
      </c>
      <c r="C1352" s="65" t="s">
        <v>263</v>
      </c>
      <c r="D1352" s="66">
        <v>46273</v>
      </c>
      <c r="E1352" s="67">
        <v>1.7</v>
      </c>
      <c r="F1352" s="65" t="s">
        <v>255</v>
      </c>
      <c r="G1352" s="66">
        <v>46273</v>
      </c>
      <c r="H1352">
        <v>40513037</v>
      </c>
      <c r="I1352">
        <v>10</v>
      </c>
      <c r="J1352" s="65" t="s">
        <v>2786</v>
      </c>
      <c r="K1352" s="65" t="s">
        <v>2787</v>
      </c>
      <c r="L1352" s="66">
        <v>46273</v>
      </c>
      <c r="M1352" s="65" t="s">
        <v>261</v>
      </c>
      <c r="N1352" s="65" t="s">
        <v>264</v>
      </c>
      <c r="O1352" s="65" t="s">
        <v>259</v>
      </c>
      <c r="P1352" s="66">
        <v>46273</v>
      </c>
      <c r="Q1352" s="31">
        <f t="shared" si="42"/>
        <v>816</v>
      </c>
      <c r="R1352" s="31">
        <f t="shared" si="43"/>
        <v>918</v>
      </c>
      <c r="S1352" s="29">
        <f>IF($Q1352&lt;Parâmetros!$E$19,$G1352-1,$G1352)</f>
        <v>46273</v>
      </c>
    </row>
    <row r="1353" spans="1:19" ht="15" customHeight="1" x14ac:dyDescent="0.25">
      <c r="A1353" s="122">
        <v>55637</v>
      </c>
      <c r="B1353" s="65" t="s">
        <v>179</v>
      </c>
      <c r="C1353" s="65" t="s">
        <v>263</v>
      </c>
      <c r="D1353" s="66">
        <v>46273</v>
      </c>
      <c r="E1353" s="67">
        <v>1.34</v>
      </c>
      <c r="F1353" s="65" t="s">
        <v>255</v>
      </c>
      <c r="G1353" s="66">
        <v>46273</v>
      </c>
      <c r="H1353">
        <v>40511734</v>
      </c>
      <c r="I1353">
        <v>30</v>
      </c>
      <c r="J1353" s="65" t="s">
        <v>2788</v>
      </c>
      <c r="K1353" s="65" t="s">
        <v>2789</v>
      </c>
      <c r="L1353" s="66">
        <v>46273</v>
      </c>
      <c r="M1353" s="65" t="s">
        <v>261</v>
      </c>
      <c r="N1353" s="65" t="s">
        <v>264</v>
      </c>
      <c r="O1353" s="65" t="s">
        <v>259</v>
      </c>
      <c r="P1353" s="66">
        <v>46273</v>
      </c>
      <c r="Q1353" s="31">
        <f t="shared" si="42"/>
        <v>919</v>
      </c>
      <c r="R1353" s="31">
        <f t="shared" si="43"/>
        <v>999</v>
      </c>
      <c r="S1353" s="29">
        <f>IF($Q1353&lt;Parâmetros!$E$19,$G1353-1,$G1353)</f>
        <v>46273</v>
      </c>
    </row>
    <row r="1354" spans="1:19" ht="15" customHeight="1" x14ac:dyDescent="0.25">
      <c r="A1354" s="122">
        <v>56010</v>
      </c>
      <c r="B1354" s="65" t="s">
        <v>2166</v>
      </c>
      <c r="C1354" s="65" t="s">
        <v>254</v>
      </c>
      <c r="D1354" s="66">
        <v>46271</v>
      </c>
      <c r="E1354" s="67">
        <v>3.68</v>
      </c>
      <c r="F1354" s="65" t="s">
        <v>255</v>
      </c>
      <c r="G1354" s="66">
        <v>46265</v>
      </c>
      <c r="H1354">
        <v>40509346</v>
      </c>
      <c r="I1354">
        <v>10</v>
      </c>
      <c r="J1354" s="65" t="s">
        <v>1868</v>
      </c>
      <c r="K1354" s="65" t="s">
        <v>2167</v>
      </c>
      <c r="L1354" s="66">
        <v>46265</v>
      </c>
      <c r="M1354" s="65" t="s">
        <v>261</v>
      </c>
      <c r="N1354" s="65" t="s">
        <v>264</v>
      </c>
      <c r="O1354" s="65" t="s">
        <v>259</v>
      </c>
      <c r="P1354" s="66">
        <v>46271</v>
      </c>
      <c r="Q1354" s="31">
        <f t="shared" si="42"/>
        <v>440</v>
      </c>
      <c r="R1354" s="31">
        <f t="shared" si="43"/>
        <v>660</v>
      </c>
      <c r="S1354" s="29">
        <f>IF($Q1354&lt;Parâmetros!$E$19,$G1354-1,$G1354)</f>
        <v>46265</v>
      </c>
    </row>
    <row r="1355" spans="1:19" ht="15" customHeight="1" x14ac:dyDescent="0.25">
      <c r="A1355" s="122">
        <v>56010</v>
      </c>
      <c r="B1355" s="65" t="s">
        <v>2166</v>
      </c>
      <c r="C1355" s="65" t="s">
        <v>254</v>
      </c>
      <c r="D1355" s="66">
        <v>46271</v>
      </c>
      <c r="E1355" s="67">
        <v>2</v>
      </c>
      <c r="F1355" s="65" t="s">
        <v>255</v>
      </c>
      <c r="G1355" s="66">
        <v>46265</v>
      </c>
      <c r="H1355">
        <v>40504764</v>
      </c>
      <c r="I1355">
        <v>10</v>
      </c>
      <c r="J1355" s="65" t="s">
        <v>2168</v>
      </c>
      <c r="K1355" s="65" t="s">
        <v>2169</v>
      </c>
      <c r="L1355" s="66">
        <v>46265</v>
      </c>
      <c r="M1355" s="65" t="s">
        <v>261</v>
      </c>
      <c r="N1355" s="65" t="s">
        <v>264</v>
      </c>
      <c r="O1355" s="65" t="s">
        <v>259</v>
      </c>
      <c r="P1355" s="66">
        <v>46271</v>
      </c>
      <c r="Q1355" s="31">
        <f t="shared" si="42"/>
        <v>720</v>
      </c>
      <c r="R1355" s="31">
        <f t="shared" si="43"/>
        <v>840</v>
      </c>
      <c r="S1355" s="29">
        <f>IF($Q1355&lt;Parâmetros!$E$19,$G1355-1,$G1355)</f>
        <v>46265</v>
      </c>
    </row>
    <row r="1356" spans="1:19" ht="15" customHeight="1" x14ac:dyDescent="0.25">
      <c r="A1356" s="122">
        <v>56010</v>
      </c>
      <c r="B1356" s="65" t="s">
        <v>2166</v>
      </c>
      <c r="C1356" s="65" t="s">
        <v>254</v>
      </c>
      <c r="D1356" s="66">
        <v>46271</v>
      </c>
      <c r="E1356" s="67">
        <v>1.39</v>
      </c>
      <c r="F1356" s="65" t="s">
        <v>255</v>
      </c>
      <c r="G1356" s="66">
        <v>46265</v>
      </c>
      <c r="H1356">
        <v>40508843</v>
      </c>
      <c r="I1356">
        <v>10</v>
      </c>
      <c r="J1356" s="65" t="s">
        <v>2170</v>
      </c>
      <c r="K1356" s="65" t="s">
        <v>2171</v>
      </c>
      <c r="L1356" s="66">
        <v>46265</v>
      </c>
      <c r="M1356" s="65" t="s">
        <v>258</v>
      </c>
      <c r="N1356" s="65" t="s">
        <v>264</v>
      </c>
      <c r="O1356" s="65" t="s">
        <v>259</v>
      </c>
      <c r="P1356" s="66">
        <v>46271</v>
      </c>
      <c r="Q1356" s="31">
        <f t="shared" si="42"/>
        <v>842</v>
      </c>
      <c r="R1356" s="31">
        <f t="shared" si="43"/>
        <v>925</v>
      </c>
      <c r="S1356" s="29">
        <f>IF($Q1356&lt;Parâmetros!$E$19,$G1356-1,$G1356)</f>
        <v>46265</v>
      </c>
    </row>
    <row r="1357" spans="1:19" ht="15" customHeight="1" x14ac:dyDescent="0.25">
      <c r="A1357" s="122">
        <v>56010</v>
      </c>
      <c r="B1357" s="65" t="s">
        <v>2166</v>
      </c>
      <c r="C1357" s="65" t="s">
        <v>254</v>
      </c>
      <c r="D1357" s="66">
        <v>46266</v>
      </c>
      <c r="E1357" s="67">
        <v>1.1599999999999999</v>
      </c>
      <c r="F1357" s="65" t="s">
        <v>255</v>
      </c>
      <c r="G1357" s="66">
        <v>46266</v>
      </c>
      <c r="H1357">
        <v>40508792</v>
      </c>
      <c r="I1357">
        <v>10</v>
      </c>
      <c r="J1357" s="65" t="s">
        <v>289</v>
      </c>
      <c r="K1357" s="65" t="s">
        <v>1485</v>
      </c>
      <c r="L1357" s="66">
        <v>46266</v>
      </c>
      <c r="M1357" s="65" t="s">
        <v>258</v>
      </c>
      <c r="N1357">
        <v>3004491</v>
      </c>
      <c r="O1357" s="65" t="s">
        <v>348</v>
      </c>
      <c r="P1357" s="66">
        <v>46271</v>
      </c>
      <c r="Q1357" s="31">
        <f t="shared" si="42"/>
        <v>440</v>
      </c>
      <c r="R1357" s="31">
        <f t="shared" si="43"/>
        <v>510</v>
      </c>
      <c r="S1357" s="29">
        <f>IF($Q1357&lt;Parâmetros!$E$19,$G1357-1,$G1357)</f>
        <v>46266</v>
      </c>
    </row>
    <row r="1358" spans="1:19" ht="15" customHeight="1" x14ac:dyDescent="0.25">
      <c r="A1358" s="122">
        <v>56010</v>
      </c>
      <c r="B1358" s="65" t="s">
        <v>2166</v>
      </c>
      <c r="C1358" s="65" t="s">
        <v>254</v>
      </c>
      <c r="D1358" s="66">
        <v>46266</v>
      </c>
      <c r="E1358" s="67">
        <v>1.48</v>
      </c>
      <c r="F1358" s="65" t="s">
        <v>255</v>
      </c>
      <c r="G1358" s="66">
        <v>46266</v>
      </c>
      <c r="H1358">
        <v>40508793</v>
      </c>
      <c r="I1358">
        <v>10</v>
      </c>
      <c r="J1358" s="65" t="s">
        <v>1993</v>
      </c>
      <c r="K1358" s="65" t="s">
        <v>1153</v>
      </c>
      <c r="L1358" s="66">
        <v>46266</v>
      </c>
      <c r="M1358" s="65" t="s">
        <v>258</v>
      </c>
      <c r="N1358">
        <v>3004491</v>
      </c>
      <c r="O1358" s="65" t="s">
        <v>348</v>
      </c>
      <c r="P1358" s="66">
        <v>46271</v>
      </c>
      <c r="Q1358" s="31">
        <f t="shared" si="42"/>
        <v>511</v>
      </c>
      <c r="R1358" s="31">
        <f t="shared" si="43"/>
        <v>600</v>
      </c>
      <c r="S1358" s="29">
        <f>IF($Q1358&lt;Parâmetros!$E$19,$G1358-1,$G1358)</f>
        <v>46266</v>
      </c>
    </row>
    <row r="1359" spans="1:19" ht="15" customHeight="1" x14ac:dyDescent="0.25">
      <c r="A1359" s="122">
        <v>56010</v>
      </c>
      <c r="B1359" s="65" t="s">
        <v>2166</v>
      </c>
      <c r="C1359" s="65" t="s">
        <v>254</v>
      </c>
      <c r="D1359" s="66">
        <v>46266</v>
      </c>
      <c r="E1359" s="67">
        <v>0.98</v>
      </c>
      <c r="F1359" s="65" t="s">
        <v>255</v>
      </c>
      <c r="G1359" s="66">
        <v>46266</v>
      </c>
      <c r="H1359">
        <v>40508794</v>
      </c>
      <c r="I1359">
        <v>10</v>
      </c>
      <c r="J1359" s="65" t="s">
        <v>2172</v>
      </c>
      <c r="K1359" s="65" t="s">
        <v>278</v>
      </c>
      <c r="L1359" s="66">
        <v>46266</v>
      </c>
      <c r="M1359" s="65" t="s">
        <v>258</v>
      </c>
      <c r="N1359">
        <v>3002622</v>
      </c>
      <c r="O1359" s="65" t="s">
        <v>348</v>
      </c>
      <c r="P1359" s="66">
        <v>46271</v>
      </c>
      <c r="Q1359" s="31">
        <f t="shared" si="42"/>
        <v>601</v>
      </c>
      <c r="R1359" s="31">
        <f t="shared" si="43"/>
        <v>660</v>
      </c>
      <c r="S1359" s="29">
        <f>IF($Q1359&lt;Parâmetros!$E$19,$G1359-1,$G1359)</f>
        <v>46266</v>
      </c>
    </row>
    <row r="1360" spans="1:19" ht="15" customHeight="1" x14ac:dyDescent="0.25">
      <c r="A1360" s="122">
        <v>56010</v>
      </c>
      <c r="B1360" s="65" t="s">
        <v>2166</v>
      </c>
      <c r="C1360" s="65" t="s">
        <v>254</v>
      </c>
      <c r="D1360" s="66">
        <v>46266</v>
      </c>
      <c r="E1360" s="67">
        <v>0.66</v>
      </c>
      <c r="F1360" s="65" t="s">
        <v>255</v>
      </c>
      <c r="G1360" s="66">
        <v>46266</v>
      </c>
      <c r="H1360">
        <v>40512474</v>
      </c>
      <c r="I1360">
        <v>10</v>
      </c>
      <c r="J1360" s="65" t="s">
        <v>294</v>
      </c>
      <c r="K1360" s="65" t="s">
        <v>305</v>
      </c>
      <c r="L1360" s="66">
        <v>46266</v>
      </c>
      <c r="M1360" s="65" t="s">
        <v>261</v>
      </c>
      <c r="N1360" s="65" t="s">
        <v>264</v>
      </c>
      <c r="O1360" s="65" t="s">
        <v>348</v>
      </c>
      <c r="P1360" s="66">
        <v>46271</v>
      </c>
      <c r="Q1360" s="31">
        <f t="shared" si="42"/>
        <v>720</v>
      </c>
      <c r="R1360" s="31">
        <f t="shared" si="43"/>
        <v>760</v>
      </c>
      <c r="S1360" s="29">
        <f>IF($Q1360&lt;Parâmetros!$E$19,$G1360-1,$G1360)</f>
        <v>46266</v>
      </c>
    </row>
    <row r="1361" spans="1:19" ht="15" customHeight="1" x14ac:dyDescent="0.25">
      <c r="A1361" s="122">
        <v>56010</v>
      </c>
      <c r="B1361" s="65" t="s">
        <v>2166</v>
      </c>
      <c r="C1361" s="65" t="s">
        <v>254</v>
      </c>
      <c r="D1361" s="66">
        <v>46266</v>
      </c>
      <c r="E1361" s="67">
        <v>0.81</v>
      </c>
      <c r="F1361" s="65" t="s">
        <v>255</v>
      </c>
      <c r="G1361" s="66">
        <v>46266</v>
      </c>
      <c r="H1361">
        <v>40510733</v>
      </c>
      <c r="I1361">
        <v>20</v>
      </c>
      <c r="J1361" s="65" t="s">
        <v>814</v>
      </c>
      <c r="K1361" s="65" t="s">
        <v>304</v>
      </c>
      <c r="L1361" s="66">
        <v>46266</v>
      </c>
      <c r="M1361" s="65" t="s">
        <v>261</v>
      </c>
      <c r="N1361" s="65" t="s">
        <v>264</v>
      </c>
      <c r="O1361" s="65" t="s">
        <v>348</v>
      </c>
      <c r="P1361" s="66">
        <v>46271</v>
      </c>
      <c r="Q1361" s="31">
        <f t="shared" si="42"/>
        <v>761</v>
      </c>
      <c r="R1361" s="31">
        <f t="shared" si="43"/>
        <v>810</v>
      </c>
      <c r="S1361" s="29">
        <f>IF($Q1361&lt;Parâmetros!$E$19,$G1361-1,$G1361)</f>
        <v>46266</v>
      </c>
    </row>
    <row r="1362" spans="1:19" ht="15" customHeight="1" x14ac:dyDescent="0.25">
      <c r="A1362" s="122">
        <v>56010</v>
      </c>
      <c r="B1362" s="65" t="s">
        <v>2166</v>
      </c>
      <c r="C1362" s="65" t="s">
        <v>254</v>
      </c>
      <c r="D1362" s="66">
        <v>46266</v>
      </c>
      <c r="E1362" s="67">
        <v>0.65</v>
      </c>
      <c r="F1362" s="65" t="s">
        <v>255</v>
      </c>
      <c r="G1362" s="66">
        <v>46266</v>
      </c>
      <c r="H1362">
        <v>40511246</v>
      </c>
      <c r="I1362">
        <v>10</v>
      </c>
      <c r="J1362" s="65" t="s">
        <v>1047</v>
      </c>
      <c r="K1362" s="65" t="s">
        <v>1229</v>
      </c>
      <c r="L1362" s="66">
        <v>46266</v>
      </c>
      <c r="M1362" s="65" t="s">
        <v>261</v>
      </c>
      <c r="N1362" s="65" t="s">
        <v>264</v>
      </c>
      <c r="O1362" s="65" t="s">
        <v>348</v>
      </c>
      <c r="P1362" s="66">
        <v>46271</v>
      </c>
      <c r="Q1362" s="31">
        <f t="shared" si="42"/>
        <v>811</v>
      </c>
      <c r="R1362" s="31">
        <f t="shared" si="43"/>
        <v>850</v>
      </c>
      <c r="S1362" s="29">
        <f>IF($Q1362&lt;Parâmetros!$E$19,$G1362-1,$G1362)</f>
        <v>46266</v>
      </c>
    </row>
    <row r="1363" spans="1:19" ht="15" customHeight="1" x14ac:dyDescent="0.25">
      <c r="A1363" s="122">
        <v>56010</v>
      </c>
      <c r="B1363" s="65" t="s">
        <v>2166</v>
      </c>
      <c r="C1363" s="65" t="s">
        <v>254</v>
      </c>
      <c r="D1363" s="66">
        <v>46266</v>
      </c>
      <c r="E1363" s="67">
        <v>0.83</v>
      </c>
      <c r="F1363" s="65" t="s">
        <v>255</v>
      </c>
      <c r="G1363" s="66">
        <v>46266</v>
      </c>
      <c r="H1363">
        <v>40512475</v>
      </c>
      <c r="I1363">
        <v>10</v>
      </c>
      <c r="J1363" s="65" t="s">
        <v>1116</v>
      </c>
      <c r="K1363" s="65" t="s">
        <v>1294</v>
      </c>
      <c r="L1363" s="66">
        <v>46266</v>
      </c>
      <c r="M1363" s="65" t="s">
        <v>261</v>
      </c>
      <c r="N1363">
        <v>3011089</v>
      </c>
      <c r="O1363" s="65" t="s">
        <v>348</v>
      </c>
      <c r="P1363" s="66">
        <v>46271</v>
      </c>
      <c r="Q1363" s="31">
        <f t="shared" si="42"/>
        <v>860</v>
      </c>
      <c r="R1363" s="31">
        <f t="shared" si="43"/>
        <v>910</v>
      </c>
      <c r="S1363" s="29">
        <f>IF($Q1363&lt;Parâmetros!$E$19,$G1363-1,$G1363)</f>
        <v>46266</v>
      </c>
    </row>
    <row r="1364" spans="1:19" ht="15" customHeight="1" x14ac:dyDescent="0.25">
      <c r="A1364" s="122">
        <v>56010</v>
      </c>
      <c r="B1364" s="65" t="s">
        <v>2166</v>
      </c>
      <c r="C1364" s="65" t="s">
        <v>254</v>
      </c>
      <c r="D1364" s="66">
        <v>46267</v>
      </c>
      <c r="E1364" s="67">
        <v>5.66</v>
      </c>
      <c r="F1364" s="65" t="s">
        <v>255</v>
      </c>
      <c r="G1364" s="66">
        <v>46267</v>
      </c>
      <c r="H1364">
        <v>40512473</v>
      </c>
      <c r="I1364">
        <v>10</v>
      </c>
      <c r="J1364" s="65" t="s">
        <v>289</v>
      </c>
      <c r="K1364" s="65" t="s">
        <v>1053</v>
      </c>
      <c r="L1364" s="66">
        <v>46267</v>
      </c>
      <c r="M1364" s="65" t="s">
        <v>261</v>
      </c>
      <c r="N1364">
        <v>3007941</v>
      </c>
      <c r="O1364" s="65" t="s">
        <v>348</v>
      </c>
      <c r="P1364" s="66">
        <v>46271</v>
      </c>
      <c r="Q1364" s="31">
        <f t="shared" si="42"/>
        <v>440</v>
      </c>
      <c r="R1364" s="31">
        <f t="shared" si="43"/>
        <v>780</v>
      </c>
      <c r="S1364" s="29">
        <f>IF($Q1364&lt;Parâmetros!$E$19,$G1364-1,$G1364)</f>
        <v>46267</v>
      </c>
    </row>
    <row r="1365" spans="1:19" ht="15" customHeight="1" x14ac:dyDescent="0.25">
      <c r="A1365" s="122">
        <v>56010</v>
      </c>
      <c r="B1365" s="65" t="s">
        <v>2166</v>
      </c>
      <c r="C1365" s="65" t="s">
        <v>254</v>
      </c>
      <c r="D1365" s="66">
        <v>46267</v>
      </c>
      <c r="E1365" s="67">
        <v>1.33</v>
      </c>
      <c r="F1365" s="65" t="s">
        <v>255</v>
      </c>
      <c r="G1365" s="66">
        <v>46267</v>
      </c>
      <c r="H1365">
        <v>40508840</v>
      </c>
      <c r="I1365">
        <v>10</v>
      </c>
      <c r="J1365" s="65" t="s">
        <v>875</v>
      </c>
      <c r="K1365" s="65" t="s">
        <v>297</v>
      </c>
      <c r="L1365" s="66">
        <v>46267</v>
      </c>
      <c r="M1365" s="65" t="s">
        <v>258</v>
      </c>
      <c r="N1365" s="65" t="s">
        <v>264</v>
      </c>
      <c r="O1365" s="65" t="s">
        <v>348</v>
      </c>
      <c r="P1365" s="66">
        <v>46271</v>
      </c>
      <c r="Q1365" s="31">
        <f t="shared" si="42"/>
        <v>840</v>
      </c>
      <c r="R1365" s="31">
        <f t="shared" si="43"/>
        <v>920</v>
      </c>
      <c r="S1365" s="29">
        <f>IF($Q1365&lt;Parâmetros!$E$19,$G1365-1,$G1365)</f>
        <v>46267</v>
      </c>
    </row>
    <row r="1366" spans="1:19" ht="15" customHeight="1" x14ac:dyDescent="0.25">
      <c r="A1366" s="122">
        <v>56010</v>
      </c>
      <c r="B1366" s="65" t="s">
        <v>2166</v>
      </c>
      <c r="C1366" s="65" t="s">
        <v>254</v>
      </c>
      <c r="D1366" s="66">
        <v>46268</v>
      </c>
      <c r="E1366" s="67">
        <v>3.5</v>
      </c>
      <c r="F1366" s="65" t="s">
        <v>255</v>
      </c>
      <c r="G1366" s="66">
        <v>46268</v>
      </c>
      <c r="H1366">
        <v>40512473</v>
      </c>
      <c r="I1366">
        <v>10</v>
      </c>
      <c r="J1366" s="65" t="s">
        <v>293</v>
      </c>
      <c r="K1366" s="65" t="s">
        <v>278</v>
      </c>
      <c r="L1366" s="66">
        <v>46268</v>
      </c>
      <c r="M1366" s="65" t="s">
        <v>261</v>
      </c>
      <c r="N1366">
        <v>3007941</v>
      </c>
      <c r="O1366" s="65" t="s">
        <v>348</v>
      </c>
      <c r="P1366" s="66">
        <v>46271</v>
      </c>
      <c r="Q1366" s="31">
        <f t="shared" si="42"/>
        <v>450</v>
      </c>
      <c r="R1366" s="31">
        <f t="shared" si="43"/>
        <v>660</v>
      </c>
      <c r="S1366" s="29">
        <f>IF($Q1366&lt;Parâmetros!$E$19,$G1366-1,$G1366)</f>
        <v>46268</v>
      </c>
    </row>
    <row r="1367" spans="1:19" ht="15" customHeight="1" x14ac:dyDescent="0.25">
      <c r="A1367" s="122">
        <v>56010</v>
      </c>
      <c r="B1367" s="65" t="s">
        <v>2166</v>
      </c>
      <c r="C1367" s="65" t="s">
        <v>254</v>
      </c>
      <c r="D1367" s="66">
        <v>46268</v>
      </c>
      <c r="E1367" s="67">
        <v>3.33</v>
      </c>
      <c r="F1367" s="65" t="s">
        <v>255</v>
      </c>
      <c r="G1367" s="66">
        <v>46268</v>
      </c>
      <c r="H1367">
        <v>40512473</v>
      </c>
      <c r="I1367">
        <v>10</v>
      </c>
      <c r="J1367" s="65" t="s">
        <v>294</v>
      </c>
      <c r="K1367" s="65" t="s">
        <v>297</v>
      </c>
      <c r="L1367" s="66">
        <v>46268</v>
      </c>
      <c r="M1367" s="65" t="s">
        <v>261</v>
      </c>
      <c r="N1367">
        <v>3007941</v>
      </c>
      <c r="O1367" s="65" t="s">
        <v>348</v>
      </c>
      <c r="P1367" s="66">
        <v>46271</v>
      </c>
      <c r="Q1367" s="31">
        <f t="shared" si="42"/>
        <v>720</v>
      </c>
      <c r="R1367" s="31">
        <f t="shared" si="43"/>
        <v>920</v>
      </c>
      <c r="S1367" s="29">
        <f>IF($Q1367&lt;Parâmetros!$E$19,$G1367-1,$G1367)</f>
        <v>46268</v>
      </c>
    </row>
    <row r="1368" spans="1:19" ht="15" customHeight="1" x14ac:dyDescent="0.25">
      <c r="A1368" s="122">
        <v>56010</v>
      </c>
      <c r="B1368" s="65" t="s">
        <v>2166</v>
      </c>
      <c r="C1368" s="65" t="s">
        <v>254</v>
      </c>
      <c r="D1368" s="66">
        <v>46269</v>
      </c>
      <c r="E1368" s="67">
        <v>1.1599999999999999</v>
      </c>
      <c r="F1368" s="65" t="s">
        <v>255</v>
      </c>
      <c r="G1368" s="66">
        <v>46269</v>
      </c>
      <c r="H1368">
        <v>40508825</v>
      </c>
      <c r="I1368">
        <v>10</v>
      </c>
      <c r="J1368" s="65" t="s">
        <v>289</v>
      </c>
      <c r="K1368" s="65" t="s">
        <v>1485</v>
      </c>
      <c r="L1368" s="66">
        <v>46269</v>
      </c>
      <c r="M1368" s="65" t="s">
        <v>258</v>
      </c>
      <c r="N1368">
        <v>3006716</v>
      </c>
      <c r="O1368" s="65" t="s">
        <v>348</v>
      </c>
      <c r="P1368" s="66">
        <v>46271</v>
      </c>
      <c r="Q1368" s="31">
        <f t="shared" si="42"/>
        <v>440</v>
      </c>
      <c r="R1368" s="31">
        <f t="shared" si="43"/>
        <v>510</v>
      </c>
      <c r="S1368" s="29">
        <f>IF($Q1368&lt;Parâmetros!$E$19,$G1368-1,$G1368)</f>
        <v>46269</v>
      </c>
    </row>
    <row r="1369" spans="1:19" ht="15" customHeight="1" x14ac:dyDescent="0.25">
      <c r="A1369" s="122">
        <v>56010</v>
      </c>
      <c r="B1369" s="65" t="s">
        <v>2166</v>
      </c>
      <c r="C1369" s="65" t="s">
        <v>254</v>
      </c>
      <c r="D1369" s="66">
        <v>46269</v>
      </c>
      <c r="E1369" s="67">
        <v>1.48</v>
      </c>
      <c r="F1369" s="65" t="s">
        <v>255</v>
      </c>
      <c r="G1369" s="66">
        <v>46269</v>
      </c>
      <c r="H1369">
        <v>40508826</v>
      </c>
      <c r="I1369">
        <v>10</v>
      </c>
      <c r="J1369" s="65" t="s">
        <v>1993</v>
      </c>
      <c r="K1369" s="65" t="s">
        <v>1153</v>
      </c>
      <c r="L1369" s="66">
        <v>46269</v>
      </c>
      <c r="M1369" s="65" t="s">
        <v>258</v>
      </c>
      <c r="N1369">
        <v>3006453</v>
      </c>
      <c r="O1369" s="65" t="s">
        <v>348</v>
      </c>
      <c r="P1369" s="66">
        <v>46271</v>
      </c>
      <c r="Q1369" s="31">
        <f t="shared" si="42"/>
        <v>511</v>
      </c>
      <c r="R1369" s="31">
        <f t="shared" si="43"/>
        <v>600</v>
      </c>
      <c r="S1369" s="29">
        <f>IF($Q1369&lt;Parâmetros!$E$19,$G1369-1,$G1369)</f>
        <v>46269</v>
      </c>
    </row>
    <row r="1370" spans="1:19" ht="15" customHeight="1" x14ac:dyDescent="0.25">
      <c r="A1370" s="122">
        <v>56010</v>
      </c>
      <c r="B1370" s="65" t="s">
        <v>2166</v>
      </c>
      <c r="C1370" s="65" t="s">
        <v>254</v>
      </c>
      <c r="D1370" s="66">
        <v>46269</v>
      </c>
      <c r="E1370" s="67">
        <v>1.48</v>
      </c>
      <c r="F1370" s="65" t="s">
        <v>255</v>
      </c>
      <c r="G1370" s="66">
        <v>46269</v>
      </c>
      <c r="H1370">
        <v>40508827</v>
      </c>
      <c r="I1370">
        <v>10</v>
      </c>
      <c r="J1370" s="65" t="s">
        <v>2172</v>
      </c>
      <c r="K1370" s="65" t="s">
        <v>355</v>
      </c>
      <c r="L1370" s="66">
        <v>46269</v>
      </c>
      <c r="M1370" s="65" t="s">
        <v>258</v>
      </c>
      <c r="N1370">
        <v>3006427</v>
      </c>
      <c r="O1370" s="65" t="s">
        <v>348</v>
      </c>
      <c r="P1370" s="66">
        <v>46271</v>
      </c>
      <c r="Q1370" s="31">
        <f t="shared" si="42"/>
        <v>601</v>
      </c>
      <c r="R1370" s="31">
        <f t="shared" si="43"/>
        <v>690</v>
      </c>
      <c r="S1370" s="29">
        <f>IF($Q1370&lt;Parâmetros!$E$19,$G1370-1,$G1370)</f>
        <v>46269</v>
      </c>
    </row>
    <row r="1371" spans="1:19" ht="15" customHeight="1" x14ac:dyDescent="0.25">
      <c r="A1371" s="122">
        <v>56010</v>
      </c>
      <c r="B1371" s="65" t="s">
        <v>2166</v>
      </c>
      <c r="C1371" s="65" t="s">
        <v>254</v>
      </c>
      <c r="D1371" s="66">
        <v>46269</v>
      </c>
      <c r="E1371" s="67">
        <v>1</v>
      </c>
      <c r="F1371" s="65" t="s">
        <v>255</v>
      </c>
      <c r="G1371" s="66">
        <v>46269</v>
      </c>
      <c r="H1371">
        <v>40508841</v>
      </c>
      <c r="I1371">
        <v>10</v>
      </c>
      <c r="J1371" s="65" t="s">
        <v>335</v>
      </c>
      <c r="K1371" s="65" t="s">
        <v>304</v>
      </c>
      <c r="L1371" s="66">
        <v>46269</v>
      </c>
      <c r="M1371" s="65" t="s">
        <v>258</v>
      </c>
      <c r="N1371" s="65" t="s">
        <v>264</v>
      </c>
      <c r="O1371" s="65" t="s">
        <v>348</v>
      </c>
      <c r="P1371" s="66">
        <v>46271</v>
      </c>
      <c r="Q1371" s="31">
        <f t="shared" si="42"/>
        <v>750</v>
      </c>
      <c r="R1371" s="31">
        <f t="shared" si="43"/>
        <v>810</v>
      </c>
      <c r="S1371" s="29">
        <f>IF($Q1371&lt;Parâmetros!$E$19,$G1371-1,$G1371)</f>
        <v>46269</v>
      </c>
    </row>
    <row r="1372" spans="1:19" ht="15" customHeight="1" x14ac:dyDescent="0.25">
      <c r="A1372" s="122">
        <v>56010</v>
      </c>
      <c r="B1372" s="65" t="s">
        <v>2166</v>
      </c>
      <c r="C1372" s="65" t="s">
        <v>254</v>
      </c>
      <c r="D1372" s="66">
        <v>46269</v>
      </c>
      <c r="E1372" s="67">
        <v>0.98</v>
      </c>
      <c r="F1372" s="65" t="s">
        <v>255</v>
      </c>
      <c r="G1372" s="66">
        <v>46269</v>
      </c>
      <c r="H1372">
        <v>40508842</v>
      </c>
      <c r="I1372">
        <v>10</v>
      </c>
      <c r="J1372" s="65" t="s">
        <v>1047</v>
      </c>
      <c r="K1372" s="65" t="s">
        <v>1048</v>
      </c>
      <c r="L1372" s="66">
        <v>46269</v>
      </c>
      <c r="M1372" s="65" t="s">
        <v>258</v>
      </c>
      <c r="N1372" s="65" t="s">
        <v>264</v>
      </c>
      <c r="O1372" s="65" t="s">
        <v>348</v>
      </c>
      <c r="P1372" s="66">
        <v>46271</v>
      </c>
      <c r="Q1372" s="31">
        <f t="shared" si="42"/>
        <v>811</v>
      </c>
      <c r="R1372" s="31">
        <f t="shared" si="43"/>
        <v>870</v>
      </c>
      <c r="S1372" s="29">
        <f>IF($Q1372&lt;Parâmetros!$E$19,$G1372-1,$G1372)</f>
        <v>46269</v>
      </c>
    </row>
    <row r="1373" spans="1:19" ht="15" customHeight="1" x14ac:dyDescent="0.25">
      <c r="A1373" s="122">
        <v>56010</v>
      </c>
      <c r="B1373" s="65" t="s">
        <v>2166</v>
      </c>
      <c r="C1373" s="65" t="s">
        <v>254</v>
      </c>
      <c r="D1373" s="66">
        <v>46269</v>
      </c>
      <c r="E1373" s="67">
        <v>0.57999999999999996</v>
      </c>
      <c r="F1373" s="65" t="s">
        <v>255</v>
      </c>
      <c r="G1373" s="66">
        <v>46269</v>
      </c>
      <c r="H1373">
        <v>40512476</v>
      </c>
      <c r="I1373">
        <v>10</v>
      </c>
      <c r="J1373" s="65" t="s">
        <v>2173</v>
      </c>
      <c r="K1373" s="65" t="s">
        <v>1294</v>
      </c>
      <c r="L1373" s="66">
        <v>46269</v>
      </c>
      <c r="M1373" s="65" t="s">
        <v>261</v>
      </c>
      <c r="N1373" s="65" t="s">
        <v>264</v>
      </c>
      <c r="O1373" s="65" t="s">
        <v>348</v>
      </c>
      <c r="P1373" s="66">
        <v>46271</v>
      </c>
      <c r="Q1373" s="31">
        <f t="shared" si="42"/>
        <v>875</v>
      </c>
      <c r="R1373" s="31">
        <f t="shared" si="43"/>
        <v>910</v>
      </c>
      <c r="S1373" s="29">
        <f>IF($Q1373&lt;Parâmetros!$E$19,$G1373-1,$G1373)</f>
        <v>46269</v>
      </c>
    </row>
    <row r="1374" spans="1:19" ht="15" customHeight="1" x14ac:dyDescent="0.25">
      <c r="A1374" s="122">
        <v>56010</v>
      </c>
      <c r="B1374" s="65" t="s">
        <v>2166</v>
      </c>
      <c r="C1374" s="65" t="s">
        <v>254</v>
      </c>
      <c r="D1374" s="66">
        <v>46271</v>
      </c>
      <c r="E1374" s="67">
        <v>4.17</v>
      </c>
      <c r="F1374" s="65" t="s">
        <v>255</v>
      </c>
      <c r="G1374" s="66">
        <v>46271</v>
      </c>
      <c r="H1374">
        <v>40512473</v>
      </c>
      <c r="I1374">
        <v>10</v>
      </c>
      <c r="J1374" s="65" t="s">
        <v>2174</v>
      </c>
      <c r="K1374" s="65" t="s">
        <v>2175</v>
      </c>
      <c r="L1374" s="66">
        <v>46271</v>
      </c>
      <c r="M1374" s="65" t="s">
        <v>261</v>
      </c>
      <c r="N1374">
        <v>3007941</v>
      </c>
      <c r="O1374" s="65" t="s">
        <v>259</v>
      </c>
      <c r="P1374" s="66">
        <v>46271</v>
      </c>
      <c r="Q1374" s="31">
        <f t="shared" si="42"/>
        <v>440</v>
      </c>
      <c r="R1374" s="31">
        <f t="shared" si="43"/>
        <v>690</v>
      </c>
      <c r="S1374" s="29">
        <f>IF($Q1374&lt;Parâmetros!$E$19,$G1374-1,$G1374)</f>
        <v>46271</v>
      </c>
    </row>
    <row r="1375" spans="1:19" ht="15" customHeight="1" x14ac:dyDescent="0.25">
      <c r="A1375" s="122">
        <v>56010</v>
      </c>
      <c r="B1375" s="65" t="s">
        <v>2166</v>
      </c>
      <c r="C1375" s="65" t="s">
        <v>254</v>
      </c>
      <c r="D1375" s="66">
        <v>46271</v>
      </c>
      <c r="E1375" s="67">
        <v>0.99</v>
      </c>
      <c r="F1375" s="65" t="s">
        <v>255</v>
      </c>
      <c r="G1375" s="66">
        <v>46271</v>
      </c>
      <c r="H1375">
        <v>40512487</v>
      </c>
      <c r="I1375">
        <v>20</v>
      </c>
      <c r="J1375" s="65" t="s">
        <v>2176</v>
      </c>
      <c r="K1375" s="65" t="s">
        <v>2177</v>
      </c>
      <c r="L1375" s="66">
        <v>46271</v>
      </c>
      <c r="M1375" s="65" t="s">
        <v>261</v>
      </c>
      <c r="N1375" s="65" t="s">
        <v>264</v>
      </c>
      <c r="O1375" s="65" t="s">
        <v>259</v>
      </c>
      <c r="P1375" s="66">
        <v>46271</v>
      </c>
      <c r="Q1375" s="31">
        <f t="shared" si="42"/>
        <v>750</v>
      </c>
      <c r="R1375" s="31">
        <f t="shared" si="43"/>
        <v>810</v>
      </c>
      <c r="S1375" s="29">
        <f>IF($Q1375&lt;Parâmetros!$E$19,$G1375-1,$G1375)</f>
        <v>46271</v>
      </c>
    </row>
    <row r="1376" spans="1:19" ht="15" customHeight="1" x14ac:dyDescent="0.25">
      <c r="A1376" s="122">
        <v>56010</v>
      </c>
      <c r="B1376" s="65" t="s">
        <v>2166</v>
      </c>
      <c r="C1376" s="65" t="s">
        <v>254</v>
      </c>
      <c r="D1376" s="66">
        <v>46271</v>
      </c>
      <c r="E1376" s="67">
        <v>0.99</v>
      </c>
      <c r="F1376" s="65" t="s">
        <v>255</v>
      </c>
      <c r="G1376" s="66">
        <v>46271</v>
      </c>
      <c r="H1376">
        <v>40512479</v>
      </c>
      <c r="I1376">
        <v>10</v>
      </c>
      <c r="J1376" s="65" t="s">
        <v>2178</v>
      </c>
      <c r="K1376" s="65" t="s">
        <v>2179</v>
      </c>
      <c r="L1376" s="66">
        <v>46271</v>
      </c>
      <c r="M1376" s="65" t="s">
        <v>261</v>
      </c>
      <c r="N1376" s="65" t="s">
        <v>264</v>
      </c>
      <c r="O1376" s="65" t="s">
        <v>259</v>
      </c>
      <c r="P1376" s="66">
        <v>46271</v>
      </c>
      <c r="Q1376" s="31">
        <f t="shared" si="42"/>
        <v>813</v>
      </c>
      <c r="R1376" s="31">
        <f t="shared" si="43"/>
        <v>872</v>
      </c>
      <c r="S1376" s="29">
        <f>IF($Q1376&lt;Parâmetros!$E$19,$G1376-1,$G1376)</f>
        <v>46271</v>
      </c>
    </row>
    <row r="1377" spans="1:19" ht="15" customHeight="1" x14ac:dyDescent="0.25">
      <c r="A1377" s="122">
        <v>56010</v>
      </c>
      <c r="B1377" s="65" t="s">
        <v>2166</v>
      </c>
      <c r="C1377" s="65" t="s">
        <v>254</v>
      </c>
      <c r="D1377" s="66">
        <v>46273</v>
      </c>
      <c r="E1377" s="67">
        <v>0.6</v>
      </c>
      <c r="F1377" s="65" t="s">
        <v>255</v>
      </c>
      <c r="G1377" s="66">
        <v>46271</v>
      </c>
      <c r="H1377">
        <v>40512489</v>
      </c>
      <c r="I1377">
        <v>10</v>
      </c>
      <c r="J1377" s="65" t="s">
        <v>2790</v>
      </c>
      <c r="K1377" s="65" t="s">
        <v>2791</v>
      </c>
      <c r="L1377" s="66">
        <v>46271</v>
      </c>
      <c r="M1377" s="65" t="s">
        <v>261</v>
      </c>
      <c r="N1377" s="65" t="s">
        <v>264</v>
      </c>
      <c r="O1377" s="65" t="s">
        <v>259</v>
      </c>
      <c r="P1377" s="66">
        <v>46273</v>
      </c>
      <c r="Q1377" s="31">
        <f t="shared" si="42"/>
        <v>874</v>
      </c>
      <c r="R1377" s="31">
        <f t="shared" si="43"/>
        <v>910</v>
      </c>
      <c r="S1377" s="29">
        <f>IF($Q1377&lt;Parâmetros!$E$19,$G1377-1,$G1377)</f>
        <v>46271</v>
      </c>
    </row>
    <row r="1378" spans="1:19" ht="15" customHeight="1" x14ac:dyDescent="0.25">
      <c r="A1378" s="122">
        <v>56010</v>
      </c>
      <c r="B1378" s="65" t="s">
        <v>2166</v>
      </c>
      <c r="C1378" s="65" t="s">
        <v>254</v>
      </c>
      <c r="D1378" s="66">
        <v>46273</v>
      </c>
      <c r="E1378" s="67">
        <v>3.66</v>
      </c>
      <c r="F1378" s="65" t="s">
        <v>255</v>
      </c>
      <c r="G1378" s="66">
        <v>46273</v>
      </c>
      <c r="H1378">
        <v>40470256</v>
      </c>
      <c r="I1378">
        <v>90</v>
      </c>
      <c r="J1378" s="65" t="s">
        <v>289</v>
      </c>
      <c r="K1378" s="65" t="s">
        <v>278</v>
      </c>
      <c r="L1378" s="66">
        <v>46273</v>
      </c>
      <c r="M1378" s="65" t="s">
        <v>261</v>
      </c>
      <c r="N1378" s="65" t="s">
        <v>264</v>
      </c>
      <c r="O1378" s="65" t="s">
        <v>2064</v>
      </c>
      <c r="P1378" s="66">
        <v>46273</v>
      </c>
      <c r="Q1378" s="31">
        <f t="shared" si="42"/>
        <v>440</v>
      </c>
      <c r="R1378" s="31">
        <f t="shared" si="43"/>
        <v>660</v>
      </c>
      <c r="S1378" s="29">
        <f>IF($Q1378&lt;Parâmetros!$E$19,$G1378-1,$G1378)</f>
        <v>46273</v>
      </c>
    </row>
    <row r="1379" spans="1:19" ht="15" customHeight="1" x14ac:dyDescent="0.25">
      <c r="A1379" s="122">
        <v>56010</v>
      </c>
      <c r="B1379" s="65" t="s">
        <v>2166</v>
      </c>
      <c r="C1379" s="65" t="s">
        <v>254</v>
      </c>
      <c r="D1379" s="66">
        <v>46273</v>
      </c>
      <c r="E1379" s="67">
        <v>3.33</v>
      </c>
      <c r="F1379" s="65" t="s">
        <v>255</v>
      </c>
      <c r="G1379" s="66">
        <v>46273</v>
      </c>
      <c r="H1379">
        <v>40470256</v>
      </c>
      <c r="I1379">
        <v>90</v>
      </c>
      <c r="J1379" s="65" t="s">
        <v>294</v>
      </c>
      <c r="K1379" s="65" t="s">
        <v>297</v>
      </c>
      <c r="L1379" s="66">
        <v>46273</v>
      </c>
      <c r="M1379" s="65" t="s">
        <v>261</v>
      </c>
      <c r="N1379" s="65" t="s">
        <v>264</v>
      </c>
      <c r="O1379" s="65" t="s">
        <v>2064</v>
      </c>
      <c r="P1379" s="66">
        <v>46273</v>
      </c>
      <c r="Q1379" s="31">
        <f t="shared" si="42"/>
        <v>720</v>
      </c>
      <c r="R1379" s="31">
        <f t="shared" si="43"/>
        <v>920</v>
      </c>
      <c r="S1379" s="29">
        <f>IF($Q1379&lt;Parâmetros!$E$19,$G1379-1,$G1379)</f>
        <v>46273</v>
      </c>
    </row>
    <row r="1380" spans="1:19" ht="15" customHeight="1" x14ac:dyDescent="0.25">
      <c r="A1380" s="122">
        <v>56012</v>
      </c>
      <c r="B1380" s="65" t="s">
        <v>198</v>
      </c>
      <c r="C1380" s="65" t="s">
        <v>262</v>
      </c>
      <c r="D1380" s="66">
        <v>46270</v>
      </c>
      <c r="E1380" s="67">
        <v>0.53</v>
      </c>
      <c r="F1380" s="65" t="s">
        <v>255</v>
      </c>
      <c r="G1380" s="66">
        <v>46265</v>
      </c>
      <c r="H1380">
        <v>40497597</v>
      </c>
      <c r="I1380">
        <v>10</v>
      </c>
      <c r="J1380" s="65" t="s">
        <v>2180</v>
      </c>
      <c r="K1380" s="65" t="s">
        <v>1991</v>
      </c>
      <c r="L1380" s="66">
        <v>46265</v>
      </c>
      <c r="M1380" s="65" t="s">
        <v>261</v>
      </c>
      <c r="N1380" s="65" t="s">
        <v>264</v>
      </c>
      <c r="O1380" s="65" t="s">
        <v>259</v>
      </c>
      <c r="P1380" s="66">
        <v>46270</v>
      </c>
      <c r="Q1380" s="31">
        <f t="shared" si="42"/>
        <v>438</v>
      </c>
      <c r="R1380" s="31">
        <f t="shared" si="43"/>
        <v>470</v>
      </c>
      <c r="S1380" s="29">
        <f>IF($Q1380&lt;Parâmetros!$E$19,$G1380-1,$G1380)</f>
        <v>46265</v>
      </c>
    </row>
    <row r="1381" spans="1:19" ht="15" customHeight="1" x14ac:dyDescent="0.25">
      <c r="A1381" s="122">
        <v>56012</v>
      </c>
      <c r="B1381" s="65" t="s">
        <v>198</v>
      </c>
      <c r="C1381" s="65" t="s">
        <v>262</v>
      </c>
      <c r="D1381" s="66">
        <v>46265</v>
      </c>
      <c r="E1381" s="67">
        <v>1.32</v>
      </c>
      <c r="F1381" s="65" t="s">
        <v>255</v>
      </c>
      <c r="G1381" s="66">
        <v>46265</v>
      </c>
      <c r="H1381">
        <v>40510161</v>
      </c>
      <c r="I1381">
        <v>10</v>
      </c>
      <c r="J1381" s="65" t="s">
        <v>334</v>
      </c>
      <c r="K1381" s="65" t="s">
        <v>303</v>
      </c>
      <c r="L1381" s="66">
        <v>46265</v>
      </c>
      <c r="M1381" s="65" t="s">
        <v>261</v>
      </c>
      <c r="N1381" s="65" t="s">
        <v>264</v>
      </c>
      <c r="O1381" s="65" t="s">
        <v>259</v>
      </c>
      <c r="P1381" s="66">
        <v>46265</v>
      </c>
      <c r="Q1381" s="31">
        <f t="shared" si="42"/>
        <v>460</v>
      </c>
      <c r="R1381" s="31">
        <f t="shared" si="43"/>
        <v>540</v>
      </c>
      <c r="S1381" s="29">
        <f>IF($Q1381&lt;Parâmetros!$E$19,$G1381-1,$G1381)</f>
        <v>46265</v>
      </c>
    </row>
    <row r="1382" spans="1:19" ht="15" customHeight="1" x14ac:dyDescent="0.25">
      <c r="A1382" s="122">
        <v>56012</v>
      </c>
      <c r="B1382" s="65" t="s">
        <v>198</v>
      </c>
      <c r="C1382" s="65" t="s">
        <v>262</v>
      </c>
      <c r="D1382" s="66">
        <v>46265</v>
      </c>
      <c r="E1382" s="67">
        <v>1.48</v>
      </c>
      <c r="F1382" s="65" t="s">
        <v>255</v>
      </c>
      <c r="G1382" s="66">
        <v>46265</v>
      </c>
      <c r="H1382">
        <v>40510158</v>
      </c>
      <c r="I1382">
        <v>20</v>
      </c>
      <c r="J1382" s="65" t="s">
        <v>345</v>
      </c>
      <c r="K1382" s="65" t="s">
        <v>278</v>
      </c>
      <c r="L1382" s="66">
        <v>46265</v>
      </c>
      <c r="M1382" s="65" t="s">
        <v>261</v>
      </c>
      <c r="N1382" s="65" t="s">
        <v>264</v>
      </c>
      <c r="O1382" s="65" t="s">
        <v>259</v>
      </c>
      <c r="P1382" s="66">
        <v>46265</v>
      </c>
      <c r="Q1382" s="31">
        <f t="shared" si="42"/>
        <v>570</v>
      </c>
      <c r="R1382" s="31">
        <f t="shared" si="43"/>
        <v>660</v>
      </c>
      <c r="S1382" s="29">
        <f>IF($Q1382&lt;Parâmetros!$E$19,$G1382-1,$G1382)</f>
        <v>46265</v>
      </c>
    </row>
    <row r="1383" spans="1:19" ht="15" customHeight="1" x14ac:dyDescent="0.25">
      <c r="A1383" s="122">
        <v>56012</v>
      </c>
      <c r="B1383" s="65" t="s">
        <v>198</v>
      </c>
      <c r="C1383" s="65" t="s">
        <v>262</v>
      </c>
      <c r="D1383" s="66">
        <v>46265</v>
      </c>
      <c r="E1383" s="67">
        <v>2.98</v>
      </c>
      <c r="F1383" s="65" t="s">
        <v>255</v>
      </c>
      <c r="G1383" s="66">
        <v>46265</v>
      </c>
      <c r="H1383">
        <v>40497597</v>
      </c>
      <c r="I1383">
        <v>10</v>
      </c>
      <c r="J1383" s="65" t="s">
        <v>426</v>
      </c>
      <c r="K1383" s="65" t="s">
        <v>321</v>
      </c>
      <c r="L1383" s="66">
        <v>46265</v>
      </c>
      <c r="M1383" s="65" t="s">
        <v>261</v>
      </c>
      <c r="N1383" s="65" t="s">
        <v>264</v>
      </c>
      <c r="O1383" s="65" t="s">
        <v>259</v>
      </c>
      <c r="P1383" s="66">
        <v>46265</v>
      </c>
      <c r="Q1383" s="31">
        <f t="shared" si="42"/>
        <v>720</v>
      </c>
      <c r="R1383" s="31">
        <f t="shared" si="43"/>
        <v>900</v>
      </c>
      <c r="S1383" s="29">
        <f>IF($Q1383&lt;Parâmetros!$E$19,$G1383-1,$G1383)</f>
        <v>46265</v>
      </c>
    </row>
    <row r="1384" spans="1:19" ht="15" customHeight="1" x14ac:dyDescent="0.25">
      <c r="A1384" s="122">
        <v>56012</v>
      </c>
      <c r="B1384" s="65" t="s">
        <v>198</v>
      </c>
      <c r="C1384" s="65" t="s">
        <v>262</v>
      </c>
      <c r="D1384" s="66">
        <v>46270</v>
      </c>
      <c r="E1384" s="67">
        <v>0.5</v>
      </c>
      <c r="F1384" s="65" t="s">
        <v>255</v>
      </c>
      <c r="G1384" s="66">
        <v>46266</v>
      </c>
      <c r="H1384">
        <v>40497597</v>
      </c>
      <c r="I1384">
        <v>10</v>
      </c>
      <c r="J1384" s="65" t="s">
        <v>289</v>
      </c>
      <c r="K1384" s="65" t="s">
        <v>1991</v>
      </c>
      <c r="L1384" s="66">
        <v>46266</v>
      </c>
      <c r="M1384" s="65" t="s">
        <v>261</v>
      </c>
      <c r="N1384" s="65" t="s">
        <v>264</v>
      </c>
      <c r="O1384" s="65" t="s">
        <v>259</v>
      </c>
      <c r="P1384" s="66">
        <v>46270</v>
      </c>
      <c r="Q1384" s="31">
        <f t="shared" si="42"/>
        <v>440</v>
      </c>
      <c r="R1384" s="31">
        <f t="shared" si="43"/>
        <v>470</v>
      </c>
      <c r="S1384" s="29">
        <f>IF($Q1384&lt;Parâmetros!$E$19,$G1384-1,$G1384)</f>
        <v>46266</v>
      </c>
    </row>
    <row r="1385" spans="1:19" ht="15" customHeight="1" x14ac:dyDescent="0.25">
      <c r="A1385" s="122">
        <v>56012</v>
      </c>
      <c r="B1385" s="65" t="s">
        <v>198</v>
      </c>
      <c r="C1385" s="65" t="s">
        <v>262</v>
      </c>
      <c r="D1385" s="66">
        <v>46266</v>
      </c>
      <c r="E1385" s="67">
        <v>3.99</v>
      </c>
      <c r="F1385" s="65" t="s">
        <v>255</v>
      </c>
      <c r="G1385" s="66">
        <v>46266</v>
      </c>
      <c r="H1385">
        <v>40510699</v>
      </c>
      <c r="I1385">
        <v>10</v>
      </c>
      <c r="J1385" s="65" t="s">
        <v>769</v>
      </c>
      <c r="K1385" s="65" t="s">
        <v>770</v>
      </c>
      <c r="L1385" s="66">
        <v>46266</v>
      </c>
      <c r="M1385" s="65" t="s">
        <v>261</v>
      </c>
      <c r="N1385" s="65" t="s">
        <v>264</v>
      </c>
      <c r="O1385" s="65" t="s">
        <v>259</v>
      </c>
      <c r="P1385" s="66">
        <v>46266</v>
      </c>
      <c r="Q1385" s="31">
        <f t="shared" si="42"/>
        <v>480</v>
      </c>
      <c r="R1385" s="31">
        <f t="shared" si="43"/>
        <v>720</v>
      </c>
      <c r="S1385" s="29">
        <f>IF($Q1385&lt;Parâmetros!$E$19,$G1385-1,$G1385)</f>
        <v>46266</v>
      </c>
    </row>
    <row r="1386" spans="1:19" ht="15" customHeight="1" x14ac:dyDescent="0.25">
      <c r="A1386" s="122">
        <v>56012</v>
      </c>
      <c r="B1386" s="65" t="s">
        <v>198</v>
      </c>
      <c r="C1386" s="65" t="s">
        <v>262</v>
      </c>
      <c r="D1386" s="66">
        <v>46268</v>
      </c>
      <c r="E1386" s="67">
        <v>1.82</v>
      </c>
      <c r="F1386" s="65" t="s">
        <v>255</v>
      </c>
      <c r="G1386" s="66">
        <v>46266</v>
      </c>
      <c r="H1386">
        <v>40510715</v>
      </c>
      <c r="I1386">
        <v>10</v>
      </c>
      <c r="J1386" s="65" t="s">
        <v>1089</v>
      </c>
      <c r="K1386" s="65" t="s">
        <v>297</v>
      </c>
      <c r="L1386" s="66">
        <v>46266</v>
      </c>
      <c r="M1386" s="65" t="s">
        <v>261</v>
      </c>
      <c r="N1386">
        <v>3002997</v>
      </c>
      <c r="O1386" s="65" t="s">
        <v>259</v>
      </c>
      <c r="P1386" s="66">
        <v>46268</v>
      </c>
      <c r="Q1386" s="31">
        <f t="shared" si="42"/>
        <v>810</v>
      </c>
      <c r="R1386" s="31">
        <f t="shared" si="43"/>
        <v>920</v>
      </c>
      <c r="S1386" s="29">
        <f>IF($Q1386&lt;Parâmetros!$E$19,$G1386-1,$G1386)</f>
        <v>46266</v>
      </c>
    </row>
    <row r="1387" spans="1:19" ht="15" customHeight="1" x14ac:dyDescent="0.25">
      <c r="A1387" s="122">
        <v>56012</v>
      </c>
      <c r="B1387" s="65" t="s">
        <v>198</v>
      </c>
      <c r="C1387" s="65" t="s">
        <v>262</v>
      </c>
      <c r="D1387" s="66">
        <v>46268</v>
      </c>
      <c r="E1387" s="67">
        <v>2.09</v>
      </c>
      <c r="F1387" s="65" t="s">
        <v>255</v>
      </c>
      <c r="G1387" s="66">
        <v>46268</v>
      </c>
      <c r="H1387">
        <v>40509366</v>
      </c>
      <c r="I1387">
        <v>10</v>
      </c>
      <c r="J1387" s="65" t="s">
        <v>1292</v>
      </c>
      <c r="K1387" s="65" t="s">
        <v>1293</v>
      </c>
      <c r="L1387" s="66">
        <v>46268</v>
      </c>
      <c r="M1387" s="65" t="s">
        <v>261</v>
      </c>
      <c r="N1387">
        <v>3012254</v>
      </c>
      <c r="O1387" s="65" t="s">
        <v>259</v>
      </c>
      <c r="P1387" s="66">
        <v>46268</v>
      </c>
      <c r="Q1387" s="31">
        <f t="shared" si="42"/>
        <v>455</v>
      </c>
      <c r="R1387" s="31">
        <f t="shared" si="43"/>
        <v>580</v>
      </c>
      <c r="S1387" s="29">
        <f>IF($Q1387&lt;Parâmetros!$E$19,$G1387-1,$G1387)</f>
        <v>46268</v>
      </c>
    </row>
    <row r="1388" spans="1:19" ht="15" customHeight="1" x14ac:dyDescent="0.25">
      <c r="A1388" s="122">
        <v>56012</v>
      </c>
      <c r="B1388" s="65" t="s">
        <v>198</v>
      </c>
      <c r="C1388" s="65" t="s">
        <v>262</v>
      </c>
      <c r="D1388" s="66">
        <v>46272</v>
      </c>
      <c r="E1388" s="67">
        <v>0.17</v>
      </c>
      <c r="F1388" s="65" t="s">
        <v>255</v>
      </c>
      <c r="G1388" s="66">
        <v>46268</v>
      </c>
      <c r="H1388">
        <v>40509366</v>
      </c>
      <c r="I1388">
        <v>10</v>
      </c>
      <c r="J1388" s="65" t="s">
        <v>2013</v>
      </c>
      <c r="K1388" s="65" t="s">
        <v>2605</v>
      </c>
      <c r="L1388" s="66">
        <v>46268</v>
      </c>
      <c r="M1388" s="65" t="s">
        <v>261</v>
      </c>
      <c r="N1388">
        <v>3012254</v>
      </c>
      <c r="O1388" s="65" t="s">
        <v>296</v>
      </c>
      <c r="P1388" s="66">
        <v>46272</v>
      </c>
      <c r="Q1388" s="31">
        <f t="shared" si="42"/>
        <v>581</v>
      </c>
      <c r="R1388" s="31">
        <f t="shared" si="43"/>
        <v>598</v>
      </c>
      <c r="S1388" s="29">
        <f>IF($Q1388&lt;Parâmetros!$E$19,$G1388-1,$G1388)</f>
        <v>46268</v>
      </c>
    </row>
    <row r="1389" spans="1:19" ht="15" customHeight="1" x14ac:dyDescent="0.25">
      <c r="A1389" s="122">
        <v>56012</v>
      </c>
      <c r="B1389" s="65" t="s">
        <v>198</v>
      </c>
      <c r="C1389" s="65" t="s">
        <v>262</v>
      </c>
      <c r="D1389" s="66">
        <v>46268</v>
      </c>
      <c r="E1389" s="67">
        <v>2</v>
      </c>
      <c r="F1389" s="65" t="s">
        <v>255</v>
      </c>
      <c r="G1389" s="66">
        <v>46268</v>
      </c>
      <c r="H1389">
        <v>40511273</v>
      </c>
      <c r="I1389">
        <v>10</v>
      </c>
      <c r="J1389" s="65" t="s">
        <v>1153</v>
      </c>
      <c r="K1389" s="65" t="s">
        <v>294</v>
      </c>
      <c r="L1389" s="66">
        <v>46268</v>
      </c>
      <c r="M1389" s="65" t="s">
        <v>261</v>
      </c>
      <c r="N1389" s="65" t="s">
        <v>264</v>
      </c>
      <c r="O1389" s="65" t="s">
        <v>259</v>
      </c>
      <c r="P1389" s="66">
        <v>46268</v>
      </c>
      <c r="Q1389" s="31">
        <f t="shared" si="42"/>
        <v>600</v>
      </c>
      <c r="R1389" s="31">
        <f t="shared" si="43"/>
        <v>720</v>
      </c>
      <c r="S1389" s="29">
        <f>IF($Q1389&lt;Parâmetros!$E$19,$G1389-1,$G1389)</f>
        <v>46268</v>
      </c>
    </row>
    <row r="1390" spans="1:19" ht="15" customHeight="1" x14ac:dyDescent="0.25">
      <c r="A1390" s="122">
        <v>56012</v>
      </c>
      <c r="B1390" s="65" t="s">
        <v>198</v>
      </c>
      <c r="C1390" s="65" t="s">
        <v>262</v>
      </c>
      <c r="D1390" s="66">
        <v>46272</v>
      </c>
      <c r="E1390" s="67">
        <v>0.19</v>
      </c>
      <c r="F1390" s="65" t="s">
        <v>255</v>
      </c>
      <c r="G1390" s="66">
        <v>46268</v>
      </c>
      <c r="H1390">
        <v>40497597</v>
      </c>
      <c r="I1390">
        <v>10</v>
      </c>
      <c r="J1390" s="65" t="s">
        <v>1053</v>
      </c>
      <c r="K1390" s="65" t="s">
        <v>2606</v>
      </c>
      <c r="L1390" s="66">
        <v>46268</v>
      </c>
      <c r="M1390" s="65" t="s">
        <v>261</v>
      </c>
      <c r="N1390" s="65" t="s">
        <v>264</v>
      </c>
      <c r="O1390" s="65" t="s">
        <v>296</v>
      </c>
      <c r="P1390" s="66">
        <v>46272</v>
      </c>
      <c r="Q1390" s="31">
        <f t="shared" si="42"/>
        <v>780</v>
      </c>
      <c r="R1390" s="31">
        <f t="shared" si="43"/>
        <v>799</v>
      </c>
      <c r="S1390" s="29">
        <f>IF($Q1390&lt;Parâmetros!$E$19,$G1390-1,$G1390)</f>
        <v>46268</v>
      </c>
    </row>
    <row r="1391" spans="1:19" ht="15" customHeight="1" x14ac:dyDescent="0.25">
      <c r="A1391" s="122">
        <v>56012</v>
      </c>
      <c r="B1391" s="65" t="s">
        <v>198</v>
      </c>
      <c r="C1391" s="65" t="s">
        <v>262</v>
      </c>
      <c r="D1391" s="66">
        <v>46268</v>
      </c>
      <c r="E1391" s="67">
        <v>1.83</v>
      </c>
      <c r="F1391" s="65" t="s">
        <v>255</v>
      </c>
      <c r="G1391" s="66">
        <v>46268</v>
      </c>
      <c r="H1391">
        <v>40497597</v>
      </c>
      <c r="I1391">
        <v>10</v>
      </c>
      <c r="J1391" s="65" t="s">
        <v>1241</v>
      </c>
      <c r="K1391" s="65" t="s">
        <v>1294</v>
      </c>
      <c r="L1391" s="66">
        <v>46268</v>
      </c>
      <c r="M1391" s="65" t="s">
        <v>261</v>
      </c>
      <c r="N1391" s="65" t="s">
        <v>264</v>
      </c>
      <c r="O1391" s="65" t="s">
        <v>259</v>
      </c>
      <c r="P1391" s="66">
        <v>46268</v>
      </c>
      <c r="Q1391" s="31">
        <f t="shared" si="42"/>
        <v>800</v>
      </c>
      <c r="R1391" s="31">
        <f t="shared" si="43"/>
        <v>910</v>
      </c>
      <c r="S1391" s="29">
        <f>IF($Q1391&lt;Parâmetros!$E$19,$G1391-1,$G1391)</f>
        <v>46268</v>
      </c>
    </row>
    <row r="1392" spans="1:19" ht="15" customHeight="1" x14ac:dyDescent="0.25">
      <c r="A1392" s="122">
        <v>56012</v>
      </c>
      <c r="B1392" s="65" t="s">
        <v>198</v>
      </c>
      <c r="C1392" s="65" t="s">
        <v>262</v>
      </c>
      <c r="D1392" s="66">
        <v>46269</v>
      </c>
      <c r="E1392" s="67">
        <v>4</v>
      </c>
      <c r="F1392" s="65" t="s">
        <v>255</v>
      </c>
      <c r="G1392" s="66">
        <v>46269</v>
      </c>
      <c r="H1392">
        <v>40497597</v>
      </c>
      <c r="I1392">
        <v>10</v>
      </c>
      <c r="J1392" s="65" t="s">
        <v>293</v>
      </c>
      <c r="K1392" s="65" t="s">
        <v>2181</v>
      </c>
      <c r="L1392" s="66">
        <v>46269</v>
      </c>
      <c r="M1392" s="65" t="s">
        <v>261</v>
      </c>
      <c r="N1392" s="65" t="s">
        <v>264</v>
      </c>
      <c r="O1392" s="65" t="s">
        <v>259</v>
      </c>
      <c r="P1392" s="66">
        <v>46269</v>
      </c>
      <c r="Q1392" s="31">
        <f t="shared" si="42"/>
        <v>450</v>
      </c>
      <c r="R1392" s="31">
        <f t="shared" si="43"/>
        <v>690</v>
      </c>
      <c r="S1392" s="29">
        <f>IF($Q1392&lt;Parâmetros!$E$19,$G1392-1,$G1392)</f>
        <v>46269</v>
      </c>
    </row>
    <row r="1393" spans="1:19" ht="15" customHeight="1" x14ac:dyDescent="0.25">
      <c r="A1393" s="122">
        <v>56012</v>
      </c>
      <c r="B1393" s="65" t="s">
        <v>198</v>
      </c>
      <c r="C1393" s="65" t="s">
        <v>262</v>
      </c>
      <c r="D1393" s="66">
        <v>46269</v>
      </c>
      <c r="E1393" s="67">
        <v>1.01</v>
      </c>
      <c r="F1393" s="65" t="s">
        <v>255</v>
      </c>
      <c r="G1393" s="66">
        <v>46269</v>
      </c>
      <c r="H1393">
        <v>40511737</v>
      </c>
      <c r="I1393">
        <v>20</v>
      </c>
      <c r="J1393" s="65" t="s">
        <v>2182</v>
      </c>
      <c r="K1393" s="65" t="s">
        <v>2183</v>
      </c>
      <c r="L1393" s="66">
        <v>46269</v>
      </c>
      <c r="M1393" s="65" t="s">
        <v>261</v>
      </c>
      <c r="N1393">
        <v>3010395</v>
      </c>
      <c r="O1393" s="65" t="s">
        <v>259</v>
      </c>
      <c r="P1393" s="66">
        <v>46269</v>
      </c>
      <c r="Q1393" s="31">
        <f t="shared" si="42"/>
        <v>770</v>
      </c>
      <c r="R1393" s="31">
        <f t="shared" si="43"/>
        <v>830</v>
      </c>
      <c r="S1393" s="29">
        <f>IF($Q1393&lt;Parâmetros!$E$19,$G1393-1,$G1393)</f>
        <v>46269</v>
      </c>
    </row>
    <row r="1394" spans="1:19" ht="15" customHeight="1" x14ac:dyDescent="0.25">
      <c r="A1394" s="122">
        <v>56012</v>
      </c>
      <c r="B1394" s="65" t="s">
        <v>198</v>
      </c>
      <c r="C1394" s="65" t="s">
        <v>262</v>
      </c>
      <c r="D1394" s="66">
        <v>46269</v>
      </c>
      <c r="E1394" s="67">
        <v>1.25</v>
      </c>
      <c r="F1394" s="65" t="s">
        <v>255</v>
      </c>
      <c r="G1394" s="66">
        <v>46269</v>
      </c>
      <c r="H1394">
        <v>40511738</v>
      </c>
      <c r="I1394">
        <v>10</v>
      </c>
      <c r="J1394" s="65" t="s">
        <v>356</v>
      </c>
      <c r="K1394" s="65" t="s">
        <v>1392</v>
      </c>
      <c r="L1394" s="66">
        <v>46269</v>
      </c>
      <c r="M1394" s="65" t="s">
        <v>261</v>
      </c>
      <c r="N1394" s="65" t="s">
        <v>264</v>
      </c>
      <c r="O1394" s="65" t="s">
        <v>259</v>
      </c>
      <c r="P1394" s="66">
        <v>46269</v>
      </c>
      <c r="Q1394" s="31">
        <f t="shared" si="42"/>
        <v>840</v>
      </c>
      <c r="R1394" s="31">
        <f t="shared" si="43"/>
        <v>915</v>
      </c>
      <c r="S1394" s="29">
        <f>IF($Q1394&lt;Parâmetros!$E$19,$G1394-1,$G1394)</f>
        <v>46269</v>
      </c>
    </row>
    <row r="1395" spans="1:19" ht="15" customHeight="1" x14ac:dyDescent="0.25">
      <c r="A1395" s="122">
        <v>56012</v>
      </c>
      <c r="B1395" s="65" t="s">
        <v>198</v>
      </c>
      <c r="C1395" s="65" t="s">
        <v>262</v>
      </c>
      <c r="D1395" s="66">
        <v>46270</v>
      </c>
      <c r="E1395" s="67">
        <v>3.02</v>
      </c>
      <c r="F1395" s="65" t="s">
        <v>255</v>
      </c>
      <c r="G1395" s="66">
        <v>46270</v>
      </c>
      <c r="H1395">
        <v>40481252</v>
      </c>
      <c r="I1395">
        <v>10</v>
      </c>
      <c r="J1395" s="65" t="s">
        <v>2184</v>
      </c>
      <c r="K1395" s="65" t="s">
        <v>2185</v>
      </c>
      <c r="L1395" s="66">
        <v>46270</v>
      </c>
      <c r="M1395" s="65" t="s">
        <v>261</v>
      </c>
      <c r="N1395">
        <v>3010026</v>
      </c>
      <c r="O1395" s="65" t="s">
        <v>259</v>
      </c>
      <c r="P1395" s="66">
        <v>46270</v>
      </c>
      <c r="Q1395" s="31">
        <f t="shared" si="42"/>
        <v>449</v>
      </c>
      <c r="R1395" s="31">
        <f t="shared" si="43"/>
        <v>630</v>
      </c>
      <c r="S1395" s="29">
        <f>IF($Q1395&lt;Parâmetros!$E$19,$G1395-1,$G1395)</f>
        <v>46270</v>
      </c>
    </row>
    <row r="1396" spans="1:19" ht="15" customHeight="1" x14ac:dyDescent="0.25">
      <c r="A1396" s="122">
        <v>56012</v>
      </c>
      <c r="B1396" s="65" t="s">
        <v>198</v>
      </c>
      <c r="C1396" s="65" t="s">
        <v>262</v>
      </c>
      <c r="D1396" s="66">
        <v>46270</v>
      </c>
      <c r="E1396" s="67">
        <v>3.79</v>
      </c>
      <c r="F1396" s="65" t="s">
        <v>255</v>
      </c>
      <c r="G1396" s="66">
        <v>46270</v>
      </c>
      <c r="H1396">
        <v>40497597</v>
      </c>
      <c r="I1396">
        <v>10</v>
      </c>
      <c r="J1396" s="65" t="s">
        <v>2186</v>
      </c>
      <c r="K1396" s="65" t="s">
        <v>2187</v>
      </c>
      <c r="L1396" s="66">
        <v>46270</v>
      </c>
      <c r="M1396" s="65" t="s">
        <v>261</v>
      </c>
      <c r="N1396" s="65" t="s">
        <v>264</v>
      </c>
      <c r="O1396" s="65" t="s">
        <v>259</v>
      </c>
      <c r="P1396" s="66">
        <v>46270</v>
      </c>
      <c r="Q1396" s="31">
        <f t="shared" si="42"/>
        <v>690</v>
      </c>
      <c r="R1396" s="31">
        <f t="shared" si="43"/>
        <v>918</v>
      </c>
      <c r="S1396" s="29">
        <f>IF($Q1396&lt;Parâmetros!$E$19,$G1396-1,$G1396)</f>
        <v>46270</v>
      </c>
    </row>
    <row r="1397" spans="1:19" ht="15" customHeight="1" x14ac:dyDescent="0.25">
      <c r="A1397" s="122">
        <v>56012</v>
      </c>
      <c r="B1397" s="65" t="s">
        <v>198</v>
      </c>
      <c r="C1397" s="65" t="s">
        <v>262</v>
      </c>
      <c r="D1397" s="66">
        <v>46271</v>
      </c>
      <c r="E1397" s="67">
        <v>6.82</v>
      </c>
      <c r="F1397" s="65" t="s">
        <v>255</v>
      </c>
      <c r="G1397" s="66">
        <v>46271</v>
      </c>
      <c r="H1397">
        <v>40512122</v>
      </c>
      <c r="I1397">
        <v>10</v>
      </c>
      <c r="J1397" s="65" t="s">
        <v>2188</v>
      </c>
      <c r="K1397" s="65" t="s">
        <v>2189</v>
      </c>
      <c r="L1397" s="66">
        <v>46271</v>
      </c>
      <c r="M1397" s="65" t="s">
        <v>261</v>
      </c>
      <c r="N1397" s="65" t="s">
        <v>264</v>
      </c>
      <c r="O1397" s="65" t="s">
        <v>259</v>
      </c>
      <c r="P1397" s="66">
        <v>46271</v>
      </c>
      <c r="Q1397" s="31">
        <f t="shared" si="42"/>
        <v>450</v>
      </c>
      <c r="R1397" s="31">
        <f t="shared" si="43"/>
        <v>860</v>
      </c>
      <c r="S1397" s="29">
        <f>IF($Q1397&lt;Parâmetros!$E$19,$G1397-1,$G1397)</f>
        <v>46271</v>
      </c>
    </row>
    <row r="1398" spans="1:19" ht="15" customHeight="1" x14ac:dyDescent="0.25">
      <c r="A1398" s="122">
        <v>56012</v>
      </c>
      <c r="B1398" s="65" t="s">
        <v>198</v>
      </c>
      <c r="C1398" s="65" t="s">
        <v>262</v>
      </c>
      <c r="D1398" s="66">
        <v>46273</v>
      </c>
      <c r="E1398" s="67">
        <v>1</v>
      </c>
      <c r="F1398" s="65" t="s">
        <v>255</v>
      </c>
      <c r="G1398" s="66">
        <v>46272</v>
      </c>
      <c r="H1398">
        <v>40512790</v>
      </c>
      <c r="I1398">
        <v>10</v>
      </c>
      <c r="J1398" s="65" t="s">
        <v>1045</v>
      </c>
      <c r="K1398" s="65" t="s">
        <v>1488</v>
      </c>
      <c r="L1398" s="66">
        <v>46272</v>
      </c>
      <c r="M1398" s="65" t="s">
        <v>261</v>
      </c>
      <c r="N1398" s="65" t="s">
        <v>264</v>
      </c>
      <c r="O1398" s="65" t="s">
        <v>259</v>
      </c>
      <c r="P1398" s="66">
        <v>46273</v>
      </c>
      <c r="Q1398" s="31">
        <f t="shared" si="42"/>
        <v>570</v>
      </c>
      <c r="R1398" s="31">
        <f t="shared" si="43"/>
        <v>630</v>
      </c>
      <c r="S1398" s="29">
        <f>IF($Q1398&lt;Parâmetros!$E$19,$G1398-1,$G1398)</f>
        <v>46272</v>
      </c>
    </row>
    <row r="1399" spans="1:19" ht="15" customHeight="1" x14ac:dyDescent="0.25">
      <c r="A1399" s="122">
        <v>56030</v>
      </c>
      <c r="B1399" s="65" t="s">
        <v>284</v>
      </c>
      <c r="C1399" s="65" t="s">
        <v>285</v>
      </c>
      <c r="D1399" s="66">
        <v>46266</v>
      </c>
      <c r="E1399" s="67">
        <v>4.2699999999999996</v>
      </c>
      <c r="F1399" s="65" t="s">
        <v>255</v>
      </c>
      <c r="G1399" s="66">
        <v>46265</v>
      </c>
      <c r="H1399">
        <v>40510419</v>
      </c>
      <c r="I1399">
        <v>10</v>
      </c>
      <c r="J1399" s="65" t="s">
        <v>666</v>
      </c>
      <c r="K1399" s="65" t="s">
        <v>667</v>
      </c>
      <c r="L1399" s="66">
        <v>46265</v>
      </c>
      <c r="M1399" s="65" t="s">
        <v>261</v>
      </c>
      <c r="N1399" s="65" t="s">
        <v>264</v>
      </c>
      <c r="O1399" s="65" t="s">
        <v>259</v>
      </c>
      <c r="P1399" s="66">
        <v>46266</v>
      </c>
      <c r="Q1399" s="31">
        <f t="shared" si="42"/>
        <v>433</v>
      </c>
      <c r="R1399" s="31">
        <f t="shared" si="43"/>
        <v>689</v>
      </c>
      <c r="S1399" s="29">
        <f>IF($Q1399&lt;Parâmetros!$E$19,$G1399-1,$G1399)</f>
        <v>46265</v>
      </c>
    </row>
    <row r="1400" spans="1:19" ht="15" customHeight="1" x14ac:dyDescent="0.25">
      <c r="A1400" s="122">
        <v>56030</v>
      </c>
      <c r="B1400" s="65" t="s">
        <v>284</v>
      </c>
      <c r="C1400" s="65" t="s">
        <v>285</v>
      </c>
      <c r="D1400" s="66">
        <v>46266</v>
      </c>
      <c r="E1400" s="67">
        <v>0.7</v>
      </c>
      <c r="F1400" s="65" t="s">
        <v>255</v>
      </c>
      <c r="G1400" s="66">
        <v>46265</v>
      </c>
      <c r="H1400">
        <v>40499094</v>
      </c>
      <c r="I1400">
        <v>10</v>
      </c>
      <c r="J1400" s="65" t="s">
        <v>319</v>
      </c>
      <c r="K1400" s="65" t="s">
        <v>668</v>
      </c>
      <c r="L1400" s="66">
        <v>46265</v>
      </c>
      <c r="M1400" s="65" t="s">
        <v>258</v>
      </c>
      <c r="N1400">
        <v>3012383</v>
      </c>
      <c r="O1400" s="65" t="s">
        <v>259</v>
      </c>
      <c r="P1400" s="66">
        <v>46266</v>
      </c>
      <c r="Q1400" s="31">
        <f t="shared" si="42"/>
        <v>758</v>
      </c>
      <c r="R1400" s="31">
        <f t="shared" si="43"/>
        <v>800</v>
      </c>
      <c r="S1400" s="29">
        <f>IF($Q1400&lt;Parâmetros!$E$19,$G1400-1,$G1400)</f>
        <v>46265</v>
      </c>
    </row>
    <row r="1401" spans="1:19" ht="15" customHeight="1" x14ac:dyDescent="0.25">
      <c r="A1401" s="122">
        <v>56030</v>
      </c>
      <c r="B1401" s="65" t="s">
        <v>284</v>
      </c>
      <c r="C1401" s="65" t="s">
        <v>285</v>
      </c>
      <c r="D1401" s="66">
        <v>46266</v>
      </c>
      <c r="E1401" s="67">
        <v>0.48</v>
      </c>
      <c r="F1401" s="65" t="s">
        <v>255</v>
      </c>
      <c r="G1401" s="66">
        <v>46265</v>
      </c>
      <c r="H1401">
        <v>40499091</v>
      </c>
      <c r="I1401">
        <v>10</v>
      </c>
      <c r="J1401" s="65" t="s">
        <v>669</v>
      </c>
      <c r="K1401" s="65" t="s">
        <v>356</v>
      </c>
      <c r="L1401" s="66">
        <v>46265</v>
      </c>
      <c r="M1401" s="65" t="s">
        <v>258</v>
      </c>
      <c r="N1401">
        <v>3006415</v>
      </c>
      <c r="O1401" s="65" t="s">
        <v>259</v>
      </c>
      <c r="P1401" s="66">
        <v>46266</v>
      </c>
      <c r="Q1401" s="31">
        <f t="shared" si="42"/>
        <v>811</v>
      </c>
      <c r="R1401" s="31">
        <f t="shared" si="43"/>
        <v>840</v>
      </c>
      <c r="S1401" s="29">
        <f>IF($Q1401&lt;Parâmetros!$E$19,$G1401-1,$G1401)</f>
        <v>46265</v>
      </c>
    </row>
    <row r="1402" spans="1:19" ht="15" customHeight="1" x14ac:dyDescent="0.25">
      <c r="A1402" s="122">
        <v>56030</v>
      </c>
      <c r="B1402" s="65" t="s">
        <v>284</v>
      </c>
      <c r="C1402" s="65" t="s">
        <v>285</v>
      </c>
      <c r="D1402" s="66">
        <v>46266</v>
      </c>
      <c r="E1402" s="67">
        <v>0.59</v>
      </c>
      <c r="F1402" s="65" t="s">
        <v>255</v>
      </c>
      <c r="G1402" s="66">
        <v>46265</v>
      </c>
      <c r="H1402">
        <v>40499090</v>
      </c>
      <c r="I1402">
        <v>10</v>
      </c>
      <c r="J1402" s="65" t="s">
        <v>670</v>
      </c>
      <c r="K1402" s="65" t="s">
        <v>671</v>
      </c>
      <c r="L1402" s="66">
        <v>46265</v>
      </c>
      <c r="M1402" s="65" t="s">
        <v>258</v>
      </c>
      <c r="N1402">
        <v>3006414</v>
      </c>
      <c r="O1402" s="65" t="s">
        <v>259</v>
      </c>
      <c r="P1402" s="66">
        <v>46266</v>
      </c>
      <c r="Q1402" s="31">
        <f t="shared" si="42"/>
        <v>850</v>
      </c>
      <c r="R1402" s="31">
        <f t="shared" si="43"/>
        <v>885</v>
      </c>
      <c r="S1402" s="29">
        <f>IF($Q1402&lt;Parâmetros!$E$19,$G1402-1,$G1402)</f>
        <v>46265</v>
      </c>
    </row>
    <row r="1403" spans="1:19" ht="15" customHeight="1" x14ac:dyDescent="0.25">
      <c r="A1403" s="122">
        <v>56030</v>
      </c>
      <c r="B1403" s="65" t="s">
        <v>284</v>
      </c>
      <c r="C1403" s="65" t="s">
        <v>285</v>
      </c>
      <c r="D1403" s="66">
        <v>46266</v>
      </c>
      <c r="E1403" s="67">
        <v>0.34</v>
      </c>
      <c r="F1403" s="65" t="s">
        <v>255</v>
      </c>
      <c r="G1403" s="66">
        <v>46265</v>
      </c>
      <c r="H1403">
        <v>40499097</v>
      </c>
      <c r="I1403">
        <v>10</v>
      </c>
      <c r="J1403" s="65" t="s">
        <v>672</v>
      </c>
      <c r="K1403" s="65" t="s">
        <v>673</v>
      </c>
      <c r="L1403" s="66">
        <v>46265</v>
      </c>
      <c r="M1403" s="65" t="s">
        <v>258</v>
      </c>
      <c r="N1403">
        <v>3012678</v>
      </c>
      <c r="O1403" s="65" t="s">
        <v>259</v>
      </c>
      <c r="P1403" s="66">
        <v>46266</v>
      </c>
      <c r="Q1403" s="31">
        <f t="shared" ref="Q1403:Q1466" si="44">IFERROR(VALUE(LEFT($J1403,2))*60+VALUE(MID($J1403,4,2)),9999)</f>
        <v>900</v>
      </c>
      <c r="R1403" s="31">
        <f t="shared" ref="R1403:R1466" si="45">IFERROR(VALUE(LEFT($K1403,2))*60+VALUE(MID($K1403,4,2)),"")</f>
        <v>920</v>
      </c>
      <c r="S1403" s="29">
        <f>IF($Q1403&lt;Parâmetros!$E$19,$G1403-1,$G1403)</f>
        <v>46265</v>
      </c>
    </row>
    <row r="1404" spans="1:19" ht="15" customHeight="1" x14ac:dyDescent="0.25">
      <c r="A1404" s="122">
        <v>56030</v>
      </c>
      <c r="B1404" s="65" t="s">
        <v>284</v>
      </c>
      <c r="C1404" s="65" t="s">
        <v>285</v>
      </c>
      <c r="D1404" s="66">
        <v>46266</v>
      </c>
      <c r="E1404" s="67">
        <v>0.26</v>
      </c>
      <c r="F1404" s="65" t="s">
        <v>255</v>
      </c>
      <c r="G1404" s="66">
        <v>46265</v>
      </c>
      <c r="H1404">
        <v>40499098</v>
      </c>
      <c r="I1404">
        <v>10</v>
      </c>
      <c r="J1404" s="65" t="s">
        <v>674</v>
      </c>
      <c r="K1404" s="65" t="s">
        <v>675</v>
      </c>
      <c r="L1404" s="66">
        <v>46265</v>
      </c>
      <c r="M1404" s="65" t="s">
        <v>258</v>
      </c>
      <c r="N1404">
        <v>3011736</v>
      </c>
      <c r="O1404" s="65" t="s">
        <v>259</v>
      </c>
      <c r="P1404" s="66">
        <v>46266</v>
      </c>
      <c r="Q1404" s="31">
        <f t="shared" si="44"/>
        <v>930</v>
      </c>
      <c r="R1404" s="31">
        <f t="shared" si="45"/>
        <v>945</v>
      </c>
      <c r="S1404" s="29">
        <f>IF($Q1404&lt;Parâmetros!$E$19,$G1404-1,$G1404)</f>
        <v>46265</v>
      </c>
    </row>
    <row r="1405" spans="1:19" ht="15" customHeight="1" x14ac:dyDescent="0.25">
      <c r="A1405" s="122">
        <v>56030</v>
      </c>
      <c r="B1405" s="65" t="s">
        <v>284</v>
      </c>
      <c r="C1405" s="65" t="s">
        <v>285</v>
      </c>
      <c r="D1405" s="66">
        <v>46266</v>
      </c>
      <c r="E1405" s="67">
        <v>0.33</v>
      </c>
      <c r="F1405" s="65" t="s">
        <v>255</v>
      </c>
      <c r="G1405" s="66">
        <v>46265</v>
      </c>
      <c r="H1405">
        <v>40499099</v>
      </c>
      <c r="I1405">
        <v>10</v>
      </c>
      <c r="J1405" s="65" t="s">
        <v>676</v>
      </c>
      <c r="K1405" s="65" t="s">
        <v>677</v>
      </c>
      <c r="L1405" s="66">
        <v>46265</v>
      </c>
      <c r="M1405" s="65" t="s">
        <v>258</v>
      </c>
      <c r="N1405">
        <v>3009930</v>
      </c>
      <c r="O1405" s="65" t="s">
        <v>259</v>
      </c>
      <c r="P1405" s="66">
        <v>46266</v>
      </c>
      <c r="Q1405" s="31">
        <f t="shared" si="44"/>
        <v>950</v>
      </c>
      <c r="R1405" s="31">
        <f t="shared" si="45"/>
        <v>970</v>
      </c>
      <c r="S1405" s="29">
        <f>IF($Q1405&lt;Parâmetros!$E$19,$G1405-1,$G1405)</f>
        <v>46265</v>
      </c>
    </row>
    <row r="1406" spans="1:19" ht="15" customHeight="1" x14ac:dyDescent="0.25">
      <c r="A1406" s="122">
        <v>56030</v>
      </c>
      <c r="B1406" s="65" t="s">
        <v>284</v>
      </c>
      <c r="C1406" s="65" t="s">
        <v>285</v>
      </c>
      <c r="D1406" s="66">
        <v>46266</v>
      </c>
      <c r="E1406" s="67">
        <v>0.16</v>
      </c>
      <c r="F1406" s="65" t="s">
        <v>255</v>
      </c>
      <c r="G1406" s="66">
        <v>46265</v>
      </c>
      <c r="H1406">
        <v>40499092</v>
      </c>
      <c r="I1406">
        <v>10</v>
      </c>
      <c r="J1406" s="65" t="s">
        <v>678</v>
      </c>
      <c r="K1406" s="65" t="s">
        <v>679</v>
      </c>
      <c r="L1406" s="66">
        <v>46265</v>
      </c>
      <c r="M1406" s="65" t="s">
        <v>258</v>
      </c>
      <c r="N1406">
        <v>3007023</v>
      </c>
      <c r="O1406" s="65" t="s">
        <v>259</v>
      </c>
      <c r="P1406" s="66">
        <v>46266</v>
      </c>
      <c r="Q1406" s="31">
        <f t="shared" si="44"/>
        <v>975</v>
      </c>
      <c r="R1406" s="31">
        <f t="shared" si="45"/>
        <v>985</v>
      </c>
      <c r="S1406" s="29">
        <f>IF($Q1406&lt;Parâmetros!$E$19,$G1406-1,$G1406)</f>
        <v>46265</v>
      </c>
    </row>
    <row r="1407" spans="1:19" ht="15" customHeight="1" x14ac:dyDescent="0.25">
      <c r="A1407" s="122">
        <v>56030</v>
      </c>
      <c r="B1407" s="65" t="s">
        <v>284</v>
      </c>
      <c r="C1407" s="65" t="s">
        <v>285</v>
      </c>
      <c r="D1407" s="66">
        <v>46266</v>
      </c>
      <c r="E1407" s="67">
        <v>0.19</v>
      </c>
      <c r="F1407" s="65" t="s">
        <v>255</v>
      </c>
      <c r="G1407" s="66">
        <v>46265</v>
      </c>
      <c r="H1407">
        <v>40499089</v>
      </c>
      <c r="I1407">
        <v>10</v>
      </c>
      <c r="J1407" s="65" t="s">
        <v>680</v>
      </c>
      <c r="K1407" s="65" t="s">
        <v>681</v>
      </c>
      <c r="L1407" s="66">
        <v>46265</v>
      </c>
      <c r="M1407" s="65" t="s">
        <v>258</v>
      </c>
      <c r="N1407">
        <v>3006411</v>
      </c>
      <c r="O1407" s="65" t="s">
        <v>259</v>
      </c>
      <c r="P1407" s="66">
        <v>46266</v>
      </c>
      <c r="Q1407" s="31">
        <f t="shared" si="44"/>
        <v>990</v>
      </c>
      <c r="R1407" s="31">
        <f t="shared" si="45"/>
        <v>1001</v>
      </c>
      <c r="S1407" s="29">
        <f>IF($Q1407&lt;Parâmetros!$E$19,$G1407-1,$G1407)</f>
        <v>46265</v>
      </c>
    </row>
    <row r="1408" spans="1:19" ht="15" customHeight="1" x14ac:dyDescent="0.25">
      <c r="A1408" s="122">
        <v>56030</v>
      </c>
      <c r="B1408" s="65" t="s">
        <v>284</v>
      </c>
      <c r="C1408" s="65" t="s">
        <v>285</v>
      </c>
      <c r="D1408" s="66">
        <v>46267</v>
      </c>
      <c r="E1408" s="67">
        <v>4.22</v>
      </c>
      <c r="F1408" s="65" t="s">
        <v>255</v>
      </c>
      <c r="G1408" s="66">
        <v>46266</v>
      </c>
      <c r="H1408">
        <v>40499934</v>
      </c>
      <c r="I1408">
        <v>10</v>
      </c>
      <c r="J1408" s="65" t="s">
        <v>832</v>
      </c>
      <c r="K1408" s="65" t="s">
        <v>833</v>
      </c>
      <c r="L1408" s="66">
        <v>46266</v>
      </c>
      <c r="M1408" s="65" t="s">
        <v>261</v>
      </c>
      <c r="N1408" s="65" t="s">
        <v>264</v>
      </c>
      <c r="O1408" s="65" t="s">
        <v>259</v>
      </c>
      <c r="P1408" s="66">
        <v>46267</v>
      </c>
      <c r="Q1408" s="31">
        <f t="shared" si="44"/>
        <v>433</v>
      </c>
      <c r="R1408" s="31">
        <f t="shared" si="45"/>
        <v>686</v>
      </c>
      <c r="S1408" s="29">
        <f>IF($Q1408&lt;Parâmetros!$E$19,$G1408-1,$G1408)</f>
        <v>46266</v>
      </c>
    </row>
    <row r="1409" spans="1:19" ht="15" customHeight="1" x14ac:dyDescent="0.25">
      <c r="A1409" s="122">
        <v>56030</v>
      </c>
      <c r="B1409" s="65" t="s">
        <v>284</v>
      </c>
      <c r="C1409" s="65" t="s">
        <v>285</v>
      </c>
      <c r="D1409" s="66">
        <v>46267</v>
      </c>
      <c r="E1409" s="67">
        <v>0.97</v>
      </c>
      <c r="F1409" s="65" t="s">
        <v>255</v>
      </c>
      <c r="G1409" s="66">
        <v>46266</v>
      </c>
      <c r="H1409">
        <v>40510724</v>
      </c>
      <c r="I1409">
        <v>20</v>
      </c>
      <c r="J1409" s="65" t="s">
        <v>834</v>
      </c>
      <c r="K1409" s="65" t="s">
        <v>835</v>
      </c>
      <c r="L1409" s="66">
        <v>46266</v>
      </c>
      <c r="M1409" s="65" t="s">
        <v>261</v>
      </c>
      <c r="N1409">
        <v>3013430</v>
      </c>
      <c r="O1409" s="65" t="s">
        <v>259</v>
      </c>
      <c r="P1409" s="66">
        <v>46267</v>
      </c>
      <c r="Q1409" s="31">
        <f t="shared" si="44"/>
        <v>761</v>
      </c>
      <c r="R1409" s="31">
        <f t="shared" si="45"/>
        <v>820</v>
      </c>
      <c r="S1409" s="29">
        <f>IF($Q1409&lt;Parâmetros!$E$19,$G1409-1,$G1409)</f>
        <v>46266</v>
      </c>
    </row>
    <row r="1410" spans="1:19" ht="15" customHeight="1" x14ac:dyDescent="0.25">
      <c r="A1410" s="122">
        <v>56030</v>
      </c>
      <c r="B1410" s="65" t="s">
        <v>284</v>
      </c>
      <c r="C1410" s="65" t="s">
        <v>285</v>
      </c>
      <c r="D1410" s="66">
        <v>46267</v>
      </c>
      <c r="E1410" s="67">
        <v>0.33</v>
      </c>
      <c r="F1410" s="65" t="s">
        <v>255</v>
      </c>
      <c r="G1410" s="66">
        <v>46266</v>
      </c>
      <c r="H1410">
        <v>40499088</v>
      </c>
      <c r="I1410">
        <v>10</v>
      </c>
      <c r="J1410" s="65" t="s">
        <v>836</v>
      </c>
      <c r="K1410" s="65" t="s">
        <v>837</v>
      </c>
      <c r="L1410" s="66">
        <v>46266</v>
      </c>
      <c r="M1410" s="65" t="s">
        <v>258</v>
      </c>
      <c r="N1410">
        <v>3006413</v>
      </c>
      <c r="O1410" s="65" t="s">
        <v>259</v>
      </c>
      <c r="P1410" s="66">
        <v>46267</v>
      </c>
      <c r="Q1410" s="31">
        <f t="shared" si="44"/>
        <v>830</v>
      </c>
      <c r="R1410" s="31">
        <f t="shared" si="45"/>
        <v>850</v>
      </c>
      <c r="S1410" s="29">
        <f>IF($Q1410&lt;Parâmetros!$E$19,$G1410-1,$G1410)</f>
        <v>46266</v>
      </c>
    </row>
    <row r="1411" spans="1:19" ht="15" customHeight="1" x14ac:dyDescent="0.25">
      <c r="A1411" s="122">
        <v>56030</v>
      </c>
      <c r="B1411" s="65" t="s">
        <v>284</v>
      </c>
      <c r="C1411" s="65" t="s">
        <v>285</v>
      </c>
      <c r="D1411" s="66">
        <v>46267</v>
      </c>
      <c r="E1411" s="67">
        <v>0.15</v>
      </c>
      <c r="F1411" s="65" t="s">
        <v>255</v>
      </c>
      <c r="G1411" s="66">
        <v>46266</v>
      </c>
      <c r="H1411">
        <v>40499100</v>
      </c>
      <c r="I1411">
        <v>10</v>
      </c>
      <c r="J1411" s="65" t="s">
        <v>838</v>
      </c>
      <c r="K1411" s="65" t="s">
        <v>839</v>
      </c>
      <c r="L1411" s="66">
        <v>46266</v>
      </c>
      <c r="M1411" s="65" t="s">
        <v>258</v>
      </c>
      <c r="N1411">
        <v>3010529</v>
      </c>
      <c r="O1411" s="65" t="s">
        <v>259</v>
      </c>
      <c r="P1411" s="66">
        <v>46267</v>
      </c>
      <c r="Q1411" s="31">
        <f t="shared" si="44"/>
        <v>855</v>
      </c>
      <c r="R1411" s="31">
        <f t="shared" si="45"/>
        <v>865</v>
      </c>
      <c r="S1411" s="29">
        <f>IF($Q1411&lt;Parâmetros!$E$19,$G1411-1,$G1411)</f>
        <v>46266</v>
      </c>
    </row>
    <row r="1412" spans="1:19" ht="15" customHeight="1" x14ac:dyDescent="0.25">
      <c r="A1412" s="122">
        <v>56030</v>
      </c>
      <c r="B1412" s="65" t="s">
        <v>284</v>
      </c>
      <c r="C1412" s="65" t="s">
        <v>285</v>
      </c>
      <c r="D1412" s="66">
        <v>46267</v>
      </c>
      <c r="E1412" s="67">
        <v>0.25</v>
      </c>
      <c r="F1412" s="65" t="s">
        <v>255</v>
      </c>
      <c r="G1412" s="66">
        <v>46266</v>
      </c>
      <c r="H1412">
        <v>40499101</v>
      </c>
      <c r="I1412">
        <v>10</v>
      </c>
      <c r="J1412" s="65" t="s">
        <v>840</v>
      </c>
      <c r="K1412" s="65" t="s">
        <v>841</v>
      </c>
      <c r="L1412" s="66">
        <v>46266</v>
      </c>
      <c r="M1412" s="65" t="s">
        <v>258</v>
      </c>
      <c r="N1412">
        <v>3010528</v>
      </c>
      <c r="O1412" s="65" t="s">
        <v>259</v>
      </c>
      <c r="P1412" s="66">
        <v>46267</v>
      </c>
      <c r="Q1412" s="31">
        <f t="shared" si="44"/>
        <v>870</v>
      </c>
      <c r="R1412" s="31">
        <f t="shared" si="45"/>
        <v>885</v>
      </c>
      <c r="S1412" s="29">
        <f>IF($Q1412&lt;Parâmetros!$E$19,$G1412-1,$G1412)</f>
        <v>46266</v>
      </c>
    </row>
    <row r="1413" spans="1:19" ht="15" customHeight="1" x14ac:dyDescent="0.25">
      <c r="A1413" s="122">
        <v>56030</v>
      </c>
      <c r="B1413" s="65" t="s">
        <v>284</v>
      </c>
      <c r="C1413" s="65" t="s">
        <v>285</v>
      </c>
      <c r="D1413" s="66">
        <v>46267</v>
      </c>
      <c r="E1413" s="67">
        <v>0.17</v>
      </c>
      <c r="F1413" s="65" t="s">
        <v>255</v>
      </c>
      <c r="G1413" s="66">
        <v>46266</v>
      </c>
      <c r="H1413">
        <v>40499103</v>
      </c>
      <c r="I1413">
        <v>10</v>
      </c>
      <c r="J1413" s="65" t="s">
        <v>922</v>
      </c>
      <c r="K1413" s="65" t="s">
        <v>923</v>
      </c>
      <c r="L1413" s="66">
        <v>46266</v>
      </c>
      <c r="M1413" s="65" t="s">
        <v>258</v>
      </c>
      <c r="N1413">
        <v>3011000</v>
      </c>
      <c r="O1413" s="65" t="s">
        <v>259</v>
      </c>
      <c r="P1413" s="66">
        <v>46267</v>
      </c>
      <c r="Q1413" s="31">
        <f t="shared" si="44"/>
        <v>890</v>
      </c>
      <c r="R1413" s="31">
        <f t="shared" si="45"/>
        <v>900</v>
      </c>
      <c r="S1413" s="29">
        <f>IF($Q1413&lt;Parâmetros!$E$19,$G1413-1,$G1413)</f>
        <v>46266</v>
      </c>
    </row>
    <row r="1414" spans="1:19" ht="15" customHeight="1" x14ac:dyDescent="0.25">
      <c r="A1414" s="122">
        <v>56030</v>
      </c>
      <c r="B1414" s="65" t="s">
        <v>284</v>
      </c>
      <c r="C1414" s="65" t="s">
        <v>285</v>
      </c>
      <c r="D1414" s="66">
        <v>46267</v>
      </c>
      <c r="E1414" s="67">
        <v>0.28999999999999998</v>
      </c>
      <c r="F1414" s="65" t="s">
        <v>255</v>
      </c>
      <c r="G1414" s="66">
        <v>46266</v>
      </c>
      <c r="H1414">
        <v>40499102</v>
      </c>
      <c r="I1414">
        <v>10</v>
      </c>
      <c r="J1414" s="65" t="s">
        <v>924</v>
      </c>
      <c r="K1414" s="65" t="s">
        <v>925</v>
      </c>
      <c r="L1414" s="66">
        <v>46266</v>
      </c>
      <c r="M1414" s="65" t="s">
        <v>258</v>
      </c>
      <c r="N1414">
        <v>3011001</v>
      </c>
      <c r="O1414" s="65" t="s">
        <v>259</v>
      </c>
      <c r="P1414" s="66">
        <v>46267</v>
      </c>
      <c r="Q1414" s="31">
        <f t="shared" si="44"/>
        <v>907</v>
      </c>
      <c r="R1414" s="31">
        <f t="shared" si="45"/>
        <v>925</v>
      </c>
      <c r="S1414" s="29">
        <f>IF($Q1414&lt;Parâmetros!$E$19,$G1414-1,$G1414)</f>
        <v>46266</v>
      </c>
    </row>
    <row r="1415" spans="1:19" ht="15" customHeight="1" x14ac:dyDescent="0.25">
      <c r="A1415" s="122">
        <v>56030</v>
      </c>
      <c r="B1415" s="65" t="s">
        <v>284</v>
      </c>
      <c r="C1415" s="65" t="s">
        <v>285</v>
      </c>
      <c r="D1415" s="66">
        <v>46267</v>
      </c>
      <c r="E1415" s="67">
        <v>0.23</v>
      </c>
      <c r="F1415" s="65" t="s">
        <v>255</v>
      </c>
      <c r="G1415" s="66">
        <v>46266</v>
      </c>
      <c r="H1415">
        <v>40499096</v>
      </c>
      <c r="I1415">
        <v>10</v>
      </c>
      <c r="J1415" s="65" t="s">
        <v>926</v>
      </c>
      <c r="K1415" s="65" t="s">
        <v>927</v>
      </c>
      <c r="L1415" s="66">
        <v>46266</v>
      </c>
      <c r="M1415" s="65" t="s">
        <v>258</v>
      </c>
      <c r="N1415">
        <v>3012382</v>
      </c>
      <c r="O1415" s="65" t="s">
        <v>259</v>
      </c>
      <c r="P1415" s="66">
        <v>46267</v>
      </c>
      <c r="Q1415" s="31">
        <f t="shared" si="44"/>
        <v>941</v>
      </c>
      <c r="R1415" s="31">
        <f t="shared" si="45"/>
        <v>955</v>
      </c>
      <c r="S1415" s="29">
        <f>IF($Q1415&lt;Parâmetros!$E$19,$G1415-1,$G1415)</f>
        <v>46266</v>
      </c>
    </row>
    <row r="1416" spans="1:19" ht="15" customHeight="1" x14ac:dyDescent="0.25">
      <c r="A1416" s="122">
        <v>56030</v>
      </c>
      <c r="B1416" s="65" t="s">
        <v>284</v>
      </c>
      <c r="C1416" s="65" t="s">
        <v>285</v>
      </c>
      <c r="D1416" s="66">
        <v>46267</v>
      </c>
      <c r="E1416" s="67">
        <v>0.21</v>
      </c>
      <c r="F1416" s="65" t="s">
        <v>255</v>
      </c>
      <c r="G1416" s="66">
        <v>46266</v>
      </c>
      <c r="H1416">
        <v>40499093</v>
      </c>
      <c r="I1416">
        <v>10</v>
      </c>
      <c r="J1416" s="65" t="s">
        <v>928</v>
      </c>
      <c r="K1416" s="65" t="s">
        <v>929</v>
      </c>
      <c r="L1416" s="66">
        <v>46266</v>
      </c>
      <c r="M1416" s="65" t="s">
        <v>258</v>
      </c>
      <c r="N1416">
        <v>3001714</v>
      </c>
      <c r="O1416" s="65" t="s">
        <v>259</v>
      </c>
      <c r="P1416" s="66">
        <v>46267</v>
      </c>
      <c r="Q1416" s="31">
        <f t="shared" si="44"/>
        <v>960</v>
      </c>
      <c r="R1416" s="31">
        <f t="shared" si="45"/>
        <v>972</v>
      </c>
      <c r="S1416" s="29">
        <f>IF($Q1416&lt;Parâmetros!$E$19,$G1416-1,$G1416)</f>
        <v>46266</v>
      </c>
    </row>
    <row r="1417" spans="1:19" ht="15" customHeight="1" x14ac:dyDescent="0.25">
      <c r="A1417" s="122">
        <v>56030</v>
      </c>
      <c r="B1417" s="65" t="s">
        <v>284</v>
      </c>
      <c r="C1417" s="65" t="s">
        <v>285</v>
      </c>
      <c r="D1417" s="66">
        <v>46267</v>
      </c>
      <c r="E1417" s="67">
        <v>0.32</v>
      </c>
      <c r="F1417" s="65" t="s">
        <v>255</v>
      </c>
      <c r="G1417" s="66">
        <v>46266</v>
      </c>
      <c r="H1417">
        <v>40499095</v>
      </c>
      <c r="I1417">
        <v>10</v>
      </c>
      <c r="J1417" s="65" t="s">
        <v>930</v>
      </c>
      <c r="K1417" s="65" t="s">
        <v>931</v>
      </c>
      <c r="L1417" s="66">
        <v>46266</v>
      </c>
      <c r="M1417" s="65" t="s">
        <v>258</v>
      </c>
      <c r="N1417">
        <v>3012680</v>
      </c>
      <c r="O1417" s="65" t="s">
        <v>259</v>
      </c>
      <c r="P1417" s="66">
        <v>46267</v>
      </c>
      <c r="Q1417" s="31">
        <f t="shared" si="44"/>
        <v>981</v>
      </c>
      <c r="R1417" s="31">
        <f t="shared" si="45"/>
        <v>1000</v>
      </c>
      <c r="S1417" s="29">
        <f>IF($Q1417&lt;Parâmetros!$E$19,$G1417-1,$G1417)</f>
        <v>46266</v>
      </c>
    </row>
    <row r="1418" spans="1:19" ht="15" customHeight="1" x14ac:dyDescent="0.25">
      <c r="A1418" s="122">
        <v>56030</v>
      </c>
      <c r="B1418" s="65" t="s">
        <v>284</v>
      </c>
      <c r="C1418" s="65" t="s">
        <v>285</v>
      </c>
      <c r="D1418" s="66">
        <v>46267</v>
      </c>
      <c r="E1418" s="67">
        <v>4.17</v>
      </c>
      <c r="F1418" s="65" t="s">
        <v>255</v>
      </c>
      <c r="G1418" s="66">
        <v>46267</v>
      </c>
      <c r="H1418">
        <v>40510398</v>
      </c>
      <c r="I1418">
        <v>10</v>
      </c>
      <c r="J1418" s="65" t="s">
        <v>666</v>
      </c>
      <c r="K1418" s="65" t="s">
        <v>1090</v>
      </c>
      <c r="L1418" s="66">
        <v>46267</v>
      </c>
      <c r="M1418" s="65" t="s">
        <v>261</v>
      </c>
      <c r="N1418" s="65" t="s">
        <v>264</v>
      </c>
      <c r="O1418" s="65" t="s">
        <v>259</v>
      </c>
      <c r="P1418" s="66">
        <v>46267</v>
      </c>
      <c r="Q1418" s="31">
        <f t="shared" si="44"/>
        <v>433</v>
      </c>
      <c r="R1418" s="31">
        <f t="shared" si="45"/>
        <v>684</v>
      </c>
      <c r="S1418" s="29">
        <f>IF($Q1418&lt;Parâmetros!$E$19,$G1418-1,$G1418)</f>
        <v>46267</v>
      </c>
    </row>
    <row r="1419" spans="1:19" ht="15" customHeight="1" x14ac:dyDescent="0.25">
      <c r="A1419" s="122">
        <v>56030</v>
      </c>
      <c r="B1419" s="65" t="s">
        <v>284</v>
      </c>
      <c r="C1419" s="65" t="s">
        <v>285</v>
      </c>
      <c r="D1419" s="66">
        <v>46267</v>
      </c>
      <c r="E1419" s="67">
        <v>2.2400000000000002</v>
      </c>
      <c r="F1419" s="65" t="s">
        <v>255</v>
      </c>
      <c r="G1419" s="66">
        <v>46267</v>
      </c>
      <c r="H1419">
        <v>40510398</v>
      </c>
      <c r="I1419">
        <v>10</v>
      </c>
      <c r="J1419" s="65" t="s">
        <v>1091</v>
      </c>
      <c r="K1419" s="65" t="s">
        <v>1092</v>
      </c>
      <c r="L1419" s="66">
        <v>46267</v>
      </c>
      <c r="M1419" s="65" t="s">
        <v>261</v>
      </c>
      <c r="N1419" s="65" t="s">
        <v>264</v>
      </c>
      <c r="O1419" s="65" t="s">
        <v>259</v>
      </c>
      <c r="P1419" s="66">
        <v>46267</v>
      </c>
      <c r="Q1419" s="31">
        <f t="shared" si="44"/>
        <v>758</v>
      </c>
      <c r="R1419" s="31">
        <f t="shared" si="45"/>
        <v>892</v>
      </c>
      <c r="S1419" s="29">
        <f>IF($Q1419&lt;Parâmetros!$E$19,$G1419-1,$G1419)</f>
        <v>46267</v>
      </c>
    </row>
    <row r="1420" spans="1:19" ht="15" customHeight="1" x14ac:dyDescent="0.25">
      <c r="A1420" s="122">
        <v>56030</v>
      </c>
      <c r="B1420" s="65" t="s">
        <v>284</v>
      </c>
      <c r="C1420" s="65" t="s">
        <v>285</v>
      </c>
      <c r="D1420" s="66">
        <v>46267</v>
      </c>
      <c r="E1420" s="67">
        <v>1.19</v>
      </c>
      <c r="F1420" s="65" t="s">
        <v>255</v>
      </c>
      <c r="G1420" s="66">
        <v>46267</v>
      </c>
      <c r="H1420">
        <v>31527364</v>
      </c>
      <c r="I1420">
        <v>10</v>
      </c>
      <c r="J1420" s="65" t="s">
        <v>1093</v>
      </c>
      <c r="K1420" s="65" t="s">
        <v>1094</v>
      </c>
      <c r="L1420" s="66">
        <v>46267</v>
      </c>
      <c r="M1420" s="65" t="s">
        <v>1095</v>
      </c>
      <c r="N1420" s="65" t="s">
        <v>264</v>
      </c>
      <c r="O1420" s="65" t="s">
        <v>259</v>
      </c>
      <c r="P1420" s="66">
        <v>46267</v>
      </c>
      <c r="Q1420" s="31">
        <f t="shared" si="44"/>
        <v>909</v>
      </c>
      <c r="R1420" s="31">
        <f t="shared" si="45"/>
        <v>980</v>
      </c>
      <c r="S1420" s="29">
        <f>IF($Q1420&lt;Parâmetros!$E$19,$G1420-1,$G1420)</f>
        <v>46267</v>
      </c>
    </row>
    <row r="1421" spans="1:19" ht="15" customHeight="1" x14ac:dyDescent="0.25">
      <c r="A1421" s="122">
        <v>56030</v>
      </c>
      <c r="B1421" s="65" t="s">
        <v>284</v>
      </c>
      <c r="C1421" s="65" t="s">
        <v>285</v>
      </c>
      <c r="D1421" s="66">
        <v>46268</v>
      </c>
      <c r="E1421" s="67">
        <v>4.17</v>
      </c>
      <c r="F1421" s="65" t="s">
        <v>255</v>
      </c>
      <c r="G1421" s="66">
        <v>46268</v>
      </c>
      <c r="H1421">
        <v>40510398</v>
      </c>
      <c r="I1421">
        <v>10</v>
      </c>
      <c r="J1421" s="65" t="s">
        <v>1295</v>
      </c>
      <c r="K1421" s="65" t="s">
        <v>1296</v>
      </c>
      <c r="L1421" s="66">
        <v>46268</v>
      </c>
      <c r="M1421" s="65" t="s">
        <v>261</v>
      </c>
      <c r="N1421" s="65" t="s">
        <v>264</v>
      </c>
      <c r="O1421" s="65" t="s">
        <v>259</v>
      </c>
      <c r="P1421" s="66">
        <v>46268</v>
      </c>
      <c r="Q1421" s="31">
        <f t="shared" si="44"/>
        <v>435</v>
      </c>
      <c r="R1421" s="31">
        <f t="shared" si="45"/>
        <v>685</v>
      </c>
      <c r="S1421" s="29">
        <f>IF($Q1421&lt;Parâmetros!$E$19,$G1421-1,$G1421)</f>
        <v>46268</v>
      </c>
    </row>
    <row r="1422" spans="1:19" ht="15" customHeight="1" x14ac:dyDescent="0.25">
      <c r="A1422" s="122">
        <v>56030</v>
      </c>
      <c r="B1422" s="65" t="s">
        <v>284</v>
      </c>
      <c r="C1422" s="65" t="s">
        <v>285</v>
      </c>
      <c r="D1422" s="66">
        <v>46268</v>
      </c>
      <c r="E1422" s="67">
        <v>3.77</v>
      </c>
      <c r="F1422" s="65" t="s">
        <v>255</v>
      </c>
      <c r="G1422" s="66">
        <v>46268</v>
      </c>
      <c r="H1422">
        <v>40510398</v>
      </c>
      <c r="I1422">
        <v>10</v>
      </c>
      <c r="J1422" s="65" t="s">
        <v>1297</v>
      </c>
      <c r="K1422" s="65" t="s">
        <v>1298</v>
      </c>
      <c r="L1422" s="66">
        <v>46268</v>
      </c>
      <c r="M1422" s="65" t="s">
        <v>261</v>
      </c>
      <c r="N1422" s="65" t="s">
        <v>264</v>
      </c>
      <c r="O1422" s="65" t="s">
        <v>259</v>
      </c>
      <c r="P1422" s="66">
        <v>46268</v>
      </c>
      <c r="Q1422" s="31">
        <f t="shared" si="44"/>
        <v>761</v>
      </c>
      <c r="R1422" s="31">
        <f t="shared" si="45"/>
        <v>987</v>
      </c>
      <c r="S1422" s="29">
        <f>IF($Q1422&lt;Parâmetros!$E$19,$G1422-1,$G1422)</f>
        <v>46268</v>
      </c>
    </row>
    <row r="1423" spans="1:19" ht="15" customHeight="1" x14ac:dyDescent="0.25">
      <c r="A1423" s="122">
        <v>56030</v>
      </c>
      <c r="B1423" s="65" t="s">
        <v>284</v>
      </c>
      <c r="C1423" s="65" t="s">
        <v>285</v>
      </c>
      <c r="D1423" s="66">
        <v>46269</v>
      </c>
      <c r="E1423" s="67">
        <v>4.26</v>
      </c>
      <c r="F1423" s="65" t="s">
        <v>255</v>
      </c>
      <c r="G1423" s="66">
        <v>46269</v>
      </c>
      <c r="H1423">
        <v>31527364</v>
      </c>
      <c r="I1423">
        <v>10</v>
      </c>
      <c r="J1423" s="65" t="s">
        <v>2190</v>
      </c>
      <c r="K1423" s="65" t="s">
        <v>2191</v>
      </c>
      <c r="L1423" s="66">
        <v>46269</v>
      </c>
      <c r="M1423" s="65" t="s">
        <v>1095</v>
      </c>
      <c r="N1423" s="65" t="s">
        <v>264</v>
      </c>
      <c r="O1423" s="65" t="s">
        <v>259</v>
      </c>
      <c r="P1423" s="66">
        <v>46269</v>
      </c>
      <c r="Q1423" s="31">
        <f t="shared" si="44"/>
        <v>432</v>
      </c>
      <c r="R1423" s="31">
        <f t="shared" si="45"/>
        <v>688</v>
      </c>
      <c r="S1423" s="29">
        <f>IF($Q1423&lt;Parâmetros!$E$19,$G1423-1,$G1423)</f>
        <v>46269</v>
      </c>
    </row>
    <row r="1424" spans="1:19" ht="15" customHeight="1" x14ac:dyDescent="0.25">
      <c r="A1424" s="122">
        <v>56030</v>
      </c>
      <c r="B1424" s="65" t="s">
        <v>284</v>
      </c>
      <c r="C1424" s="65" t="s">
        <v>285</v>
      </c>
      <c r="D1424" s="66">
        <v>46269</v>
      </c>
      <c r="E1424" s="67">
        <v>3.6</v>
      </c>
      <c r="F1424" s="65" t="s">
        <v>255</v>
      </c>
      <c r="G1424" s="66">
        <v>46269</v>
      </c>
      <c r="H1424">
        <v>40510398</v>
      </c>
      <c r="I1424">
        <v>10</v>
      </c>
      <c r="J1424" s="65" t="s">
        <v>2192</v>
      </c>
      <c r="K1424" s="65" t="s">
        <v>2193</v>
      </c>
      <c r="L1424" s="66">
        <v>46269</v>
      </c>
      <c r="M1424" s="65" t="s">
        <v>261</v>
      </c>
      <c r="N1424" s="65" t="s">
        <v>264</v>
      </c>
      <c r="O1424" s="65" t="s">
        <v>259</v>
      </c>
      <c r="P1424" s="66">
        <v>46269</v>
      </c>
      <c r="Q1424" s="31">
        <f t="shared" si="44"/>
        <v>758</v>
      </c>
      <c r="R1424" s="31">
        <f t="shared" si="45"/>
        <v>975</v>
      </c>
      <c r="S1424" s="29">
        <f>IF($Q1424&lt;Parâmetros!$E$19,$G1424-1,$G1424)</f>
        <v>46269</v>
      </c>
    </row>
    <row r="1425" spans="1:19" ht="15" customHeight="1" x14ac:dyDescent="0.25">
      <c r="A1425" s="122">
        <v>56030</v>
      </c>
      <c r="B1425" s="65" t="s">
        <v>284</v>
      </c>
      <c r="C1425" s="65" t="s">
        <v>285</v>
      </c>
      <c r="D1425" s="66">
        <v>46270</v>
      </c>
      <c r="E1425" s="67">
        <v>4.2</v>
      </c>
      <c r="F1425" s="65" t="s">
        <v>255</v>
      </c>
      <c r="G1425" s="66">
        <v>46270</v>
      </c>
      <c r="H1425">
        <v>31527364</v>
      </c>
      <c r="I1425">
        <v>10</v>
      </c>
      <c r="J1425" s="65" t="s">
        <v>2194</v>
      </c>
      <c r="K1425" s="65" t="s">
        <v>2195</v>
      </c>
      <c r="L1425" s="66">
        <v>46270</v>
      </c>
      <c r="M1425" s="65" t="s">
        <v>1095</v>
      </c>
      <c r="N1425" s="65" t="s">
        <v>264</v>
      </c>
      <c r="O1425" s="65" t="s">
        <v>259</v>
      </c>
      <c r="P1425" s="66">
        <v>46270</v>
      </c>
      <c r="Q1425" s="31">
        <f t="shared" si="44"/>
        <v>435</v>
      </c>
      <c r="R1425" s="31">
        <f t="shared" si="45"/>
        <v>687</v>
      </c>
      <c r="S1425" s="29">
        <f>IF($Q1425&lt;Parâmetros!$E$19,$G1425-1,$G1425)</f>
        <v>46270</v>
      </c>
    </row>
    <row r="1426" spans="1:19" ht="15" customHeight="1" x14ac:dyDescent="0.25">
      <c r="A1426" s="122">
        <v>56030</v>
      </c>
      <c r="B1426" s="65" t="s">
        <v>284</v>
      </c>
      <c r="C1426" s="65" t="s">
        <v>285</v>
      </c>
      <c r="D1426" s="66">
        <v>46270</v>
      </c>
      <c r="E1426" s="67">
        <v>2.4</v>
      </c>
      <c r="F1426" s="65" t="s">
        <v>255</v>
      </c>
      <c r="G1426" s="66">
        <v>46270</v>
      </c>
      <c r="H1426">
        <v>40510398</v>
      </c>
      <c r="I1426">
        <v>10</v>
      </c>
      <c r="J1426" s="65" t="s">
        <v>2196</v>
      </c>
      <c r="K1426" s="65" t="s">
        <v>2197</v>
      </c>
      <c r="L1426" s="66">
        <v>46270</v>
      </c>
      <c r="M1426" s="65" t="s">
        <v>261</v>
      </c>
      <c r="N1426" s="65" t="s">
        <v>264</v>
      </c>
      <c r="O1426" s="65" t="s">
        <v>259</v>
      </c>
      <c r="P1426" s="66">
        <v>46270</v>
      </c>
      <c r="Q1426" s="31">
        <f t="shared" si="44"/>
        <v>760</v>
      </c>
      <c r="R1426" s="31">
        <f t="shared" si="45"/>
        <v>904</v>
      </c>
      <c r="S1426" s="29">
        <f>IF($Q1426&lt;Parâmetros!$E$19,$G1426-1,$G1426)</f>
        <v>46270</v>
      </c>
    </row>
    <row r="1427" spans="1:19" ht="15" customHeight="1" x14ac:dyDescent="0.25">
      <c r="A1427" s="122">
        <v>56030</v>
      </c>
      <c r="B1427" s="65" t="s">
        <v>284</v>
      </c>
      <c r="C1427" s="65" t="s">
        <v>285</v>
      </c>
      <c r="D1427" s="66">
        <v>46272</v>
      </c>
      <c r="E1427" s="67">
        <v>4.1500000000000004</v>
      </c>
      <c r="F1427" s="65" t="s">
        <v>255</v>
      </c>
      <c r="G1427" s="66">
        <v>46272</v>
      </c>
      <c r="H1427">
        <v>40512755</v>
      </c>
      <c r="I1427">
        <v>10</v>
      </c>
      <c r="J1427" s="65" t="s">
        <v>938</v>
      </c>
      <c r="K1427" s="65" t="s">
        <v>2607</v>
      </c>
      <c r="L1427" s="66">
        <v>46272</v>
      </c>
      <c r="M1427" s="65" t="s">
        <v>261</v>
      </c>
      <c r="N1427" s="65" t="s">
        <v>264</v>
      </c>
      <c r="O1427" s="65" t="s">
        <v>259</v>
      </c>
      <c r="P1427" s="66">
        <v>46272</v>
      </c>
      <c r="Q1427" s="31">
        <f t="shared" si="44"/>
        <v>436</v>
      </c>
      <c r="R1427" s="31">
        <f t="shared" si="45"/>
        <v>685</v>
      </c>
      <c r="S1427" s="29">
        <f>IF($Q1427&lt;Parâmetros!$E$19,$G1427-1,$G1427)</f>
        <v>46272</v>
      </c>
    </row>
    <row r="1428" spans="1:19" ht="15" customHeight="1" x14ac:dyDescent="0.25">
      <c r="A1428" s="122">
        <v>56030</v>
      </c>
      <c r="B1428" s="65" t="s">
        <v>284</v>
      </c>
      <c r="C1428" s="65" t="s">
        <v>285</v>
      </c>
      <c r="D1428" s="66">
        <v>46272</v>
      </c>
      <c r="E1428" s="67">
        <v>1.01</v>
      </c>
      <c r="F1428" s="65" t="s">
        <v>255</v>
      </c>
      <c r="G1428" s="66">
        <v>46272</v>
      </c>
      <c r="H1428">
        <v>40503403</v>
      </c>
      <c r="I1428">
        <v>10</v>
      </c>
      <c r="J1428" s="65" t="s">
        <v>2608</v>
      </c>
      <c r="K1428" s="65" t="s">
        <v>2609</v>
      </c>
      <c r="L1428" s="66">
        <v>46272</v>
      </c>
      <c r="M1428" s="65" t="s">
        <v>261</v>
      </c>
      <c r="N1428" s="65" t="s">
        <v>264</v>
      </c>
      <c r="O1428" s="65" t="s">
        <v>259</v>
      </c>
      <c r="P1428" s="66">
        <v>46272</v>
      </c>
      <c r="Q1428" s="31">
        <f t="shared" si="44"/>
        <v>760</v>
      </c>
      <c r="R1428" s="31">
        <f t="shared" si="45"/>
        <v>820</v>
      </c>
      <c r="S1428" s="29">
        <f>IF($Q1428&lt;Parâmetros!$E$19,$G1428-1,$G1428)</f>
        <v>46272</v>
      </c>
    </row>
    <row r="1429" spans="1:19" ht="15" customHeight="1" x14ac:dyDescent="0.25">
      <c r="A1429" s="122">
        <v>56030</v>
      </c>
      <c r="B1429" s="65" t="s">
        <v>284</v>
      </c>
      <c r="C1429" s="65" t="s">
        <v>285</v>
      </c>
      <c r="D1429" s="66">
        <v>46272</v>
      </c>
      <c r="E1429" s="67">
        <v>0.34</v>
      </c>
      <c r="F1429" s="65" t="s">
        <v>255</v>
      </c>
      <c r="G1429" s="66">
        <v>46272</v>
      </c>
      <c r="H1429">
        <v>40503417</v>
      </c>
      <c r="I1429">
        <v>50</v>
      </c>
      <c r="J1429" s="65" t="s">
        <v>2610</v>
      </c>
      <c r="K1429" s="65" t="s">
        <v>2611</v>
      </c>
      <c r="L1429" s="66">
        <v>46272</v>
      </c>
      <c r="M1429" s="65" t="s">
        <v>261</v>
      </c>
      <c r="N1429" s="65" t="s">
        <v>264</v>
      </c>
      <c r="O1429" s="65" t="s">
        <v>259</v>
      </c>
      <c r="P1429" s="66">
        <v>46272</v>
      </c>
      <c r="Q1429" s="31">
        <f t="shared" si="44"/>
        <v>840</v>
      </c>
      <c r="R1429" s="31">
        <f t="shared" si="45"/>
        <v>860</v>
      </c>
      <c r="S1429" s="29">
        <f>IF($Q1429&lt;Parâmetros!$E$19,$G1429-1,$G1429)</f>
        <v>46272</v>
      </c>
    </row>
    <row r="1430" spans="1:19" ht="15" customHeight="1" x14ac:dyDescent="0.25">
      <c r="A1430" s="122">
        <v>56030</v>
      </c>
      <c r="B1430" s="65" t="s">
        <v>284</v>
      </c>
      <c r="C1430" s="65" t="s">
        <v>285</v>
      </c>
      <c r="D1430" s="66">
        <v>46272</v>
      </c>
      <c r="E1430" s="67">
        <v>0.7</v>
      </c>
      <c r="F1430" s="65" t="s">
        <v>255</v>
      </c>
      <c r="G1430" s="66">
        <v>46272</v>
      </c>
      <c r="H1430">
        <v>40512121</v>
      </c>
      <c r="I1430">
        <v>10</v>
      </c>
      <c r="J1430" s="65" t="s">
        <v>2612</v>
      </c>
      <c r="K1430" s="65" t="s">
        <v>2613</v>
      </c>
      <c r="L1430" s="66">
        <v>46272</v>
      </c>
      <c r="M1430" s="65" t="s">
        <v>261</v>
      </c>
      <c r="N1430" s="65" t="s">
        <v>264</v>
      </c>
      <c r="O1430" s="65" t="s">
        <v>259</v>
      </c>
      <c r="P1430" s="66">
        <v>46272</v>
      </c>
      <c r="Q1430" s="31">
        <f t="shared" si="44"/>
        <v>869</v>
      </c>
      <c r="R1430" s="31">
        <f t="shared" si="45"/>
        <v>911</v>
      </c>
      <c r="S1430" s="29">
        <f>IF($Q1430&lt;Parâmetros!$E$19,$G1430-1,$G1430)</f>
        <v>46272</v>
      </c>
    </row>
    <row r="1431" spans="1:19" ht="15" customHeight="1" x14ac:dyDescent="0.25">
      <c r="A1431" s="122">
        <v>56030</v>
      </c>
      <c r="B1431" s="65" t="s">
        <v>284</v>
      </c>
      <c r="C1431" s="65" t="s">
        <v>285</v>
      </c>
      <c r="D1431" s="66">
        <v>46273</v>
      </c>
      <c r="E1431" s="67">
        <v>4.22</v>
      </c>
      <c r="F1431" s="65" t="s">
        <v>255</v>
      </c>
      <c r="G1431" s="66">
        <v>46273</v>
      </c>
      <c r="H1431">
        <v>40512121</v>
      </c>
      <c r="I1431">
        <v>10</v>
      </c>
      <c r="J1431" s="65" t="s">
        <v>2792</v>
      </c>
      <c r="K1431" s="65" t="s">
        <v>2793</v>
      </c>
      <c r="L1431" s="66">
        <v>46273</v>
      </c>
      <c r="M1431" s="65" t="s">
        <v>261</v>
      </c>
      <c r="N1431" s="65" t="s">
        <v>264</v>
      </c>
      <c r="O1431" s="65" t="s">
        <v>259</v>
      </c>
      <c r="P1431" s="66">
        <v>46273</v>
      </c>
      <c r="Q1431" s="31">
        <f t="shared" si="44"/>
        <v>434</v>
      </c>
      <c r="R1431" s="31">
        <f t="shared" si="45"/>
        <v>687</v>
      </c>
      <c r="S1431" s="29">
        <f>IF($Q1431&lt;Parâmetros!$E$19,$G1431-1,$G1431)</f>
        <v>46273</v>
      </c>
    </row>
    <row r="1432" spans="1:19" ht="15" customHeight="1" x14ac:dyDescent="0.25">
      <c r="A1432" s="122">
        <v>56030</v>
      </c>
      <c r="B1432" s="65" t="s">
        <v>284</v>
      </c>
      <c r="C1432" s="65" t="s">
        <v>285</v>
      </c>
      <c r="D1432" s="66">
        <v>46273</v>
      </c>
      <c r="E1432" s="67">
        <v>3.66</v>
      </c>
      <c r="F1432" s="65" t="s">
        <v>255</v>
      </c>
      <c r="G1432" s="66">
        <v>46273</v>
      </c>
      <c r="H1432">
        <v>40512121</v>
      </c>
      <c r="I1432">
        <v>10</v>
      </c>
      <c r="J1432" s="65" t="s">
        <v>2794</v>
      </c>
      <c r="K1432" s="65" t="s">
        <v>2795</v>
      </c>
      <c r="L1432" s="66">
        <v>46273</v>
      </c>
      <c r="M1432" s="65" t="s">
        <v>261</v>
      </c>
      <c r="N1432" s="65" t="s">
        <v>264</v>
      </c>
      <c r="O1432" s="65" t="s">
        <v>259</v>
      </c>
      <c r="P1432" s="66">
        <v>46273</v>
      </c>
      <c r="Q1432" s="31">
        <f t="shared" si="44"/>
        <v>761</v>
      </c>
      <c r="R1432" s="31">
        <f t="shared" si="45"/>
        <v>980</v>
      </c>
      <c r="S1432" s="29">
        <f>IF($Q1432&lt;Parâmetros!$E$19,$G1432-1,$G1432)</f>
        <v>46273</v>
      </c>
    </row>
    <row r="1433" spans="1:19" ht="15" customHeight="1" x14ac:dyDescent="0.25">
      <c r="A1433" s="122">
        <v>56222</v>
      </c>
      <c r="B1433" s="65" t="s">
        <v>232</v>
      </c>
      <c r="C1433" s="65" t="s">
        <v>280</v>
      </c>
      <c r="D1433" s="66">
        <v>46266</v>
      </c>
      <c r="E1433" s="67">
        <v>4.75</v>
      </c>
      <c r="F1433" s="65" t="s">
        <v>255</v>
      </c>
      <c r="G1433" s="66">
        <v>46265</v>
      </c>
      <c r="H1433">
        <v>40503674</v>
      </c>
      <c r="I1433">
        <v>30</v>
      </c>
      <c r="J1433" s="65" t="s">
        <v>682</v>
      </c>
      <c r="K1433" s="65" t="s">
        <v>294</v>
      </c>
      <c r="L1433" s="66">
        <v>46265</v>
      </c>
      <c r="M1433" s="65" t="s">
        <v>261</v>
      </c>
      <c r="N1433" s="65" t="s">
        <v>264</v>
      </c>
      <c r="O1433" s="65" t="s">
        <v>259</v>
      </c>
      <c r="P1433" s="66">
        <v>46266</v>
      </c>
      <c r="Q1433" s="31">
        <f t="shared" si="44"/>
        <v>434</v>
      </c>
      <c r="R1433" s="31">
        <f t="shared" si="45"/>
        <v>720</v>
      </c>
      <c r="S1433" s="29">
        <f>IF($Q1433&lt;Parâmetros!$E$19,$G1433-1,$G1433)</f>
        <v>46265</v>
      </c>
    </row>
    <row r="1434" spans="1:19" ht="15" customHeight="1" x14ac:dyDescent="0.25">
      <c r="A1434" s="122">
        <v>56222</v>
      </c>
      <c r="B1434" s="65" t="s">
        <v>232</v>
      </c>
      <c r="C1434" s="65" t="s">
        <v>280</v>
      </c>
      <c r="D1434" s="66">
        <v>46266</v>
      </c>
      <c r="E1434" s="67">
        <v>3.55</v>
      </c>
      <c r="F1434" s="65" t="s">
        <v>255</v>
      </c>
      <c r="G1434" s="66">
        <v>46265</v>
      </c>
      <c r="H1434">
        <v>40503674</v>
      </c>
      <c r="I1434">
        <v>30</v>
      </c>
      <c r="J1434" s="65" t="s">
        <v>336</v>
      </c>
      <c r="K1434" s="65" t="s">
        <v>683</v>
      </c>
      <c r="L1434" s="66">
        <v>46265</v>
      </c>
      <c r="M1434" s="65" t="s">
        <v>261</v>
      </c>
      <c r="N1434" s="65" t="s">
        <v>264</v>
      </c>
      <c r="O1434" s="65" t="s">
        <v>259</v>
      </c>
      <c r="P1434" s="66">
        <v>46266</v>
      </c>
      <c r="Q1434" s="31">
        <f t="shared" si="44"/>
        <v>790</v>
      </c>
      <c r="R1434" s="31">
        <f t="shared" si="45"/>
        <v>1002</v>
      </c>
      <c r="S1434" s="29">
        <f>IF($Q1434&lt;Parâmetros!$E$19,$G1434-1,$G1434)</f>
        <v>46265</v>
      </c>
    </row>
    <row r="1435" spans="1:19" ht="15" customHeight="1" x14ac:dyDescent="0.25">
      <c r="A1435" s="122">
        <v>56222</v>
      </c>
      <c r="B1435" s="65" t="s">
        <v>232</v>
      </c>
      <c r="C1435" s="65" t="s">
        <v>280</v>
      </c>
      <c r="D1435" s="66">
        <v>46267</v>
      </c>
      <c r="E1435" s="67">
        <v>4.74</v>
      </c>
      <c r="F1435" s="65" t="s">
        <v>255</v>
      </c>
      <c r="G1435" s="66">
        <v>46266</v>
      </c>
      <c r="H1435">
        <v>40503674</v>
      </c>
      <c r="I1435">
        <v>30</v>
      </c>
      <c r="J1435" s="65" t="s">
        <v>842</v>
      </c>
      <c r="K1435" s="65" t="s">
        <v>843</v>
      </c>
      <c r="L1435" s="66">
        <v>46266</v>
      </c>
      <c r="M1435" s="65" t="s">
        <v>261</v>
      </c>
      <c r="N1435" s="65" t="s">
        <v>264</v>
      </c>
      <c r="O1435" s="65" t="s">
        <v>259</v>
      </c>
      <c r="P1435" s="66">
        <v>46267</v>
      </c>
      <c r="Q1435" s="31">
        <f t="shared" si="44"/>
        <v>436</v>
      </c>
      <c r="R1435" s="31">
        <f t="shared" si="45"/>
        <v>720</v>
      </c>
      <c r="S1435" s="29">
        <f>IF($Q1435&lt;Parâmetros!$E$19,$G1435-1,$G1435)</f>
        <v>46266</v>
      </c>
    </row>
    <row r="1436" spans="1:19" ht="15" customHeight="1" x14ac:dyDescent="0.25">
      <c r="A1436" s="122">
        <v>56222</v>
      </c>
      <c r="B1436" s="65" t="s">
        <v>232</v>
      </c>
      <c r="C1436" s="65" t="s">
        <v>280</v>
      </c>
      <c r="D1436" s="66">
        <v>46267</v>
      </c>
      <c r="E1436" s="67">
        <v>3.6</v>
      </c>
      <c r="F1436" s="65" t="s">
        <v>255</v>
      </c>
      <c r="G1436" s="66">
        <v>46266</v>
      </c>
      <c r="H1436">
        <v>40503674</v>
      </c>
      <c r="I1436">
        <v>30</v>
      </c>
      <c r="J1436" s="65" t="s">
        <v>844</v>
      </c>
      <c r="K1436" s="65" t="s">
        <v>845</v>
      </c>
      <c r="L1436" s="66">
        <v>46266</v>
      </c>
      <c r="M1436" s="65" t="s">
        <v>261</v>
      </c>
      <c r="N1436" s="65" t="s">
        <v>264</v>
      </c>
      <c r="O1436" s="65" t="s">
        <v>259</v>
      </c>
      <c r="P1436" s="66">
        <v>46267</v>
      </c>
      <c r="Q1436" s="31">
        <f t="shared" si="44"/>
        <v>789</v>
      </c>
      <c r="R1436" s="31">
        <f t="shared" si="45"/>
        <v>1005</v>
      </c>
      <c r="S1436" s="29">
        <f>IF($Q1436&lt;Parâmetros!$E$19,$G1436-1,$G1436)</f>
        <v>46266</v>
      </c>
    </row>
    <row r="1437" spans="1:19" ht="15" customHeight="1" x14ac:dyDescent="0.25">
      <c r="A1437" s="122">
        <v>56222</v>
      </c>
      <c r="B1437" s="65" t="s">
        <v>232</v>
      </c>
      <c r="C1437" s="65" t="s">
        <v>280</v>
      </c>
      <c r="D1437" s="66">
        <v>46268</v>
      </c>
      <c r="E1437" s="67">
        <v>4.82</v>
      </c>
      <c r="F1437" s="65" t="s">
        <v>255</v>
      </c>
      <c r="G1437" s="66">
        <v>46267</v>
      </c>
      <c r="H1437">
        <v>40503674</v>
      </c>
      <c r="I1437">
        <v>30</v>
      </c>
      <c r="J1437" s="65" t="s">
        <v>1096</v>
      </c>
      <c r="K1437" s="65" t="s">
        <v>426</v>
      </c>
      <c r="L1437" s="66">
        <v>46267</v>
      </c>
      <c r="M1437" s="65" t="s">
        <v>261</v>
      </c>
      <c r="N1437" s="65" t="s">
        <v>264</v>
      </c>
      <c r="O1437" s="65" t="s">
        <v>259</v>
      </c>
      <c r="P1437" s="66">
        <v>46268</v>
      </c>
      <c r="Q1437" s="31">
        <f t="shared" si="44"/>
        <v>431</v>
      </c>
      <c r="R1437" s="31">
        <f t="shared" si="45"/>
        <v>720</v>
      </c>
      <c r="S1437" s="29">
        <f>IF($Q1437&lt;Parâmetros!$E$19,$G1437-1,$G1437)</f>
        <v>46267</v>
      </c>
    </row>
    <row r="1438" spans="1:19" ht="15" customHeight="1" x14ac:dyDescent="0.25">
      <c r="A1438" s="122">
        <v>56222</v>
      </c>
      <c r="B1438" s="65" t="s">
        <v>232</v>
      </c>
      <c r="C1438" s="65" t="s">
        <v>280</v>
      </c>
      <c r="D1438" s="66">
        <v>46268</v>
      </c>
      <c r="E1438" s="67">
        <v>3.57</v>
      </c>
      <c r="F1438" s="65" t="s">
        <v>255</v>
      </c>
      <c r="G1438" s="66">
        <v>46267</v>
      </c>
      <c r="H1438">
        <v>40503674</v>
      </c>
      <c r="I1438">
        <v>30</v>
      </c>
      <c r="J1438" s="65" t="s">
        <v>1097</v>
      </c>
      <c r="K1438" s="65" t="s">
        <v>1098</v>
      </c>
      <c r="L1438" s="66">
        <v>46267</v>
      </c>
      <c r="M1438" s="65" t="s">
        <v>261</v>
      </c>
      <c r="N1438" s="65" t="s">
        <v>264</v>
      </c>
      <c r="O1438" s="65" t="s">
        <v>259</v>
      </c>
      <c r="P1438" s="66">
        <v>46268</v>
      </c>
      <c r="Q1438" s="31">
        <f t="shared" si="44"/>
        <v>786</v>
      </c>
      <c r="R1438" s="31">
        <f t="shared" si="45"/>
        <v>1000</v>
      </c>
      <c r="S1438" s="29">
        <f>IF($Q1438&lt;Parâmetros!$E$19,$G1438-1,$G1438)</f>
        <v>46267</v>
      </c>
    </row>
    <row r="1439" spans="1:19" ht="15" customHeight="1" x14ac:dyDescent="0.25">
      <c r="A1439" s="122">
        <v>56222</v>
      </c>
      <c r="B1439" s="65" t="s">
        <v>232</v>
      </c>
      <c r="C1439" s="65" t="s">
        <v>280</v>
      </c>
      <c r="D1439" s="66">
        <v>46268</v>
      </c>
      <c r="E1439" s="67">
        <v>4.7699999999999996</v>
      </c>
      <c r="F1439" s="65" t="s">
        <v>255</v>
      </c>
      <c r="G1439" s="66">
        <v>46268</v>
      </c>
      <c r="H1439">
        <v>40509357</v>
      </c>
      <c r="I1439">
        <v>10</v>
      </c>
      <c r="J1439" s="65" t="s">
        <v>1299</v>
      </c>
      <c r="K1439" s="65" t="s">
        <v>1300</v>
      </c>
      <c r="L1439" s="66">
        <v>46268</v>
      </c>
      <c r="M1439" s="65" t="s">
        <v>261</v>
      </c>
      <c r="N1439" s="65" t="s">
        <v>264</v>
      </c>
      <c r="O1439" s="65" t="s">
        <v>259</v>
      </c>
      <c r="P1439" s="66">
        <v>46268</v>
      </c>
      <c r="Q1439" s="31">
        <f t="shared" si="44"/>
        <v>433</v>
      </c>
      <c r="R1439" s="31">
        <f t="shared" si="45"/>
        <v>720</v>
      </c>
      <c r="S1439" s="29">
        <f>IF($Q1439&lt;Parâmetros!$E$19,$G1439-1,$G1439)</f>
        <v>46268</v>
      </c>
    </row>
    <row r="1440" spans="1:19" ht="15" customHeight="1" x14ac:dyDescent="0.25">
      <c r="A1440" s="122">
        <v>56222</v>
      </c>
      <c r="B1440" s="65" t="s">
        <v>232</v>
      </c>
      <c r="C1440" s="65" t="s">
        <v>280</v>
      </c>
      <c r="D1440" s="66">
        <v>46268</v>
      </c>
      <c r="E1440" s="67">
        <v>3.62</v>
      </c>
      <c r="F1440" s="65" t="s">
        <v>255</v>
      </c>
      <c r="G1440" s="66">
        <v>46268</v>
      </c>
      <c r="H1440">
        <v>40509357</v>
      </c>
      <c r="I1440">
        <v>10</v>
      </c>
      <c r="J1440" s="65" t="s">
        <v>1301</v>
      </c>
      <c r="K1440" s="65" t="s">
        <v>1302</v>
      </c>
      <c r="L1440" s="66">
        <v>46268</v>
      </c>
      <c r="M1440" s="65" t="s">
        <v>261</v>
      </c>
      <c r="N1440" s="65" t="s">
        <v>264</v>
      </c>
      <c r="O1440" s="65" t="s">
        <v>259</v>
      </c>
      <c r="P1440" s="66">
        <v>46268</v>
      </c>
      <c r="Q1440" s="31">
        <f t="shared" si="44"/>
        <v>789</v>
      </c>
      <c r="R1440" s="31">
        <f t="shared" si="45"/>
        <v>1006</v>
      </c>
      <c r="S1440" s="29">
        <f>IF($Q1440&lt;Parâmetros!$E$19,$G1440-1,$G1440)</f>
        <v>46268</v>
      </c>
    </row>
    <row r="1441" spans="1:19" ht="15" customHeight="1" x14ac:dyDescent="0.25">
      <c r="A1441" s="122">
        <v>56222</v>
      </c>
      <c r="B1441" s="65" t="s">
        <v>232</v>
      </c>
      <c r="C1441" s="65" t="s">
        <v>280</v>
      </c>
      <c r="D1441" s="66">
        <v>46269</v>
      </c>
      <c r="E1441" s="67">
        <v>4.75</v>
      </c>
      <c r="F1441" s="65" t="s">
        <v>255</v>
      </c>
      <c r="G1441" s="66">
        <v>46269</v>
      </c>
      <c r="H1441">
        <v>40502994</v>
      </c>
      <c r="I1441">
        <v>30</v>
      </c>
      <c r="J1441" s="65" t="s">
        <v>2198</v>
      </c>
      <c r="K1441" s="65" t="s">
        <v>294</v>
      </c>
      <c r="L1441" s="66">
        <v>46269</v>
      </c>
      <c r="M1441" s="65" t="s">
        <v>261</v>
      </c>
      <c r="N1441" s="65" t="s">
        <v>264</v>
      </c>
      <c r="O1441" s="65" t="s">
        <v>259</v>
      </c>
      <c r="P1441" s="66">
        <v>46269</v>
      </c>
      <c r="Q1441" s="31">
        <f t="shared" si="44"/>
        <v>435</v>
      </c>
      <c r="R1441" s="31">
        <f t="shared" si="45"/>
        <v>720</v>
      </c>
      <c r="S1441" s="29">
        <f>IF($Q1441&lt;Parâmetros!$E$19,$G1441-1,$G1441)</f>
        <v>46269</v>
      </c>
    </row>
    <row r="1442" spans="1:19" ht="15" customHeight="1" x14ac:dyDescent="0.25">
      <c r="A1442" s="122">
        <v>56222</v>
      </c>
      <c r="B1442" s="65" t="s">
        <v>232</v>
      </c>
      <c r="C1442" s="65" t="s">
        <v>280</v>
      </c>
      <c r="D1442" s="66">
        <v>46269</v>
      </c>
      <c r="E1442" s="67">
        <v>3.55</v>
      </c>
      <c r="F1442" s="65" t="s">
        <v>255</v>
      </c>
      <c r="G1442" s="66">
        <v>46269</v>
      </c>
      <c r="H1442">
        <v>40502994</v>
      </c>
      <c r="I1442">
        <v>30</v>
      </c>
      <c r="J1442" s="65" t="s">
        <v>2199</v>
      </c>
      <c r="K1442" s="65" t="s">
        <v>2200</v>
      </c>
      <c r="L1442" s="66">
        <v>46269</v>
      </c>
      <c r="M1442" s="65" t="s">
        <v>261</v>
      </c>
      <c r="N1442" s="65" t="s">
        <v>264</v>
      </c>
      <c r="O1442" s="65" t="s">
        <v>259</v>
      </c>
      <c r="P1442" s="66">
        <v>46269</v>
      </c>
      <c r="Q1442" s="31">
        <f t="shared" si="44"/>
        <v>788</v>
      </c>
      <c r="R1442" s="31">
        <f t="shared" si="45"/>
        <v>1002</v>
      </c>
      <c r="S1442" s="29">
        <f>IF($Q1442&lt;Parâmetros!$E$19,$G1442-1,$G1442)</f>
        <v>46269</v>
      </c>
    </row>
    <row r="1443" spans="1:19" ht="15" customHeight="1" x14ac:dyDescent="0.25">
      <c r="A1443" s="122">
        <v>56222</v>
      </c>
      <c r="B1443" s="65" t="s">
        <v>232</v>
      </c>
      <c r="C1443" s="65" t="s">
        <v>280</v>
      </c>
      <c r="D1443" s="66">
        <v>46272</v>
      </c>
      <c r="E1443" s="67">
        <v>3.82</v>
      </c>
      <c r="F1443" s="65" t="s">
        <v>255</v>
      </c>
      <c r="G1443" s="66">
        <v>46270</v>
      </c>
      <c r="H1443">
        <v>40503674</v>
      </c>
      <c r="I1443">
        <v>30</v>
      </c>
      <c r="J1443" s="65" t="s">
        <v>2201</v>
      </c>
      <c r="K1443" s="65" t="s">
        <v>278</v>
      </c>
      <c r="L1443" s="66">
        <v>46270</v>
      </c>
      <c r="M1443" s="65" t="s">
        <v>261</v>
      </c>
      <c r="N1443" s="65" t="s">
        <v>264</v>
      </c>
      <c r="O1443" s="65" t="s">
        <v>259</v>
      </c>
      <c r="P1443" s="66">
        <v>46272</v>
      </c>
      <c r="Q1443" s="31">
        <f t="shared" si="44"/>
        <v>430</v>
      </c>
      <c r="R1443" s="31">
        <f t="shared" si="45"/>
        <v>660</v>
      </c>
      <c r="S1443" s="29">
        <f>IF($Q1443&lt;Parâmetros!$E$19,$G1443-1,$G1443)</f>
        <v>46270</v>
      </c>
    </row>
    <row r="1444" spans="1:19" ht="15" customHeight="1" x14ac:dyDescent="0.25">
      <c r="A1444" s="122">
        <v>56222</v>
      </c>
      <c r="B1444" s="65" t="s">
        <v>232</v>
      </c>
      <c r="C1444" s="65" t="s">
        <v>280</v>
      </c>
      <c r="D1444" s="66">
        <v>46272</v>
      </c>
      <c r="E1444" s="67">
        <v>3.43</v>
      </c>
      <c r="F1444" s="65" t="s">
        <v>255</v>
      </c>
      <c r="G1444" s="66">
        <v>46270</v>
      </c>
      <c r="H1444">
        <v>40503674</v>
      </c>
      <c r="I1444">
        <v>30</v>
      </c>
      <c r="J1444" s="65" t="s">
        <v>2202</v>
      </c>
      <c r="K1444" s="65" t="s">
        <v>2203</v>
      </c>
      <c r="L1444" s="66">
        <v>46270</v>
      </c>
      <c r="M1444" s="65" t="s">
        <v>261</v>
      </c>
      <c r="N1444" s="65" t="s">
        <v>264</v>
      </c>
      <c r="O1444" s="65" t="s">
        <v>259</v>
      </c>
      <c r="P1444" s="66">
        <v>46272</v>
      </c>
      <c r="Q1444" s="31">
        <f t="shared" si="44"/>
        <v>730</v>
      </c>
      <c r="R1444" s="31">
        <f t="shared" si="45"/>
        <v>935</v>
      </c>
      <c r="S1444" s="29">
        <f>IF($Q1444&lt;Parâmetros!$E$19,$G1444-1,$G1444)</f>
        <v>46270</v>
      </c>
    </row>
    <row r="1445" spans="1:19" ht="15" customHeight="1" x14ac:dyDescent="0.25">
      <c r="A1445" s="122">
        <v>56222</v>
      </c>
      <c r="B1445" s="65" t="s">
        <v>232</v>
      </c>
      <c r="C1445" s="65" t="s">
        <v>280</v>
      </c>
      <c r="D1445" s="66">
        <v>46272</v>
      </c>
      <c r="E1445" s="67">
        <v>4.76</v>
      </c>
      <c r="F1445" s="65" t="s">
        <v>255</v>
      </c>
      <c r="G1445" s="66">
        <v>46272</v>
      </c>
      <c r="H1445">
        <v>40503674</v>
      </c>
      <c r="I1445">
        <v>40</v>
      </c>
      <c r="J1445" s="65" t="s">
        <v>2614</v>
      </c>
      <c r="K1445" s="65" t="s">
        <v>294</v>
      </c>
      <c r="L1445" s="66">
        <v>46272</v>
      </c>
      <c r="M1445" s="65" t="s">
        <v>261</v>
      </c>
      <c r="N1445" s="65" t="s">
        <v>264</v>
      </c>
      <c r="O1445" s="65" t="s">
        <v>259</v>
      </c>
      <c r="P1445" s="66">
        <v>46272</v>
      </c>
      <c r="Q1445" s="31">
        <f t="shared" si="44"/>
        <v>434</v>
      </c>
      <c r="R1445" s="31">
        <f t="shared" si="45"/>
        <v>720</v>
      </c>
      <c r="S1445" s="29">
        <f>IF($Q1445&lt;Parâmetros!$E$19,$G1445-1,$G1445)</f>
        <v>46272</v>
      </c>
    </row>
    <row r="1446" spans="1:19" ht="15" customHeight="1" x14ac:dyDescent="0.25">
      <c r="A1446" s="122">
        <v>56222</v>
      </c>
      <c r="B1446" s="65" t="s">
        <v>232</v>
      </c>
      <c r="C1446" s="65" t="s">
        <v>280</v>
      </c>
      <c r="D1446" s="66">
        <v>46272</v>
      </c>
      <c r="E1446" s="67">
        <v>3.68</v>
      </c>
      <c r="F1446" s="65" t="s">
        <v>255</v>
      </c>
      <c r="G1446" s="66">
        <v>46272</v>
      </c>
      <c r="H1446">
        <v>40503674</v>
      </c>
      <c r="I1446">
        <v>40</v>
      </c>
      <c r="J1446" s="65" t="s">
        <v>2615</v>
      </c>
      <c r="K1446" s="65" t="s">
        <v>2616</v>
      </c>
      <c r="L1446" s="66">
        <v>46272</v>
      </c>
      <c r="M1446" s="65" t="s">
        <v>261</v>
      </c>
      <c r="N1446" s="65" t="s">
        <v>264</v>
      </c>
      <c r="O1446" s="65" t="s">
        <v>259</v>
      </c>
      <c r="P1446" s="66">
        <v>46272</v>
      </c>
      <c r="Q1446" s="31">
        <f t="shared" si="44"/>
        <v>789</v>
      </c>
      <c r="R1446" s="31">
        <f t="shared" si="45"/>
        <v>1010</v>
      </c>
      <c r="S1446" s="29">
        <f>IF($Q1446&lt;Parâmetros!$E$19,$G1446-1,$G1446)</f>
        <v>46272</v>
      </c>
    </row>
    <row r="1447" spans="1:19" ht="15" customHeight="1" x14ac:dyDescent="0.25">
      <c r="A1447" s="122">
        <v>56227</v>
      </c>
      <c r="B1447" s="65" t="s">
        <v>173</v>
      </c>
      <c r="C1447" s="65" t="s">
        <v>282</v>
      </c>
      <c r="D1447" s="66">
        <v>46266</v>
      </c>
      <c r="E1447" s="67">
        <v>5.45</v>
      </c>
      <c r="F1447" s="65" t="s">
        <v>255</v>
      </c>
      <c r="G1447" s="66">
        <v>46265</v>
      </c>
      <c r="H1447">
        <v>40509388</v>
      </c>
      <c r="I1447">
        <v>10</v>
      </c>
      <c r="J1447" s="65" t="s">
        <v>771</v>
      </c>
      <c r="K1447" s="65" t="s">
        <v>772</v>
      </c>
      <c r="L1447" s="66">
        <v>46265</v>
      </c>
      <c r="M1447" s="65" t="s">
        <v>261</v>
      </c>
      <c r="N1447" s="65" t="s">
        <v>264</v>
      </c>
      <c r="O1447" s="65" t="s">
        <v>259</v>
      </c>
      <c r="P1447" s="66">
        <v>46266</v>
      </c>
      <c r="Q1447" s="31">
        <f t="shared" si="44"/>
        <v>423</v>
      </c>
      <c r="R1447" s="31">
        <f t="shared" si="45"/>
        <v>750</v>
      </c>
      <c r="S1447" s="29">
        <f>IF($Q1447&lt;Parâmetros!$E$19,$G1447-1,$G1447)</f>
        <v>46265</v>
      </c>
    </row>
    <row r="1448" spans="1:19" ht="15" customHeight="1" x14ac:dyDescent="0.25">
      <c r="A1448" s="122">
        <v>56227</v>
      </c>
      <c r="B1448" s="65" t="s">
        <v>173</v>
      </c>
      <c r="C1448" s="65" t="s">
        <v>282</v>
      </c>
      <c r="D1448" s="66">
        <v>46266</v>
      </c>
      <c r="E1448" s="67">
        <v>2.2400000000000002</v>
      </c>
      <c r="F1448" s="65" t="s">
        <v>255</v>
      </c>
      <c r="G1448" s="66">
        <v>46265</v>
      </c>
      <c r="H1448">
        <v>40509388</v>
      </c>
      <c r="I1448">
        <v>10</v>
      </c>
      <c r="J1448" s="65" t="s">
        <v>773</v>
      </c>
      <c r="K1448" s="65" t="s">
        <v>774</v>
      </c>
      <c r="L1448" s="66">
        <v>46265</v>
      </c>
      <c r="M1448" s="65" t="s">
        <v>261</v>
      </c>
      <c r="N1448" s="65" t="s">
        <v>264</v>
      </c>
      <c r="O1448" s="65" t="s">
        <v>259</v>
      </c>
      <c r="P1448" s="66">
        <v>46266</v>
      </c>
      <c r="Q1448" s="31">
        <f t="shared" si="44"/>
        <v>811</v>
      </c>
      <c r="R1448" s="31">
        <f t="shared" si="45"/>
        <v>945</v>
      </c>
      <c r="S1448" s="29">
        <f>IF($Q1448&lt;Parâmetros!$E$19,$G1448-1,$G1448)</f>
        <v>46265</v>
      </c>
    </row>
    <row r="1449" spans="1:19" ht="15" customHeight="1" x14ac:dyDescent="0.25">
      <c r="A1449" s="122">
        <v>56227</v>
      </c>
      <c r="B1449" s="65" t="s">
        <v>173</v>
      </c>
      <c r="C1449" s="65" t="s">
        <v>282</v>
      </c>
      <c r="D1449" s="66">
        <v>46266</v>
      </c>
      <c r="E1449" s="67">
        <v>5.49</v>
      </c>
      <c r="F1449" s="65" t="s">
        <v>255</v>
      </c>
      <c r="G1449" s="66">
        <v>46266</v>
      </c>
      <c r="H1449">
        <v>40509386</v>
      </c>
      <c r="I1449">
        <v>10</v>
      </c>
      <c r="J1449" s="65" t="s">
        <v>775</v>
      </c>
      <c r="K1449" s="65" t="s">
        <v>776</v>
      </c>
      <c r="L1449" s="66">
        <v>46266</v>
      </c>
      <c r="M1449" s="65" t="s">
        <v>258</v>
      </c>
      <c r="N1449" s="65" t="s">
        <v>264</v>
      </c>
      <c r="O1449" s="65" t="s">
        <v>259</v>
      </c>
      <c r="P1449" s="66">
        <v>46266</v>
      </c>
      <c r="Q1449" s="31">
        <f t="shared" si="44"/>
        <v>420</v>
      </c>
      <c r="R1449" s="31">
        <f t="shared" si="45"/>
        <v>749</v>
      </c>
      <c r="S1449" s="29">
        <f>IF($Q1449&lt;Parâmetros!$E$19,$G1449-1,$G1449)</f>
        <v>46266</v>
      </c>
    </row>
    <row r="1450" spans="1:19" ht="15" customHeight="1" x14ac:dyDescent="0.25">
      <c r="A1450" s="122">
        <v>56227</v>
      </c>
      <c r="B1450" s="65" t="s">
        <v>173</v>
      </c>
      <c r="C1450" s="65" t="s">
        <v>282</v>
      </c>
      <c r="D1450" s="66">
        <v>46266</v>
      </c>
      <c r="E1450" s="67">
        <v>2.2400000000000002</v>
      </c>
      <c r="F1450" s="65" t="s">
        <v>255</v>
      </c>
      <c r="G1450" s="66">
        <v>46266</v>
      </c>
      <c r="H1450">
        <v>40509386</v>
      </c>
      <c r="I1450">
        <v>10</v>
      </c>
      <c r="J1450" s="65" t="s">
        <v>777</v>
      </c>
      <c r="K1450" s="65" t="s">
        <v>778</v>
      </c>
      <c r="L1450" s="66">
        <v>46266</v>
      </c>
      <c r="M1450" s="65" t="s">
        <v>258</v>
      </c>
      <c r="N1450" s="65" t="s">
        <v>264</v>
      </c>
      <c r="O1450" s="65" t="s">
        <v>259</v>
      </c>
      <c r="P1450" s="66">
        <v>46266</v>
      </c>
      <c r="Q1450" s="31">
        <f t="shared" si="44"/>
        <v>812</v>
      </c>
      <c r="R1450" s="31">
        <f t="shared" si="45"/>
        <v>946</v>
      </c>
      <c r="S1450" s="29">
        <f>IF($Q1450&lt;Parâmetros!$E$19,$G1450-1,$G1450)</f>
        <v>46266</v>
      </c>
    </row>
    <row r="1451" spans="1:19" ht="15" customHeight="1" x14ac:dyDescent="0.25">
      <c r="A1451" s="122">
        <v>56227</v>
      </c>
      <c r="B1451" s="65" t="s">
        <v>173</v>
      </c>
      <c r="C1451" s="65" t="s">
        <v>282</v>
      </c>
      <c r="D1451" s="66">
        <v>46267</v>
      </c>
      <c r="E1451" s="67">
        <v>5.49</v>
      </c>
      <c r="F1451" s="65" t="s">
        <v>255</v>
      </c>
      <c r="G1451" s="66">
        <v>46267</v>
      </c>
      <c r="H1451">
        <v>40509387</v>
      </c>
      <c r="I1451">
        <v>10</v>
      </c>
      <c r="J1451" s="65" t="s">
        <v>1099</v>
      </c>
      <c r="K1451" s="65" t="s">
        <v>1100</v>
      </c>
      <c r="L1451" s="66">
        <v>46267</v>
      </c>
      <c r="M1451" s="65" t="s">
        <v>279</v>
      </c>
      <c r="N1451" s="65" t="s">
        <v>264</v>
      </c>
      <c r="O1451" s="65" t="s">
        <v>259</v>
      </c>
      <c r="P1451" s="66">
        <v>46267</v>
      </c>
      <c r="Q1451" s="31">
        <f t="shared" si="44"/>
        <v>421</v>
      </c>
      <c r="R1451" s="31">
        <f t="shared" si="45"/>
        <v>750</v>
      </c>
      <c r="S1451" s="29">
        <f>IF($Q1451&lt;Parâmetros!$E$19,$G1451-1,$G1451)</f>
        <v>46267</v>
      </c>
    </row>
    <row r="1452" spans="1:19" ht="15" customHeight="1" x14ac:dyDescent="0.25">
      <c r="A1452" s="122">
        <v>56227</v>
      </c>
      <c r="B1452" s="65" t="s">
        <v>173</v>
      </c>
      <c r="C1452" s="65" t="s">
        <v>282</v>
      </c>
      <c r="D1452" s="66">
        <v>46267</v>
      </c>
      <c r="E1452" s="67">
        <v>2.23</v>
      </c>
      <c r="F1452" s="65" t="s">
        <v>255</v>
      </c>
      <c r="G1452" s="66">
        <v>46267</v>
      </c>
      <c r="H1452">
        <v>40509387</v>
      </c>
      <c r="I1452">
        <v>10</v>
      </c>
      <c r="J1452" s="65" t="s">
        <v>1101</v>
      </c>
      <c r="K1452" s="65" t="s">
        <v>1102</v>
      </c>
      <c r="L1452" s="66">
        <v>46267</v>
      </c>
      <c r="M1452" s="65" t="s">
        <v>279</v>
      </c>
      <c r="N1452" s="65" t="s">
        <v>264</v>
      </c>
      <c r="O1452" s="65" t="s">
        <v>259</v>
      </c>
      <c r="P1452" s="66">
        <v>46267</v>
      </c>
      <c r="Q1452" s="31">
        <f t="shared" si="44"/>
        <v>812</v>
      </c>
      <c r="R1452" s="31">
        <f t="shared" si="45"/>
        <v>946</v>
      </c>
      <c r="S1452" s="29">
        <f>IF($Q1452&lt;Parâmetros!$E$19,$G1452-1,$G1452)</f>
        <v>46267</v>
      </c>
    </row>
    <row r="1453" spans="1:19" ht="15" customHeight="1" x14ac:dyDescent="0.25">
      <c r="A1453" s="122">
        <v>56227</v>
      </c>
      <c r="B1453" s="65" t="s">
        <v>173</v>
      </c>
      <c r="C1453" s="65" t="s">
        <v>282</v>
      </c>
      <c r="D1453" s="66">
        <v>46268</v>
      </c>
      <c r="E1453" s="67">
        <v>5.5</v>
      </c>
      <c r="F1453" s="65" t="s">
        <v>255</v>
      </c>
      <c r="G1453" s="66">
        <v>46268</v>
      </c>
      <c r="H1453">
        <v>40509414</v>
      </c>
      <c r="I1453">
        <v>10</v>
      </c>
      <c r="J1453" s="65" t="s">
        <v>1303</v>
      </c>
      <c r="K1453" s="65" t="s">
        <v>1304</v>
      </c>
      <c r="L1453" s="66">
        <v>46268</v>
      </c>
      <c r="M1453" s="65" t="s">
        <v>261</v>
      </c>
      <c r="N1453" s="65" t="s">
        <v>264</v>
      </c>
      <c r="O1453" s="65" t="s">
        <v>259</v>
      </c>
      <c r="P1453" s="66">
        <v>46268</v>
      </c>
      <c r="Q1453" s="31">
        <f t="shared" si="44"/>
        <v>421</v>
      </c>
      <c r="R1453" s="31">
        <f t="shared" si="45"/>
        <v>751</v>
      </c>
      <c r="S1453" s="29">
        <f>IF($Q1453&lt;Parâmetros!$E$19,$G1453-1,$G1453)</f>
        <v>46268</v>
      </c>
    </row>
    <row r="1454" spans="1:19" ht="15" customHeight="1" x14ac:dyDescent="0.25">
      <c r="A1454" s="122">
        <v>56227</v>
      </c>
      <c r="B1454" s="65" t="s">
        <v>173</v>
      </c>
      <c r="C1454" s="65" t="s">
        <v>282</v>
      </c>
      <c r="D1454" s="66">
        <v>46268</v>
      </c>
      <c r="E1454" s="67">
        <v>2.2200000000000002</v>
      </c>
      <c r="F1454" s="65" t="s">
        <v>255</v>
      </c>
      <c r="G1454" s="66">
        <v>46268</v>
      </c>
      <c r="H1454">
        <v>40509414</v>
      </c>
      <c r="I1454">
        <v>10</v>
      </c>
      <c r="J1454" s="65" t="s">
        <v>1305</v>
      </c>
      <c r="K1454" s="65" t="s">
        <v>1306</v>
      </c>
      <c r="L1454" s="66">
        <v>46268</v>
      </c>
      <c r="M1454" s="65" t="s">
        <v>261</v>
      </c>
      <c r="N1454" s="65" t="s">
        <v>264</v>
      </c>
      <c r="O1454" s="65" t="s">
        <v>259</v>
      </c>
      <c r="P1454" s="66">
        <v>46268</v>
      </c>
      <c r="Q1454" s="31">
        <f t="shared" si="44"/>
        <v>813</v>
      </c>
      <c r="R1454" s="31">
        <f t="shared" si="45"/>
        <v>946</v>
      </c>
      <c r="S1454" s="29">
        <f>IF($Q1454&lt;Parâmetros!$E$19,$G1454-1,$G1454)</f>
        <v>46268</v>
      </c>
    </row>
    <row r="1455" spans="1:19" ht="15" customHeight="1" x14ac:dyDescent="0.25">
      <c r="A1455" s="122">
        <v>56227</v>
      </c>
      <c r="B1455" s="65" t="s">
        <v>173</v>
      </c>
      <c r="C1455" s="65" t="s">
        <v>282</v>
      </c>
      <c r="D1455" s="66">
        <v>46269</v>
      </c>
      <c r="E1455" s="67">
        <v>5.49</v>
      </c>
      <c r="F1455" s="65" t="s">
        <v>255</v>
      </c>
      <c r="G1455" s="66">
        <v>46269</v>
      </c>
      <c r="H1455">
        <v>40509415</v>
      </c>
      <c r="I1455">
        <v>10</v>
      </c>
      <c r="J1455" s="65" t="s">
        <v>2204</v>
      </c>
      <c r="K1455" s="65" t="s">
        <v>2205</v>
      </c>
      <c r="L1455" s="66">
        <v>46269</v>
      </c>
      <c r="M1455" s="65" t="s">
        <v>261</v>
      </c>
      <c r="N1455" s="65" t="s">
        <v>264</v>
      </c>
      <c r="O1455" s="65" t="s">
        <v>259</v>
      </c>
      <c r="P1455" s="66">
        <v>46269</v>
      </c>
      <c r="Q1455" s="31">
        <f t="shared" si="44"/>
        <v>423</v>
      </c>
      <c r="R1455" s="31">
        <f t="shared" si="45"/>
        <v>752</v>
      </c>
      <c r="S1455" s="29">
        <f>IF($Q1455&lt;Parâmetros!$E$19,$G1455-1,$G1455)</f>
        <v>46269</v>
      </c>
    </row>
    <row r="1456" spans="1:19" ht="15" customHeight="1" x14ac:dyDescent="0.25">
      <c r="A1456" s="122">
        <v>56227</v>
      </c>
      <c r="B1456" s="65" t="s">
        <v>173</v>
      </c>
      <c r="C1456" s="65" t="s">
        <v>282</v>
      </c>
      <c r="D1456" s="66">
        <v>46269</v>
      </c>
      <c r="E1456" s="67">
        <v>2.2000000000000002</v>
      </c>
      <c r="F1456" s="65" t="s">
        <v>255</v>
      </c>
      <c r="G1456" s="66">
        <v>46269</v>
      </c>
      <c r="H1456">
        <v>40509415</v>
      </c>
      <c r="I1456">
        <v>10</v>
      </c>
      <c r="J1456" s="65" t="s">
        <v>2206</v>
      </c>
      <c r="K1456" s="65" t="s">
        <v>2207</v>
      </c>
      <c r="L1456" s="66">
        <v>46269</v>
      </c>
      <c r="M1456" s="65" t="s">
        <v>261</v>
      </c>
      <c r="N1456" s="65" t="s">
        <v>264</v>
      </c>
      <c r="O1456" s="65" t="s">
        <v>259</v>
      </c>
      <c r="P1456" s="66">
        <v>46269</v>
      </c>
      <c r="Q1456" s="31">
        <f t="shared" si="44"/>
        <v>815</v>
      </c>
      <c r="R1456" s="31">
        <f t="shared" si="45"/>
        <v>947</v>
      </c>
      <c r="S1456" s="29">
        <f>IF($Q1456&lt;Parâmetros!$E$19,$G1456-1,$G1456)</f>
        <v>46269</v>
      </c>
    </row>
    <row r="1457" spans="1:19" ht="15" customHeight="1" x14ac:dyDescent="0.25">
      <c r="A1457" s="122">
        <v>56227</v>
      </c>
      <c r="B1457" s="65" t="s">
        <v>173</v>
      </c>
      <c r="C1457" s="65" t="s">
        <v>282</v>
      </c>
      <c r="D1457" s="66">
        <v>46270</v>
      </c>
      <c r="E1457" s="67">
        <v>5</v>
      </c>
      <c r="F1457" s="65" t="s">
        <v>255</v>
      </c>
      <c r="G1457" s="66">
        <v>46270</v>
      </c>
      <c r="H1457">
        <v>40509416</v>
      </c>
      <c r="I1457">
        <v>10</v>
      </c>
      <c r="J1457" s="65" t="s">
        <v>2208</v>
      </c>
      <c r="K1457" s="65" t="s">
        <v>2209</v>
      </c>
      <c r="L1457" s="66">
        <v>46270</v>
      </c>
      <c r="M1457" s="65" t="s">
        <v>261</v>
      </c>
      <c r="N1457" s="65" t="s">
        <v>264</v>
      </c>
      <c r="O1457" s="65" t="s">
        <v>259</v>
      </c>
      <c r="P1457" s="66">
        <v>46270</v>
      </c>
      <c r="Q1457" s="31">
        <f t="shared" si="44"/>
        <v>422</v>
      </c>
      <c r="R1457" s="31">
        <f t="shared" si="45"/>
        <v>722</v>
      </c>
      <c r="S1457" s="29">
        <f>IF($Q1457&lt;Parâmetros!$E$19,$G1457-1,$G1457)</f>
        <v>46270</v>
      </c>
    </row>
    <row r="1458" spans="1:19" ht="15" customHeight="1" x14ac:dyDescent="0.25">
      <c r="A1458" s="122">
        <v>56227</v>
      </c>
      <c r="B1458" s="65" t="s">
        <v>173</v>
      </c>
      <c r="C1458" s="65" t="s">
        <v>282</v>
      </c>
      <c r="D1458" s="66">
        <v>46270</v>
      </c>
      <c r="E1458" s="67">
        <v>1.77</v>
      </c>
      <c r="F1458" s="65" t="s">
        <v>255</v>
      </c>
      <c r="G1458" s="66">
        <v>46270</v>
      </c>
      <c r="H1458">
        <v>40509416</v>
      </c>
      <c r="I1458">
        <v>10</v>
      </c>
      <c r="J1458" s="65" t="s">
        <v>2210</v>
      </c>
      <c r="K1458" s="65" t="s">
        <v>2211</v>
      </c>
      <c r="L1458" s="66">
        <v>46270</v>
      </c>
      <c r="M1458" s="65" t="s">
        <v>261</v>
      </c>
      <c r="N1458" s="65" t="s">
        <v>264</v>
      </c>
      <c r="O1458" s="65" t="s">
        <v>259</v>
      </c>
      <c r="P1458" s="66">
        <v>46270</v>
      </c>
      <c r="Q1458" s="31">
        <f t="shared" si="44"/>
        <v>782</v>
      </c>
      <c r="R1458" s="31">
        <f t="shared" si="45"/>
        <v>888</v>
      </c>
      <c r="S1458" s="29">
        <f>IF($Q1458&lt;Parâmetros!$E$19,$G1458-1,$G1458)</f>
        <v>46270</v>
      </c>
    </row>
    <row r="1459" spans="1:19" ht="15" customHeight="1" x14ac:dyDescent="0.25">
      <c r="A1459" s="122">
        <v>56227</v>
      </c>
      <c r="B1459" s="65" t="s">
        <v>173</v>
      </c>
      <c r="C1459" s="65" t="s">
        <v>282</v>
      </c>
      <c r="D1459" s="66">
        <v>46272</v>
      </c>
      <c r="E1459" s="67">
        <v>5.47</v>
      </c>
      <c r="F1459" s="65" t="s">
        <v>255</v>
      </c>
      <c r="G1459" s="66">
        <v>46272</v>
      </c>
      <c r="H1459">
        <v>40511793</v>
      </c>
      <c r="I1459">
        <v>10</v>
      </c>
      <c r="J1459" s="65" t="s">
        <v>2617</v>
      </c>
      <c r="K1459" s="65" t="s">
        <v>2618</v>
      </c>
      <c r="L1459" s="66">
        <v>46272</v>
      </c>
      <c r="M1459" s="65" t="s">
        <v>261</v>
      </c>
      <c r="N1459" s="65" t="s">
        <v>264</v>
      </c>
      <c r="O1459" s="65" t="s">
        <v>259</v>
      </c>
      <c r="P1459" s="66">
        <v>46272</v>
      </c>
      <c r="Q1459" s="31">
        <f t="shared" si="44"/>
        <v>421</v>
      </c>
      <c r="R1459" s="31">
        <f t="shared" si="45"/>
        <v>749</v>
      </c>
      <c r="S1459" s="29">
        <f>IF($Q1459&lt;Parâmetros!$E$19,$G1459-1,$G1459)</f>
        <v>46272</v>
      </c>
    </row>
    <row r="1460" spans="1:19" ht="15" customHeight="1" x14ac:dyDescent="0.25">
      <c r="A1460" s="122">
        <v>56227</v>
      </c>
      <c r="B1460" s="65" t="s">
        <v>173</v>
      </c>
      <c r="C1460" s="65" t="s">
        <v>282</v>
      </c>
      <c r="D1460" s="66">
        <v>46272</v>
      </c>
      <c r="E1460" s="67">
        <v>1.37</v>
      </c>
      <c r="F1460" s="65" t="s">
        <v>255</v>
      </c>
      <c r="G1460" s="66">
        <v>46272</v>
      </c>
      <c r="H1460">
        <v>40511793</v>
      </c>
      <c r="I1460">
        <v>10</v>
      </c>
      <c r="J1460" s="65" t="s">
        <v>669</v>
      </c>
      <c r="K1460" s="65" t="s">
        <v>2619</v>
      </c>
      <c r="L1460" s="66">
        <v>46272</v>
      </c>
      <c r="M1460" s="65" t="s">
        <v>261</v>
      </c>
      <c r="N1460" s="65" t="s">
        <v>264</v>
      </c>
      <c r="O1460" s="65" t="s">
        <v>259</v>
      </c>
      <c r="P1460" s="66">
        <v>46272</v>
      </c>
      <c r="Q1460" s="31">
        <f t="shared" si="44"/>
        <v>811</v>
      </c>
      <c r="R1460" s="31">
        <f t="shared" si="45"/>
        <v>893</v>
      </c>
      <c r="S1460" s="29">
        <f>IF($Q1460&lt;Parâmetros!$E$19,$G1460-1,$G1460)</f>
        <v>46272</v>
      </c>
    </row>
    <row r="1461" spans="1:19" ht="15" customHeight="1" x14ac:dyDescent="0.25">
      <c r="A1461" s="122">
        <v>56227</v>
      </c>
      <c r="B1461" s="65" t="s">
        <v>173</v>
      </c>
      <c r="C1461" s="65" t="s">
        <v>282</v>
      </c>
      <c r="D1461" s="66">
        <v>46273</v>
      </c>
      <c r="E1461" s="67">
        <v>5.47</v>
      </c>
      <c r="F1461" s="65" t="s">
        <v>255</v>
      </c>
      <c r="G1461" s="66">
        <v>46273</v>
      </c>
      <c r="H1461">
        <v>40512071</v>
      </c>
      <c r="I1461">
        <v>10</v>
      </c>
      <c r="J1461" s="65" t="s">
        <v>2796</v>
      </c>
      <c r="K1461" s="65" t="s">
        <v>2797</v>
      </c>
      <c r="L1461" s="66">
        <v>46273</v>
      </c>
      <c r="M1461" s="65" t="s">
        <v>261</v>
      </c>
      <c r="N1461" s="65" t="s">
        <v>264</v>
      </c>
      <c r="O1461" s="65" t="s">
        <v>259</v>
      </c>
      <c r="P1461" s="66">
        <v>46273</v>
      </c>
      <c r="Q1461" s="31">
        <f t="shared" si="44"/>
        <v>422</v>
      </c>
      <c r="R1461" s="31">
        <f t="shared" si="45"/>
        <v>750</v>
      </c>
      <c r="S1461" s="29">
        <f>IF($Q1461&lt;Parâmetros!$E$19,$G1461-1,$G1461)</f>
        <v>46273</v>
      </c>
    </row>
    <row r="1462" spans="1:19" ht="15" customHeight="1" x14ac:dyDescent="0.25">
      <c r="A1462" s="122">
        <v>56227</v>
      </c>
      <c r="B1462" s="65" t="s">
        <v>173</v>
      </c>
      <c r="C1462" s="65" t="s">
        <v>282</v>
      </c>
      <c r="D1462" s="66">
        <v>46273</v>
      </c>
      <c r="E1462" s="67">
        <v>2.37</v>
      </c>
      <c r="F1462" s="65" t="s">
        <v>255</v>
      </c>
      <c r="G1462" s="66">
        <v>46273</v>
      </c>
      <c r="H1462">
        <v>40512071</v>
      </c>
      <c r="I1462">
        <v>10</v>
      </c>
      <c r="J1462" s="65" t="s">
        <v>2798</v>
      </c>
      <c r="K1462" s="65" t="s">
        <v>2799</v>
      </c>
      <c r="L1462" s="66">
        <v>46273</v>
      </c>
      <c r="M1462" s="65" t="s">
        <v>261</v>
      </c>
      <c r="N1462" s="65" t="s">
        <v>264</v>
      </c>
      <c r="O1462" s="65" t="s">
        <v>259</v>
      </c>
      <c r="P1462" s="66">
        <v>46273</v>
      </c>
      <c r="Q1462" s="31">
        <f t="shared" si="44"/>
        <v>813</v>
      </c>
      <c r="R1462" s="31">
        <f t="shared" si="45"/>
        <v>955</v>
      </c>
      <c r="S1462" s="29">
        <f>IF($Q1462&lt;Parâmetros!$E$19,$G1462-1,$G1462)</f>
        <v>46273</v>
      </c>
    </row>
    <row r="1463" spans="1:19" ht="15" customHeight="1" x14ac:dyDescent="0.25">
      <c r="A1463" s="122">
        <v>56256</v>
      </c>
      <c r="B1463" s="65" t="s">
        <v>182</v>
      </c>
      <c r="C1463" s="65" t="s">
        <v>290</v>
      </c>
      <c r="D1463" s="66">
        <v>46265</v>
      </c>
      <c r="E1463" s="67">
        <v>2.4500000000000002</v>
      </c>
      <c r="F1463" s="65" t="s">
        <v>255</v>
      </c>
      <c r="G1463" s="66">
        <v>46263</v>
      </c>
      <c r="H1463">
        <v>40507135</v>
      </c>
      <c r="I1463">
        <v>10</v>
      </c>
      <c r="J1463" s="65" t="s">
        <v>497</v>
      </c>
      <c r="K1463" s="65" t="s">
        <v>498</v>
      </c>
      <c r="L1463" s="66">
        <v>46263</v>
      </c>
      <c r="M1463" s="65" t="s">
        <v>279</v>
      </c>
      <c r="N1463" s="65" t="s">
        <v>264</v>
      </c>
      <c r="O1463" s="65" t="s">
        <v>259</v>
      </c>
      <c r="P1463" s="66">
        <v>46265</v>
      </c>
      <c r="Q1463" s="31">
        <f t="shared" si="44"/>
        <v>755</v>
      </c>
      <c r="R1463" s="31">
        <f t="shared" si="45"/>
        <v>902</v>
      </c>
      <c r="S1463" s="29">
        <f>IF($Q1463&lt;Parâmetros!$E$19,$G1463-1,$G1463)</f>
        <v>46263</v>
      </c>
    </row>
    <row r="1464" spans="1:19" ht="15" customHeight="1" x14ac:dyDescent="0.25">
      <c r="A1464" s="122">
        <v>56256</v>
      </c>
      <c r="B1464" s="65" t="s">
        <v>182</v>
      </c>
      <c r="C1464" s="65" t="s">
        <v>290</v>
      </c>
      <c r="D1464" s="66">
        <v>46267</v>
      </c>
      <c r="E1464" s="67">
        <v>2.17</v>
      </c>
      <c r="F1464" s="65" t="s">
        <v>255</v>
      </c>
      <c r="G1464" s="66">
        <v>46265</v>
      </c>
      <c r="H1464">
        <v>40509429</v>
      </c>
      <c r="I1464">
        <v>10</v>
      </c>
      <c r="J1464" s="65" t="s">
        <v>1103</v>
      </c>
      <c r="K1464" s="65" t="s">
        <v>1104</v>
      </c>
      <c r="L1464" s="66">
        <v>46265</v>
      </c>
      <c r="M1464" s="65" t="s">
        <v>258</v>
      </c>
      <c r="N1464" s="65" t="s">
        <v>264</v>
      </c>
      <c r="O1464" s="65" t="s">
        <v>259</v>
      </c>
      <c r="P1464" s="66">
        <v>46267</v>
      </c>
      <c r="Q1464" s="31">
        <f t="shared" si="44"/>
        <v>440</v>
      </c>
      <c r="R1464" s="31">
        <f t="shared" si="45"/>
        <v>570</v>
      </c>
      <c r="S1464" s="29">
        <f>IF($Q1464&lt;Parâmetros!$E$19,$G1464-1,$G1464)</f>
        <v>46265</v>
      </c>
    </row>
    <row r="1465" spans="1:19" ht="15" customHeight="1" x14ac:dyDescent="0.25">
      <c r="A1465" s="122">
        <v>56256</v>
      </c>
      <c r="B1465" s="65" t="s">
        <v>182</v>
      </c>
      <c r="C1465" s="65" t="s">
        <v>290</v>
      </c>
      <c r="D1465" s="66">
        <v>46267</v>
      </c>
      <c r="E1465" s="67">
        <v>1.95</v>
      </c>
      <c r="F1465" s="65" t="s">
        <v>255</v>
      </c>
      <c r="G1465" s="66">
        <v>46265</v>
      </c>
      <c r="H1465">
        <v>40509428</v>
      </c>
      <c r="I1465">
        <v>10</v>
      </c>
      <c r="J1465" s="65" t="s">
        <v>1105</v>
      </c>
      <c r="K1465" s="65" t="s">
        <v>1106</v>
      </c>
      <c r="L1465" s="66">
        <v>46265</v>
      </c>
      <c r="M1465" s="65" t="s">
        <v>258</v>
      </c>
      <c r="N1465" s="65" t="s">
        <v>264</v>
      </c>
      <c r="O1465" s="65" t="s">
        <v>259</v>
      </c>
      <c r="P1465" s="66">
        <v>46267</v>
      </c>
      <c r="Q1465" s="31">
        <f t="shared" si="44"/>
        <v>573</v>
      </c>
      <c r="R1465" s="31">
        <f t="shared" si="45"/>
        <v>690</v>
      </c>
      <c r="S1465" s="29">
        <f>IF($Q1465&lt;Parâmetros!$E$19,$G1465-1,$G1465)</f>
        <v>46265</v>
      </c>
    </row>
    <row r="1466" spans="1:19" ht="15" customHeight="1" x14ac:dyDescent="0.25">
      <c r="A1466" s="122">
        <v>56256</v>
      </c>
      <c r="B1466" s="65" t="s">
        <v>182</v>
      </c>
      <c r="C1466" s="65" t="s">
        <v>290</v>
      </c>
      <c r="D1466" s="66">
        <v>46267</v>
      </c>
      <c r="E1466" s="67">
        <v>0.34</v>
      </c>
      <c r="F1466" s="65" t="s">
        <v>255</v>
      </c>
      <c r="G1466" s="66">
        <v>46265</v>
      </c>
      <c r="H1466">
        <v>40509595</v>
      </c>
      <c r="I1466">
        <v>10</v>
      </c>
      <c r="J1466" s="65" t="s">
        <v>1107</v>
      </c>
      <c r="K1466" s="65" t="s">
        <v>1108</v>
      </c>
      <c r="L1466" s="66">
        <v>46265</v>
      </c>
      <c r="M1466" s="65" t="s">
        <v>258</v>
      </c>
      <c r="N1466" s="65" t="s">
        <v>264</v>
      </c>
      <c r="O1466" s="65" t="s">
        <v>259</v>
      </c>
      <c r="P1466" s="66">
        <v>46267</v>
      </c>
      <c r="Q1466" s="31">
        <f t="shared" si="44"/>
        <v>760</v>
      </c>
      <c r="R1466" s="31">
        <f t="shared" si="45"/>
        <v>780</v>
      </c>
      <c r="S1466" s="29">
        <f>IF($Q1466&lt;Parâmetros!$E$19,$G1466-1,$G1466)</f>
        <v>46265</v>
      </c>
    </row>
    <row r="1467" spans="1:19" ht="15" customHeight="1" x14ac:dyDescent="0.25">
      <c r="A1467" s="122">
        <v>56256</v>
      </c>
      <c r="B1467" s="65" t="s">
        <v>182</v>
      </c>
      <c r="C1467" s="65" t="s">
        <v>290</v>
      </c>
      <c r="D1467" s="66">
        <v>46267</v>
      </c>
      <c r="E1467" s="67">
        <v>0.3</v>
      </c>
      <c r="F1467" s="65" t="s">
        <v>255</v>
      </c>
      <c r="G1467" s="66">
        <v>46265</v>
      </c>
      <c r="H1467">
        <v>40509594</v>
      </c>
      <c r="I1467">
        <v>10</v>
      </c>
      <c r="J1467" s="65" t="s">
        <v>1109</v>
      </c>
      <c r="K1467" s="65" t="s">
        <v>1110</v>
      </c>
      <c r="L1467" s="66">
        <v>46265</v>
      </c>
      <c r="M1467" s="65" t="s">
        <v>258</v>
      </c>
      <c r="N1467" s="65" t="s">
        <v>264</v>
      </c>
      <c r="O1467" s="65" t="s">
        <v>259</v>
      </c>
      <c r="P1467" s="66">
        <v>46267</v>
      </c>
      <c r="Q1467" s="31">
        <f t="shared" ref="Q1467:Q1530" si="46">IFERROR(VALUE(LEFT($J1467,2))*60+VALUE(MID($J1467,4,2)),9999)</f>
        <v>782</v>
      </c>
      <c r="R1467" s="31">
        <f t="shared" ref="R1467:R1530" si="47">IFERROR(VALUE(LEFT($K1467,2))*60+VALUE(MID($K1467,4,2)),"")</f>
        <v>800</v>
      </c>
      <c r="S1467" s="29">
        <f>IF($Q1467&lt;Parâmetros!$E$19,$G1467-1,$G1467)</f>
        <v>46265</v>
      </c>
    </row>
    <row r="1468" spans="1:19" ht="15" customHeight="1" x14ac:dyDescent="0.25">
      <c r="A1468" s="122">
        <v>56256</v>
      </c>
      <c r="B1468" s="65" t="s">
        <v>182</v>
      </c>
      <c r="C1468" s="65" t="s">
        <v>290</v>
      </c>
      <c r="D1468" s="66">
        <v>46267</v>
      </c>
      <c r="E1468" s="67">
        <v>0.3</v>
      </c>
      <c r="F1468" s="65" t="s">
        <v>255</v>
      </c>
      <c r="G1468" s="66">
        <v>46265</v>
      </c>
      <c r="H1468">
        <v>40509593</v>
      </c>
      <c r="I1468">
        <v>10</v>
      </c>
      <c r="J1468" s="65" t="s">
        <v>1111</v>
      </c>
      <c r="K1468" s="65" t="s">
        <v>1112</v>
      </c>
      <c r="L1468" s="66">
        <v>46265</v>
      </c>
      <c r="M1468" s="65" t="s">
        <v>258</v>
      </c>
      <c r="N1468">
        <v>3011368</v>
      </c>
      <c r="O1468" s="65" t="s">
        <v>259</v>
      </c>
      <c r="P1468" s="66">
        <v>46267</v>
      </c>
      <c r="Q1468" s="31">
        <f t="shared" si="46"/>
        <v>802</v>
      </c>
      <c r="R1468" s="31">
        <f t="shared" si="47"/>
        <v>820</v>
      </c>
      <c r="S1468" s="29">
        <f>IF($Q1468&lt;Parâmetros!$E$19,$G1468-1,$G1468)</f>
        <v>46265</v>
      </c>
    </row>
    <row r="1469" spans="1:19" ht="15" customHeight="1" x14ac:dyDescent="0.25">
      <c r="A1469" s="122">
        <v>56256</v>
      </c>
      <c r="B1469" s="65" t="s">
        <v>182</v>
      </c>
      <c r="C1469" s="65" t="s">
        <v>290</v>
      </c>
      <c r="D1469" s="66">
        <v>46267</v>
      </c>
      <c r="E1469" s="67">
        <v>0.3</v>
      </c>
      <c r="F1469" s="65" t="s">
        <v>255</v>
      </c>
      <c r="G1469" s="66">
        <v>46265</v>
      </c>
      <c r="H1469">
        <v>40509592</v>
      </c>
      <c r="I1469">
        <v>10</v>
      </c>
      <c r="J1469" s="65" t="s">
        <v>1113</v>
      </c>
      <c r="K1469" s="65" t="s">
        <v>1114</v>
      </c>
      <c r="L1469" s="66">
        <v>46265</v>
      </c>
      <c r="M1469" s="65" t="s">
        <v>258</v>
      </c>
      <c r="N1469" s="65" t="s">
        <v>264</v>
      </c>
      <c r="O1469" s="65" t="s">
        <v>259</v>
      </c>
      <c r="P1469" s="66">
        <v>46267</v>
      </c>
      <c r="Q1469" s="31">
        <f t="shared" si="46"/>
        <v>822</v>
      </c>
      <c r="R1469" s="31">
        <f t="shared" si="47"/>
        <v>840</v>
      </c>
      <c r="S1469" s="29">
        <f>IF($Q1469&lt;Parâmetros!$E$19,$G1469-1,$G1469)</f>
        <v>46265</v>
      </c>
    </row>
    <row r="1470" spans="1:19" ht="15" customHeight="1" x14ac:dyDescent="0.25">
      <c r="A1470" s="122">
        <v>56256</v>
      </c>
      <c r="B1470" s="65" t="s">
        <v>182</v>
      </c>
      <c r="C1470" s="65" t="s">
        <v>290</v>
      </c>
      <c r="D1470" s="66">
        <v>46267</v>
      </c>
      <c r="E1470" s="67">
        <v>0.28999999999999998</v>
      </c>
      <c r="F1470" s="65" t="s">
        <v>255</v>
      </c>
      <c r="G1470" s="66">
        <v>46265</v>
      </c>
      <c r="H1470">
        <v>40509591</v>
      </c>
      <c r="I1470">
        <v>10</v>
      </c>
      <c r="J1470" s="65" t="s">
        <v>1115</v>
      </c>
      <c r="K1470" s="65" t="s">
        <v>1116</v>
      </c>
      <c r="L1470" s="66">
        <v>46265</v>
      </c>
      <c r="M1470" s="65" t="s">
        <v>258</v>
      </c>
      <c r="N1470" s="65" t="s">
        <v>264</v>
      </c>
      <c r="O1470" s="65" t="s">
        <v>259</v>
      </c>
      <c r="P1470" s="66">
        <v>46267</v>
      </c>
      <c r="Q1470" s="31">
        <f t="shared" si="46"/>
        <v>842</v>
      </c>
      <c r="R1470" s="31">
        <f t="shared" si="47"/>
        <v>860</v>
      </c>
      <c r="S1470" s="29">
        <f>IF($Q1470&lt;Parâmetros!$E$19,$G1470-1,$G1470)</f>
        <v>46265</v>
      </c>
    </row>
    <row r="1471" spans="1:19" ht="15" customHeight="1" x14ac:dyDescent="0.25">
      <c r="A1471" s="122">
        <v>56256</v>
      </c>
      <c r="B1471" s="65" t="s">
        <v>182</v>
      </c>
      <c r="C1471" s="65" t="s">
        <v>290</v>
      </c>
      <c r="D1471" s="66">
        <v>46267</v>
      </c>
      <c r="E1471" s="67">
        <v>0.3</v>
      </c>
      <c r="F1471" s="65" t="s">
        <v>255</v>
      </c>
      <c r="G1471" s="66">
        <v>46265</v>
      </c>
      <c r="H1471">
        <v>40509590</v>
      </c>
      <c r="I1471">
        <v>10</v>
      </c>
      <c r="J1471" s="65" t="s">
        <v>1117</v>
      </c>
      <c r="K1471" s="65" t="s">
        <v>901</v>
      </c>
      <c r="L1471" s="66">
        <v>46265</v>
      </c>
      <c r="M1471" s="65" t="s">
        <v>258</v>
      </c>
      <c r="N1471" s="65" t="s">
        <v>264</v>
      </c>
      <c r="O1471" s="65" t="s">
        <v>259</v>
      </c>
      <c r="P1471" s="66">
        <v>46267</v>
      </c>
      <c r="Q1471" s="31">
        <f t="shared" si="46"/>
        <v>862</v>
      </c>
      <c r="R1471" s="31">
        <f t="shared" si="47"/>
        <v>880</v>
      </c>
      <c r="S1471" s="29">
        <f>IF($Q1471&lt;Parâmetros!$E$19,$G1471-1,$G1471)</f>
        <v>46265</v>
      </c>
    </row>
    <row r="1472" spans="1:19" ht="15" customHeight="1" x14ac:dyDescent="0.25">
      <c r="A1472" s="122">
        <v>56256</v>
      </c>
      <c r="B1472" s="65" t="s">
        <v>182</v>
      </c>
      <c r="C1472" s="65" t="s">
        <v>290</v>
      </c>
      <c r="D1472" s="66">
        <v>46267</v>
      </c>
      <c r="E1472" s="67">
        <v>0.3</v>
      </c>
      <c r="F1472" s="65" t="s">
        <v>255</v>
      </c>
      <c r="G1472" s="66">
        <v>46265</v>
      </c>
      <c r="H1472">
        <v>40509589</v>
      </c>
      <c r="I1472">
        <v>10</v>
      </c>
      <c r="J1472" s="65" t="s">
        <v>1118</v>
      </c>
      <c r="K1472" s="65" t="s">
        <v>741</v>
      </c>
      <c r="L1472" s="66">
        <v>46265</v>
      </c>
      <c r="M1472" s="65" t="s">
        <v>258</v>
      </c>
      <c r="N1472" s="65" t="s">
        <v>264</v>
      </c>
      <c r="O1472" s="65" t="s">
        <v>259</v>
      </c>
      <c r="P1472" s="66">
        <v>46267</v>
      </c>
      <c r="Q1472" s="31">
        <f t="shared" si="46"/>
        <v>882</v>
      </c>
      <c r="R1472" s="31">
        <f t="shared" si="47"/>
        <v>900</v>
      </c>
      <c r="S1472" s="29">
        <f>IF($Q1472&lt;Parâmetros!$E$19,$G1472-1,$G1472)</f>
        <v>46265</v>
      </c>
    </row>
    <row r="1473" spans="1:19" ht="15" customHeight="1" x14ac:dyDescent="0.25">
      <c r="A1473" s="122">
        <v>56256</v>
      </c>
      <c r="B1473" s="65" t="s">
        <v>182</v>
      </c>
      <c r="C1473" s="65" t="s">
        <v>290</v>
      </c>
      <c r="D1473" s="66">
        <v>46267</v>
      </c>
      <c r="E1473" s="67">
        <v>0.28999999999999998</v>
      </c>
      <c r="F1473" s="65" t="s">
        <v>255</v>
      </c>
      <c r="G1473" s="66">
        <v>46265</v>
      </c>
      <c r="H1473">
        <v>40509588</v>
      </c>
      <c r="I1473">
        <v>10</v>
      </c>
      <c r="J1473" s="65" t="s">
        <v>1119</v>
      </c>
      <c r="K1473" s="65" t="s">
        <v>1120</v>
      </c>
      <c r="L1473" s="66">
        <v>46265</v>
      </c>
      <c r="M1473" s="65" t="s">
        <v>258</v>
      </c>
      <c r="N1473" s="65" t="s">
        <v>264</v>
      </c>
      <c r="O1473" s="65" t="s">
        <v>259</v>
      </c>
      <c r="P1473" s="66">
        <v>46267</v>
      </c>
      <c r="Q1473" s="31">
        <f t="shared" si="46"/>
        <v>903</v>
      </c>
      <c r="R1473" s="31">
        <f t="shared" si="47"/>
        <v>920</v>
      </c>
      <c r="S1473" s="29">
        <f>IF($Q1473&lt;Parâmetros!$E$19,$G1473-1,$G1473)</f>
        <v>46265</v>
      </c>
    </row>
    <row r="1474" spans="1:19" ht="15" customHeight="1" x14ac:dyDescent="0.25">
      <c r="A1474" s="122">
        <v>56256</v>
      </c>
      <c r="B1474" s="65" t="s">
        <v>182</v>
      </c>
      <c r="C1474" s="65" t="s">
        <v>290</v>
      </c>
      <c r="D1474" s="66">
        <v>46267</v>
      </c>
      <c r="E1474" s="67">
        <v>0.3</v>
      </c>
      <c r="F1474" s="65" t="s">
        <v>255</v>
      </c>
      <c r="G1474" s="66">
        <v>46265</v>
      </c>
      <c r="H1474">
        <v>40509587</v>
      </c>
      <c r="I1474">
        <v>10</v>
      </c>
      <c r="J1474" s="65" t="s">
        <v>1121</v>
      </c>
      <c r="K1474" s="65" t="s">
        <v>1122</v>
      </c>
      <c r="L1474" s="66">
        <v>46265</v>
      </c>
      <c r="M1474" s="65" t="s">
        <v>258</v>
      </c>
      <c r="N1474" s="65" t="s">
        <v>264</v>
      </c>
      <c r="O1474" s="65" t="s">
        <v>259</v>
      </c>
      <c r="P1474" s="66">
        <v>46267</v>
      </c>
      <c r="Q1474" s="31">
        <f t="shared" si="46"/>
        <v>922</v>
      </c>
      <c r="R1474" s="31">
        <f t="shared" si="47"/>
        <v>940</v>
      </c>
      <c r="S1474" s="29">
        <f>IF($Q1474&lt;Parâmetros!$E$19,$G1474-1,$G1474)</f>
        <v>46265</v>
      </c>
    </row>
    <row r="1475" spans="1:19" ht="15" customHeight="1" x14ac:dyDescent="0.25">
      <c r="A1475" s="122">
        <v>56256</v>
      </c>
      <c r="B1475" s="65" t="s">
        <v>182</v>
      </c>
      <c r="C1475" s="65" t="s">
        <v>290</v>
      </c>
      <c r="D1475" s="66">
        <v>46267</v>
      </c>
      <c r="E1475" s="67">
        <v>0.32</v>
      </c>
      <c r="F1475" s="65" t="s">
        <v>255</v>
      </c>
      <c r="G1475" s="66">
        <v>46265</v>
      </c>
      <c r="H1475">
        <v>40509586</v>
      </c>
      <c r="I1475">
        <v>10</v>
      </c>
      <c r="J1475" s="65" t="s">
        <v>1123</v>
      </c>
      <c r="K1475" s="65" t="s">
        <v>1124</v>
      </c>
      <c r="L1475" s="66">
        <v>46265</v>
      </c>
      <c r="M1475" s="65" t="s">
        <v>258</v>
      </c>
      <c r="N1475" s="65" t="s">
        <v>264</v>
      </c>
      <c r="O1475" s="65" t="s">
        <v>259</v>
      </c>
      <c r="P1475" s="66">
        <v>46267</v>
      </c>
      <c r="Q1475" s="31">
        <f t="shared" si="46"/>
        <v>941</v>
      </c>
      <c r="R1475" s="31">
        <f t="shared" si="47"/>
        <v>960</v>
      </c>
      <c r="S1475" s="29">
        <f>IF($Q1475&lt;Parâmetros!$E$19,$G1475-1,$G1475)</f>
        <v>46265</v>
      </c>
    </row>
    <row r="1476" spans="1:19" ht="15" customHeight="1" x14ac:dyDescent="0.25">
      <c r="A1476" s="122">
        <v>56256</v>
      </c>
      <c r="B1476" s="65" t="s">
        <v>182</v>
      </c>
      <c r="C1476" s="65" t="s">
        <v>290</v>
      </c>
      <c r="D1476" s="66">
        <v>46267</v>
      </c>
      <c r="E1476" s="67">
        <v>0.3</v>
      </c>
      <c r="F1476" s="65" t="s">
        <v>255</v>
      </c>
      <c r="G1476" s="66">
        <v>46265</v>
      </c>
      <c r="H1476">
        <v>40509585</v>
      </c>
      <c r="I1476">
        <v>10</v>
      </c>
      <c r="J1476" s="65" t="s">
        <v>1125</v>
      </c>
      <c r="K1476" s="65" t="s">
        <v>1126</v>
      </c>
      <c r="L1476" s="66">
        <v>46265</v>
      </c>
      <c r="M1476" s="65" t="s">
        <v>258</v>
      </c>
      <c r="N1476" s="65" t="s">
        <v>264</v>
      </c>
      <c r="O1476" s="65" t="s">
        <v>259</v>
      </c>
      <c r="P1476" s="66">
        <v>46267</v>
      </c>
      <c r="Q1476" s="31">
        <f t="shared" si="46"/>
        <v>962</v>
      </c>
      <c r="R1476" s="31">
        <f t="shared" si="47"/>
        <v>980</v>
      </c>
      <c r="S1476" s="29">
        <f>IF($Q1476&lt;Parâmetros!$E$19,$G1476-1,$G1476)</f>
        <v>46265</v>
      </c>
    </row>
    <row r="1477" spans="1:19" ht="15" customHeight="1" x14ac:dyDescent="0.25">
      <c r="A1477" s="122">
        <v>56256</v>
      </c>
      <c r="B1477" s="65" t="s">
        <v>182</v>
      </c>
      <c r="C1477" s="65" t="s">
        <v>290</v>
      </c>
      <c r="D1477" s="66">
        <v>46267</v>
      </c>
      <c r="E1477" s="67">
        <v>4.67</v>
      </c>
      <c r="F1477" s="65" t="s">
        <v>255</v>
      </c>
      <c r="G1477" s="66">
        <v>46266</v>
      </c>
      <c r="H1477">
        <v>40510992</v>
      </c>
      <c r="I1477">
        <v>10</v>
      </c>
      <c r="J1477" s="65" t="s">
        <v>1103</v>
      </c>
      <c r="K1477" s="65" t="s">
        <v>1127</v>
      </c>
      <c r="L1477" s="66">
        <v>46266</v>
      </c>
      <c r="M1477" s="65" t="s">
        <v>261</v>
      </c>
      <c r="N1477" s="65" t="s">
        <v>264</v>
      </c>
      <c r="O1477" s="65" t="s">
        <v>259</v>
      </c>
      <c r="P1477" s="66">
        <v>46267</v>
      </c>
      <c r="Q1477" s="31">
        <f t="shared" si="46"/>
        <v>440</v>
      </c>
      <c r="R1477" s="31">
        <f t="shared" si="47"/>
        <v>720</v>
      </c>
      <c r="S1477" s="29">
        <f>IF($Q1477&lt;Parâmetros!$E$19,$G1477-1,$G1477)</f>
        <v>46266</v>
      </c>
    </row>
    <row r="1478" spans="1:19" ht="15" customHeight="1" x14ac:dyDescent="0.25">
      <c r="A1478" s="122">
        <v>56256</v>
      </c>
      <c r="B1478" s="65" t="s">
        <v>182</v>
      </c>
      <c r="C1478" s="65" t="s">
        <v>290</v>
      </c>
      <c r="D1478" s="66">
        <v>46267</v>
      </c>
      <c r="E1478" s="67">
        <v>3.24</v>
      </c>
      <c r="F1478" s="65" t="s">
        <v>255</v>
      </c>
      <c r="G1478" s="66">
        <v>46266</v>
      </c>
      <c r="H1478">
        <v>40510995</v>
      </c>
      <c r="I1478">
        <v>10</v>
      </c>
      <c r="J1478" s="65" t="s">
        <v>1128</v>
      </c>
      <c r="K1478" s="65" t="s">
        <v>1129</v>
      </c>
      <c r="L1478" s="66">
        <v>46266</v>
      </c>
      <c r="M1478" s="65" t="s">
        <v>261</v>
      </c>
      <c r="N1478">
        <v>3010389</v>
      </c>
      <c r="O1478" s="65" t="s">
        <v>259</v>
      </c>
      <c r="P1478" s="66">
        <v>46267</v>
      </c>
      <c r="Q1478" s="31">
        <f t="shared" si="46"/>
        <v>785</v>
      </c>
      <c r="R1478" s="31">
        <f t="shared" si="47"/>
        <v>980</v>
      </c>
      <c r="S1478" s="29">
        <f>IF($Q1478&lt;Parâmetros!$E$19,$G1478-1,$G1478)</f>
        <v>46266</v>
      </c>
    </row>
    <row r="1479" spans="1:19" ht="15" customHeight="1" x14ac:dyDescent="0.25">
      <c r="A1479" s="122">
        <v>56256</v>
      </c>
      <c r="B1479" s="65" t="s">
        <v>182</v>
      </c>
      <c r="C1479" s="65" t="s">
        <v>290</v>
      </c>
      <c r="D1479" s="66">
        <v>46268</v>
      </c>
      <c r="E1479" s="67">
        <v>2.17</v>
      </c>
      <c r="F1479" s="65" t="s">
        <v>255</v>
      </c>
      <c r="G1479" s="66">
        <v>46267</v>
      </c>
      <c r="H1479">
        <v>40511255</v>
      </c>
      <c r="I1479">
        <v>10</v>
      </c>
      <c r="J1479" s="65" t="s">
        <v>1307</v>
      </c>
      <c r="K1479" s="65" t="s">
        <v>1308</v>
      </c>
      <c r="L1479" s="66">
        <v>46267</v>
      </c>
      <c r="M1479" s="65" t="s">
        <v>261</v>
      </c>
      <c r="N1479" s="65" t="s">
        <v>264</v>
      </c>
      <c r="O1479" s="65" t="s">
        <v>259</v>
      </c>
      <c r="P1479" s="66">
        <v>46268</v>
      </c>
      <c r="Q1479" s="31">
        <f t="shared" si="46"/>
        <v>440</v>
      </c>
      <c r="R1479" s="31">
        <f t="shared" si="47"/>
        <v>570</v>
      </c>
      <c r="S1479" s="29">
        <f>IF($Q1479&lt;Parâmetros!$E$19,$G1479-1,$G1479)</f>
        <v>46267</v>
      </c>
    </row>
    <row r="1480" spans="1:19" ht="15" customHeight="1" x14ac:dyDescent="0.25">
      <c r="A1480" s="122">
        <v>56256</v>
      </c>
      <c r="B1480" s="65" t="s">
        <v>182</v>
      </c>
      <c r="C1480" s="65" t="s">
        <v>290</v>
      </c>
      <c r="D1480" s="66">
        <v>46268</v>
      </c>
      <c r="E1480" s="67">
        <v>1.99</v>
      </c>
      <c r="F1480" s="65" t="s">
        <v>255</v>
      </c>
      <c r="G1480" s="66">
        <v>46267</v>
      </c>
      <c r="H1480">
        <v>40511257</v>
      </c>
      <c r="I1480">
        <v>10</v>
      </c>
      <c r="J1480" s="65" t="s">
        <v>1309</v>
      </c>
      <c r="K1480" s="65" t="s">
        <v>358</v>
      </c>
      <c r="L1480" s="66">
        <v>46267</v>
      </c>
      <c r="M1480" s="65" t="s">
        <v>261</v>
      </c>
      <c r="N1480" s="65" t="s">
        <v>264</v>
      </c>
      <c r="O1480" s="65" t="s">
        <v>259</v>
      </c>
      <c r="P1480" s="66">
        <v>46268</v>
      </c>
      <c r="Q1480" s="31">
        <f t="shared" si="46"/>
        <v>571</v>
      </c>
      <c r="R1480" s="31">
        <f t="shared" si="47"/>
        <v>690</v>
      </c>
      <c r="S1480" s="29">
        <f>IF($Q1480&lt;Parâmetros!$E$19,$G1480-1,$G1480)</f>
        <v>46267</v>
      </c>
    </row>
    <row r="1481" spans="1:19" ht="15" customHeight="1" x14ac:dyDescent="0.25">
      <c r="A1481" s="122">
        <v>56256</v>
      </c>
      <c r="B1481" s="65" t="s">
        <v>182</v>
      </c>
      <c r="C1481" s="65" t="s">
        <v>290</v>
      </c>
      <c r="D1481" s="66">
        <v>46268</v>
      </c>
      <c r="E1481" s="67">
        <v>0.28999999999999998</v>
      </c>
      <c r="F1481" s="65" t="s">
        <v>255</v>
      </c>
      <c r="G1481" s="66">
        <v>46267</v>
      </c>
      <c r="H1481">
        <v>40509614</v>
      </c>
      <c r="I1481">
        <v>10</v>
      </c>
      <c r="J1481" s="65" t="s">
        <v>1310</v>
      </c>
      <c r="K1481" s="65" t="s">
        <v>1311</v>
      </c>
      <c r="L1481" s="66">
        <v>46267</v>
      </c>
      <c r="M1481" s="65" t="s">
        <v>258</v>
      </c>
      <c r="N1481">
        <v>3012009</v>
      </c>
      <c r="O1481" s="65" t="s">
        <v>259</v>
      </c>
      <c r="P1481" s="66">
        <v>46268</v>
      </c>
      <c r="Q1481" s="31">
        <f t="shared" si="46"/>
        <v>753</v>
      </c>
      <c r="R1481" s="31">
        <f t="shared" si="47"/>
        <v>770</v>
      </c>
      <c r="S1481" s="29">
        <f>IF($Q1481&lt;Parâmetros!$E$19,$G1481-1,$G1481)</f>
        <v>46267</v>
      </c>
    </row>
    <row r="1482" spans="1:19" ht="15" customHeight="1" x14ac:dyDescent="0.25">
      <c r="A1482" s="122">
        <v>56256</v>
      </c>
      <c r="B1482" s="65" t="s">
        <v>182</v>
      </c>
      <c r="C1482" s="65" t="s">
        <v>290</v>
      </c>
      <c r="D1482" s="66">
        <v>46268</v>
      </c>
      <c r="E1482" s="67">
        <v>0.18</v>
      </c>
      <c r="F1482" s="65" t="s">
        <v>255</v>
      </c>
      <c r="G1482" s="66">
        <v>46267</v>
      </c>
      <c r="H1482">
        <v>40509613</v>
      </c>
      <c r="I1482">
        <v>10</v>
      </c>
      <c r="J1482" s="65" t="s">
        <v>1312</v>
      </c>
      <c r="K1482" s="65" t="s">
        <v>1313</v>
      </c>
      <c r="L1482" s="66">
        <v>46267</v>
      </c>
      <c r="M1482" s="65" t="s">
        <v>258</v>
      </c>
      <c r="N1482">
        <v>3011481</v>
      </c>
      <c r="O1482" s="65" t="s">
        <v>259</v>
      </c>
      <c r="P1482" s="66">
        <v>46268</v>
      </c>
      <c r="Q1482" s="31">
        <f t="shared" si="46"/>
        <v>771</v>
      </c>
      <c r="R1482" s="31">
        <f t="shared" si="47"/>
        <v>782</v>
      </c>
      <c r="S1482" s="29">
        <f>IF($Q1482&lt;Parâmetros!$E$19,$G1482-1,$G1482)</f>
        <v>46267</v>
      </c>
    </row>
    <row r="1483" spans="1:19" ht="15" customHeight="1" x14ac:dyDescent="0.25">
      <c r="A1483" s="122">
        <v>56256</v>
      </c>
      <c r="B1483" s="65" t="s">
        <v>182</v>
      </c>
      <c r="C1483" s="65" t="s">
        <v>290</v>
      </c>
      <c r="D1483" s="66">
        <v>46268</v>
      </c>
      <c r="E1483" s="67">
        <v>0.14000000000000001</v>
      </c>
      <c r="F1483" s="65" t="s">
        <v>255</v>
      </c>
      <c r="G1483" s="66">
        <v>46267</v>
      </c>
      <c r="H1483">
        <v>40509612</v>
      </c>
      <c r="I1483">
        <v>10</v>
      </c>
      <c r="J1483" s="65" t="s">
        <v>1314</v>
      </c>
      <c r="K1483" s="65" t="s">
        <v>1315</v>
      </c>
      <c r="L1483" s="66">
        <v>46267</v>
      </c>
      <c r="M1483" s="65" t="s">
        <v>258</v>
      </c>
      <c r="N1483">
        <v>3004305</v>
      </c>
      <c r="O1483" s="65" t="s">
        <v>259</v>
      </c>
      <c r="P1483" s="66">
        <v>46268</v>
      </c>
      <c r="Q1483" s="31">
        <f t="shared" si="46"/>
        <v>784</v>
      </c>
      <c r="R1483" s="31">
        <f t="shared" si="47"/>
        <v>792</v>
      </c>
      <c r="S1483" s="29">
        <f>IF($Q1483&lt;Parâmetros!$E$19,$G1483-1,$G1483)</f>
        <v>46267</v>
      </c>
    </row>
    <row r="1484" spans="1:19" ht="15" customHeight="1" x14ac:dyDescent="0.25">
      <c r="A1484" s="122">
        <v>56256</v>
      </c>
      <c r="B1484" s="65" t="s">
        <v>182</v>
      </c>
      <c r="C1484" s="65" t="s">
        <v>290</v>
      </c>
      <c r="D1484" s="66">
        <v>46268</v>
      </c>
      <c r="E1484" s="67">
        <v>0.17</v>
      </c>
      <c r="F1484" s="65" t="s">
        <v>255</v>
      </c>
      <c r="G1484" s="66">
        <v>46267</v>
      </c>
      <c r="H1484">
        <v>40509611</v>
      </c>
      <c r="I1484">
        <v>10</v>
      </c>
      <c r="J1484" s="65" t="s">
        <v>1316</v>
      </c>
      <c r="K1484" s="65" t="s">
        <v>1317</v>
      </c>
      <c r="L1484" s="66">
        <v>46267</v>
      </c>
      <c r="M1484" s="65" t="s">
        <v>258</v>
      </c>
      <c r="N1484">
        <v>3011478</v>
      </c>
      <c r="O1484" s="65" t="s">
        <v>259</v>
      </c>
      <c r="P1484" s="66">
        <v>46268</v>
      </c>
      <c r="Q1484" s="31">
        <f t="shared" si="46"/>
        <v>793</v>
      </c>
      <c r="R1484" s="31">
        <f t="shared" si="47"/>
        <v>803</v>
      </c>
      <c r="S1484" s="29">
        <f>IF($Q1484&lt;Parâmetros!$E$19,$G1484-1,$G1484)</f>
        <v>46267</v>
      </c>
    </row>
    <row r="1485" spans="1:19" ht="15" customHeight="1" x14ac:dyDescent="0.25">
      <c r="A1485" s="122">
        <v>56256</v>
      </c>
      <c r="B1485" s="65" t="s">
        <v>182</v>
      </c>
      <c r="C1485" s="65" t="s">
        <v>290</v>
      </c>
      <c r="D1485" s="66">
        <v>46268</v>
      </c>
      <c r="E1485" s="67">
        <v>0.18</v>
      </c>
      <c r="F1485" s="65" t="s">
        <v>255</v>
      </c>
      <c r="G1485" s="66">
        <v>46267</v>
      </c>
      <c r="H1485">
        <v>40509609</v>
      </c>
      <c r="I1485">
        <v>10</v>
      </c>
      <c r="J1485" s="65" t="s">
        <v>1318</v>
      </c>
      <c r="K1485" s="65" t="s">
        <v>1319</v>
      </c>
      <c r="L1485" s="66">
        <v>46267</v>
      </c>
      <c r="M1485" s="65" t="s">
        <v>258</v>
      </c>
      <c r="N1485">
        <v>3011490</v>
      </c>
      <c r="O1485" s="65" t="s">
        <v>259</v>
      </c>
      <c r="P1485" s="66">
        <v>46268</v>
      </c>
      <c r="Q1485" s="31">
        <f t="shared" si="46"/>
        <v>804</v>
      </c>
      <c r="R1485" s="31">
        <f t="shared" si="47"/>
        <v>815</v>
      </c>
      <c r="S1485" s="29">
        <f>IF($Q1485&lt;Parâmetros!$E$19,$G1485-1,$G1485)</f>
        <v>46267</v>
      </c>
    </row>
    <row r="1486" spans="1:19" ht="15" customHeight="1" x14ac:dyDescent="0.25">
      <c r="A1486" s="122">
        <v>56256</v>
      </c>
      <c r="B1486" s="65" t="s">
        <v>182</v>
      </c>
      <c r="C1486" s="65" t="s">
        <v>290</v>
      </c>
      <c r="D1486" s="66">
        <v>46268</v>
      </c>
      <c r="E1486" s="67">
        <v>0.17</v>
      </c>
      <c r="F1486" s="65" t="s">
        <v>255</v>
      </c>
      <c r="G1486" s="66">
        <v>46267</v>
      </c>
      <c r="H1486">
        <v>40509608</v>
      </c>
      <c r="I1486">
        <v>10</v>
      </c>
      <c r="J1486" s="65" t="s">
        <v>1320</v>
      </c>
      <c r="K1486" s="65" t="s">
        <v>1321</v>
      </c>
      <c r="L1486" s="66">
        <v>46267</v>
      </c>
      <c r="M1486" s="65" t="s">
        <v>258</v>
      </c>
      <c r="N1486">
        <v>3011489</v>
      </c>
      <c r="O1486" s="65" t="s">
        <v>259</v>
      </c>
      <c r="P1486" s="66">
        <v>46268</v>
      </c>
      <c r="Q1486" s="31">
        <f t="shared" si="46"/>
        <v>817</v>
      </c>
      <c r="R1486" s="31">
        <f t="shared" si="47"/>
        <v>827</v>
      </c>
      <c r="S1486" s="29">
        <f>IF($Q1486&lt;Parâmetros!$E$19,$G1486-1,$G1486)</f>
        <v>46267</v>
      </c>
    </row>
    <row r="1487" spans="1:19" ht="15" customHeight="1" x14ac:dyDescent="0.25">
      <c r="A1487" s="122">
        <v>56256</v>
      </c>
      <c r="B1487" s="65" t="s">
        <v>182</v>
      </c>
      <c r="C1487" s="65" t="s">
        <v>290</v>
      </c>
      <c r="D1487" s="66">
        <v>46268</v>
      </c>
      <c r="E1487" s="67">
        <v>0.2</v>
      </c>
      <c r="F1487" s="65" t="s">
        <v>255</v>
      </c>
      <c r="G1487" s="66">
        <v>46267</v>
      </c>
      <c r="H1487">
        <v>40509607</v>
      </c>
      <c r="I1487">
        <v>10</v>
      </c>
      <c r="J1487" s="65" t="s">
        <v>1322</v>
      </c>
      <c r="K1487" s="65" t="s">
        <v>1323</v>
      </c>
      <c r="L1487" s="66">
        <v>46267</v>
      </c>
      <c r="M1487" s="65" t="s">
        <v>258</v>
      </c>
      <c r="N1487">
        <v>3011452</v>
      </c>
      <c r="O1487" s="65" t="s">
        <v>259</v>
      </c>
      <c r="P1487" s="66">
        <v>46268</v>
      </c>
      <c r="Q1487" s="31">
        <f t="shared" si="46"/>
        <v>828</v>
      </c>
      <c r="R1487" s="31">
        <f t="shared" si="47"/>
        <v>840</v>
      </c>
      <c r="S1487" s="29">
        <f>IF($Q1487&lt;Parâmetros!$E$19,$G1487-1,$G1487)</f>
        <v>46267</v>
      </c>
    </row>
    <row r="1488" spans="1:19" ht="15" customHeight="1" x14ac:dyDescent="0.25">
      <c r="A1488" s="122">
        <v>56256</v>
      </c>
      <c r="B1488" s="65" t="s">
        <v>182</v>
      </c>
      <c r="C1488" s="65" t="s">
        <v>290</v>
      </c>
      <c r="D1488" s="66">
        <v>46268</v>
      </c>
      <c r="E1488" s="67">
        <v>0.15</v>
      </c>
      <c r="F1488" s="65" t="s">
        <v>255</v>
      </c>
      <c r="G1488" s="66">
        <v>46267</v>
      </c>
      <c r="H1488">
        <v>40509606</v>
      </c>
      <c r="I1488">
        <v>10</v>
      </c>
      <c r="J1488" s="65" t="s">
        <v>1324</v>
      </c>
      <c r="K1488" s="65" t="s">
        <v>1325</v>
      </c>
      <c r="L1488" s="66">
        <v>46267</v>
      </c>
      <c r="M1488" s="65" t="s">
        <v>258</v>
      </c>
      <c r="N1488">
        <v>3011410</v>
      </c>
      <c r="O1488" s="65" t="s">
        <v>259</v>
      </c>
      <c r="P1488" s="66">
        <v>46268</v>
      </c>
      <c r="Q1488" s="31">
        <f t="shared" si="46"/>
        <v>841</v>
      </c>
      <c r="R1488" s="31">
        <f t="shared" si="47"/>
        <v>851</v>
      </c>
      <c r="S1488" s="29">
        <f>IF($Q1488&lt;Parâmetros!$E$19,$G1488-1,$G1488)</f>
        <v>46267</v>
      </c>
    </row>
    <row r="1489" spans="1:19" ht="15" customHeight="1" x14ac:dyDescent="0.25">
      <c r="A1489" s="122">
        <v>56256</v>
      </c>
      <c r="B1489" s="65" t="s">
        <v>182</v>
      </c>
      <c r="C1489" s="65" t="s">
        <v>290</v>
      </c>
      <c r="D1489" s="66">
        <v>46268</v>
      </c>
      <c r="E1489" s="67">
        <v>0.17</v>
      </c>
      <c r="F1489" s="65" t="s">
        <v>255</v>
      </c>
      <c r="G1489" s="66">
        <v>46267</v>
      </c>
      <c r="H1489">
        <v>40509605</v>
      </c>
      <c r="I1489">
        <v>10</v>
      </c>
      <c r="J1489" s="65" t="s">
        <v>1326</v>
      </c>
      <c r="K1489" s="65" t="s">
        <v>1327</v>
      </c>
      <c r="L1489" s="66">
        <v>46267</v>
      </c>
      <c r="M1489" s="65" t="s">
        <v>258</v>
      </c>
      <c r="N1489">
        <v>3012007</v>
      </c>
      <c r="O1489" s="65" t="s">
        <v>259</v>
      </c>
      <c r="P1489" s="66">
        <v>46268</v>
      </c>
      <c r="Q1489" s="31">
        <f t="shared" si="46"/>
        <v>852</v>
      </c>
      <c r="R1489" s="31">
        <f t="shared" si="47"/>
        <v>862</v>
      </c>
      <c r="S1489" s="29">
        <f>IF($Q1489&lt;Parâmetros!$E$19,$G1489-1,$G1489)</f>
        <v>46267</v>
      </c>
    </row>
    <row r="1490" spans="1:19" ht="15" customHeight="1" x14ac:dyDescent="0.25">
      <c r="A1490" s="122">
        <v>56256</v>
      </c>
      <c r="B1490" s="65" t="s">
        <v>182</v>
      </c>
      <c r="C1490" s="65" t="s">
        <v>290</v>
      </c>
      <c r="D1490" s="66">
        <v>46268</v>
      </c>
      <c r="E1490" s="67">
        <v>0.17</v>
      </c>
      <c r="F1490" s="65" t="s">
        <v>255</v>
      </c>
      <c r="G1490" s="66">
        <v>46267</v>
      </c>
      <c r="H1490">
        <v>40509604</v>
      </c>
      <c r="I1490">
        <v>10</v>
      </c>
      <c r="J1490" s="65" t="s">
        <v>1328</v>
      </c>
      <c r="K1490" s="65" t="s">
        <v>1329</v>
      </c>
      <c r="L1490" s="66">
        <v>46267</v>
      </c>
      <c r="M1490" s="65" t="s">
        <v>258</v>
      </c>
      <c r="N1490">
        <v>3011426</v>
      </c>
      <c r="O1490" s="65" t="s">
        <v>259</v>
      </c>
      <c r="P1490" s="66">
        <v>46268</v>
      </c>
      <c r="Q1490" s="31">
        <f t="shared" si="46"/>
        <v>863</v>
      </c>
      <c r="R1490" s="31">
        <f t="shared" si="47"/>
        <v>873</v>
      </c>
      <c r="S1490" s="29">
        <f>IF($Q1490&lt;Parâmetros!$E$19,$G1490-1,$G1490)</f>
        <v>46267</v>
      </c>
    </row>
    <row r="1491" spans="1:19" ht="15" customHeight="1" x14ac:dyDescent="0.25">
      <c r="A1491" s="122">
        <v>56256</v>
      </c>
      <c r="B1491" s="65" t="s">
        <v>182</v>
      </c>
      <c r="C1491" s="65" t="s">
        <v>290</v>
      </c>
      <c r="D1491" s="66">
        <v>46268</v>
      </c>
      <c r="E1491" s="67">
        <v>0.17</v>
      </c>
      <c r="F1491" s="65" t="s">
        <v>255</v>
      </c>
      <c r="G1491" s="66">
        <v>46267</v>
      </c>
      <c r="H1491">
        <v>40509603</v>
      </c>
      <c r="I1491">
        <v>10</v>
      </c>
      <c r="J1491" s="65" t="s">
        <v>1330</v>
      </c>
      <c r="K1491" s="65" t="s">
        <v>1331</v>
      </c>
      <c r="L1491" s="66">
        <v>46267</v>
      </c>
      <c r="M1491" s="65" t="s">
        <v>258</v>
      </c>
      <c r="N1491">
        <v>3011454</v>
      </c>
      <c r="O1491" s="65" t="s">
        <v>259</v>
      </c>
      <c r="P1491" s="66">
        <v>46268</v>
      </c>
      <c r="Q1491" s="31">
        <f t="shared" si="46"/>
        <v>874</v>
      </c>
      <c r="R1491" s="31">
        <f t="shared" si="47"/>
        <v>884</v>
      </c>
      <c r="S1491" s="29">
        <f>IF($Q1491&lt;Parâmetros!$E$19,$G1491-1,$G1491)</f>
        <v>46267</v>
      </c>
    </row>
    <row r="1492" spans="1:19" ht="15" customHeight="1" x14ac:dyDescent="0.25">
      <c r="A1492" s="122">
        <v>56256</v>
      </c>
      <c r="B1492" s="65" t="s">
        <v>182</v>
      </c>
      <c r="C1492" s="65" t="s">
        <v>290</v>
      </c>
      <c r="D1492" s="66">
        <v>46268</v>
      </c>
      <c r="E1492" s="67">
        <v>0.25</v>
      </c>
      <c r="F1492" s="65" t="s">
        <v>255</v>
      </c>
      <c r="G1492" s="66">
        <v>46267</v>
      </c>
      <c r="H1492">
        <v>40509602</v>
      </c>
      <c r="I1492">
        <v>10</v>
      </c>
      <c r="J1492" s="65" t="s">
        <v>1332</v>
      </c>
      <c r="K1492" s="65" t="s">
        <v>1333</v>
      </c>
      <c r="L1492" s="66">
        <v>46267</v>
      </c>
      <c r="M1492" s="65" t="s">
        <v>258</v>
      </c>
      <c r="N1492">
        <v>3011456</v>
      </c>
      <c r="O1492" s="65" t="s">
        <v>259</v>
      </c>
      <c r="P1492" s="66">
        <v>46268</v>
      </c>
      <c r="Q1492" s="31">
        <f t="shared" si="46"/>
        <v>885</v>
      </c>
      <c r="R1492" s="31">
        <f t="shared" si="47"/>
        <v>900</v>
      </c>
      <c r="S1492" s="29">
        <f>IF($Q1492&lt;Parâmetros!$E$19,$G1492-1,$G1492)</f>
        <v>46267</v>
      </c>
    </row>
    <row r="1493" spans="1:19" ht="15" customHeight="1" x14ac:dyDescent="0.25">
      <c r="A1493" s="122">
        <v>56256</v>
      </c>
      <c r="B1493" s="65" t="s">
        <v>182</v>
      </c>
      <c r="C1493" s="65" t="s">
        <v>290</v>
      </c>
      <c r="D1493" s="66">
        <v>46268</v>
      </c>
      <c r="E1493" s="67">
        <v>0.15</v>
      </c>
      <c r="F1493" s="65" t="s">
        <v>255</v>
      </c>
      <c r="G1493" s="66">
        <v>46267</v>
      </c>
      <c r="H1493">
        <v>40509562</v>
      </c>
      <c r="I1493">
        <v>10</v>
      </c>
      <c r="J1493" s="65" t="s">
        <v>1334</v>
      </c>
      <c r="K1493" s="65" t="s">
        <v>1335</v>
      </c>
      <c r="L1493" s="66">
        <v>46267</v>
      </c>
      <c r="M1493" s="65" t="s">
        <v>258</v>
      </c>
      <c r="N1493" s="65" t="s">
        <v>264</v>
      </c>
      <c r="O1493" s="65" t="s">
        <v>259</v>
      </c>
      <c r="P1493" s="66">
        <v>46268</v>
      </c>
      <c r="Q1493" s="31">
        <f t="shared" si="46"/>
        <v>902</v>
      </c>
      <c r="R1493" s="31">
        <f t="shared" si="47"/>
        <v>911</v>
      </c>
      <c r="S1493" s="29">
        <f>IF($Q1493&lt;Parâmetros!$E$19,$G1493-1,$G1493)</f>
        <v>46267</v>
      </c>
    </row>
    <row r="1494" spans="1:19" ht="15" customHeight="1" x14ac:dyDescent="0.25">
      <c r="A1494" s="122">
        <v>56256</v>
      </c>
      <c r="B1494" s="65" t="s">
        <v>182</v>
      </c>
      <c r="C1494" s="65" t="s">
        <v>290</v>
      </c>
      <c r="D1494" s="66">
        <v>46268</v>
      </c>
      <c r="E1494" s="67">
        <v>0.17</v>
      </c>
      <c r="F1494" s="65" t="s">
        <v>255</v>
      </c>
      <c r="G1494" s="66">
        <v>46267</v>
      </c>
      <c r="H1494">
        <v>40509561</v>
      </c>
      <c r="I1494">
        <v>10</v>
      </c>
      <c r="J1494" s="65" t="s">
        <v>1336</v>
      </c>
      <c r="K1494" s="65" t="s">
        <v>1337</v>
      </c>
      <c r="L1494" s="66">
        <v>46267</v>
      </c>
      <c r="M1494" s="65" t="s">
        <v>258</v>
      </c>
      <c r="N1494" s="65" t="s">
        <v>264</v>
      </c>
      <c r="O1494" s="65" t="s">
        <v>259</v>
      </c>
      <c r="P1494" s="66">
        <v>46268</v>
      </c>
      <c r="Q1494" s="31">
        <f t="shared" si="46"/>
        <v>912</v>
      </c>
      <c r="R1494" s="31">
        <f t="shared" si="47"/>
        <v>922</v>
      </c>
      <c r="S1494" s="29">
        <f>IF($Q1494&lt;Parâmetros!$E$19,$G1494-1,$G1494)</f>
        <v>46267</v>
      </c>
    </row>
    <row r="1495" spans="1:19" ht="15" customHeight="1" x14ac:dyDescent="0.25">
      <c r="A1495" s="122">
        <v>56256</v>
      </c>
      <c r="B1495" s="65" t="s">
        <v>182</v>
      </c>
      <c r="C1495" s="65" t="s">
        <v>290</v>
      </c>
      <c r="D1495" s="66">
        <v>46268</v>
      </c>
      <c r="E1495" s="67">
        <v>0.17</v>
      </c>
      <c r="F1495" s="65" t="s">
        <v>255</v>
      </c>
      <c r="G1495" s="66">
        <v>46267</v>
      </c>
      <c r="H1495">
        <v>40509560</v>
      </c>
      <c r="I1495">
        <v>10</v>
      </c>
      <c r="J1495" s="65" t="s">
        <v>1338</v>
      </c>
      <c r="K1495" s="65" t="s">
        <v>1339</v>
      </c>
      <c r="L1495" s="66">
        <v>46267</v>
      </c>
      <c r="M1495" s="65" t="s">
        <v>258</v>
      </c>
      <c r="N1495" s="65" t="s">
        <v>264</v>
      </c>
      <c r="O1495" s="65" t="s">
        <v>259</v>
      </c>
      <c r="P1495" s="66">
        <v>46268</v>
      </c>
      <c r="Q1495" s="31">
        <f t="shared" si="46"/>
        <v>923</v>
      </c>
      <c r="R1495" s="31">
        <f t="shared" si="47"/>
        <v>933</v>
      </c>
      <c r="S1495" s="29">
        <f>IF($Q1495&lt;Parâmetros!$E$19,$G1495-1,$G1495)</f>
        <v>46267</v>
      </c>
    </row>
    <row r="1496" spans="1:19" ht="15" customHeight="1" x14ac:dyDescent="0.25">
      <c r="A1496" s="122">
        <v>56256</v>
      </c>
      <c r="B1496" s="65" t="s">
        <v>182</v>
      </c>
      <c r="C1496" s="65" t="s">
        <v>290</v>
      </c>
      <c r="D1496" s="66">
        <v>46268</v>
      </c>
      <c r="E1496" s="67">
        <v>0.17</v>
      </c>
      <c r="F1496" s="65" t="s">
        <v>255</v>
      </c>
      <c r="G1496" s="66">
        <v>46267</v>
      </c>
      <c r="H1496">
        <v>40509559</v>
      </c>
      <c r="I1496">
        <v>10</v>
      </c>
      <c r="J1496" s="65" t="s">
        <v>1340</v>
      </c>
      <c r="K1496" s="65" t="s">
        <v>1341</v>
      </c>
      <c r="L1496" s="66">
        <v>46267</v>
      </c>
      <c r="M1496" s="65" t="s">
        <v>258</v>
      </c>
      <c r="N1496" s="65" t="s">
        <v>264</v>
      </c>
      <c r="O1496" s="65" t="s">
        <v>259</v>
      </c>
      <c r="P1496" s="66">
        <v>46268</v>
      </c>
      <c r="Q1496" s="31">
        <f t="shared" si="46"/>
        <v>934</v>
      </c>
      <c r="R1496" s="31">
        <f t="shared" si="47"/>
        <v>944</v>
      </c>
      <c r="S1496" s="29">
        <f>IF($Q1496&lt;Parâmetros!$E$19,$G1496-1,$G1496)</f>
        <v>46267</v>
      </c>
    </row>
    <row r="1497" spans="1:19" ht="15" customHeight="1" x14ac:dyDescent="0.25">
      <c r="A1497" s="122">
        <v>56256</v>
      </c>
      <c r="B1497" s="65" t="s">
        <v>182</v>
      </c>
      <c r="C1497" s="65" t="s">
        <v>290</v>
      </c>
      <c r="D1497" s="66">
        <v>46268</v>
      </c>
      <c r="E1497" s="67">
        <v>0.19</v>
      </c>
      <c r="F1497" s="65" t="s">
        <v>255</v>
      </c>
      <c r="G1497" s="66">
        <v>46267</v>
      </c>
      <c r="H1497">
        <v>40509558</v>
      </c>
      <c r="I1497">
        <v>10</v>
      </c>
      <c r="J1497" s="65" t="s">
        <v>1342</v>
      </c>
      <c r="K1497" s="65" t="s">
        <v>1343</v>
      </c>
      <c r="L1497" s="66">
        <v>46267</v>
      </c>
      <c r="M1497" s="65" t="s">
        <v>258</v>
      </c>
      <c r="N1497" s="65" t="s">
        <v>264</v>
      </c>
      <c r="O1497" s="65" t="s">
        <v>259</v>
      </c>
      <c r="P1497" s="66">
        <v>46268</v>
      </c>
      <c r="Q1497" s="31">
        <f t="shared" si="46"/>
        <v>944</v>
      </c>
      <c r="R1497" s="31">
        <f t="shared" si="47"/>
        <v>955</v>
      </c>
      <c r="S1497" s="29">
        <f>IF($Q1497&lt;Parâmetros!$E$19,$G1497-1,$G1497)</f>
        <v>46267</v>
      </c>
    </row>
    <row r="1498" spans="1:19" ht="15" customHeight="1" x14ac:dyDescent="0.25">
      <c r="A1498" s="122">
        <v>56256</v>
      </c>
      <c r="B1498" s="65" t="s">
        <v>182</v>
      </c>
      <c r="C1498" s="65" t="s">
        <v>290</v>
      </c>
      <c r="D1498" s="66">
        <v>46268</v>
      </c>
      <c r="E1498" s="67">
        <v>0.17</v>
      </c>
      <c r="F1498" s="65" t="s">
        <v>255</v>
      </c>
      <c r="G1498" s="66">
        <v>46267</v>
      </c>
      <c r="H1498">
        <v>40509557</v>
      </c>
      <c r="I1498">
        <v>10</v>
      </c>
      <c r="J1498" s="65" t="s">
        <v>1344</v>
      </c>
      <c r="K1498" s="65" t="s">
        <v>1345</v>
      </c>
      <c r="L1498" s="66">
        <v>46267</v>
      </c>
      <c r="M1498" s="65" t="s">
        <v>258</v>
      </c>
      <c r="N1498" s="65" t="s">
        <v>264</v>
      </c>
      <c r="O1498" s="65" t="s">
        <v>259</v>
      </c>
      <c r="P1498" s="66">
        <v>46268</v>
      </c>
      <c r="Q1498" s="31">
        <f t="shared" si="46"/>
        <v>957</v>
      </c>
      <c r="R1498" s="31">
        <f t="shared" si="47"/>
        <v>967</v>
      </c>
      <c r="S1498" s="29">
        <f>IF($Q1498&lt;Parâmetros!$E$19,$G1498-1,$G1498)</f>
        <v>46267</v>
      </c>
    </row>
    <row r="1499" spans="1:19" ht="15" customHeight="1" x14ac:dyDescent="0.25">
      <c r="A1499" s="122">
        <v>56256</v>
      </c>
      <c r="B1499" s="65" t="s">
        <v>182</v>
      </c>
      <c r="C1499" s="65" t="s">
        <v>290</v>
      </c>
      <c r="D1499" s="66">
        <v>46268</v>
      </c>
      <c r="E1499" s="67">
        <v>0.2</v>
      </c>
      <c r="F1499" s="65" t="s">
        <v>255</v>
      </c>
      <c r="G1499" s="66">
        <v>46267</v>
      </c>
      <c r="H1499">
        <v>40509556</v>
      </c>
      <c r="I1499">
        <v>10</v>
      </c>
      <c r="J1499" s="65" t="s">
        <v>1346</v>
      </c>
      <c r="K1499" s="65" t="s">
        <v>1347</v>
      </c>
      <c r="L1499" s="66">
        <v>46267</v>
      </c>
      <c r="M1499" s="65" t="s">
        <v>258</v>
      </c>
      <c r="N1499" s="65" t="s">
        <v>264</v>
      </c>
      <c r="O1499" s="65" t="s">
        <v>259</v>
      </c>
      <c r="P1499" s="66">
        <v>46268</v>
      </c>
      <c r="Q1499" s="31">
        <f t="shared" si="46"/>
        <v>968</v>
      </c>
      <c r="R1499" s="31">
        <f t="shared" si="47"/>
        <v>980</v>
      </c>
      <c r="S1499" s="29">
        <f>IF($Q1499&lt;Parâmetros!$E$19,$G1499-1,$G1499)</f>
        <v>46267</v>
      </c>
    </row>
    <row r="1500" spans="1:19" ht="15" customHeight="1" x14ac:dyDescent="0.25">
      <c r="A1500" s="122">
        <v>56256</v>
      </c>
      <c r="B1500" s="65" t="s">
        <v>182</v>
      </c>
      <c r="C1500" s="65" t="s">
        <v>290</v>
      </c>
      <c r="D1500" s="66">
        <v>46270</v>
      </c>
      <c r="E1500" s="67">
        <v>0.67</v>
      </c>
      <c r="F1500" s="65" t="s">
        <v>255</v>
      </c>
      <c r="G1500" s="66">
        <v>46268</v>
      </c>
      <c r="H1500">
        <v>40509555</v>
      </c>
      <c r="I1500">
        <v>10</v>
      </c>
      <c r="J1500" s="65" t="s">
        <v>2212</v>
      </c>
      <c r="K1500" s="65" t="s">
        <v>2213</v>
      </c>
      <c r="L1500" s="66">
        <v>46268</v>
      </c>
      <c r="M1500" s="65" t="s">
        <v>258</v>
      </c>
      <c r="N1500" s="65" t="s">
        <v>264</v>
      </c>
      <c r="O1500" s="65" t="s">
        <v>259</v>
      </c>
      <c r="P1500" s="66">
        <v>46270</v>
      </c>
      <c r="Q1500" s="31">
        <f t="shared" si="46"/>
        <v>440</v>
      </c>
      <c r="R1500" s="31">
        <f t="shared" si="47"/>
        <v>480</v>
      </c>
      <c r="S1500" s="29">
        <f>IF($Q1500&lt;Parâmetros!$E$19,$G1500-1,$G1500)</f>
        <v>46268</v>
      </c>
    </row>
    <row r="1501" spans="1:19" ht="15" customHeight="1" x14ac:dyDescent="0.25">
      <c r="A1501" s="122">
        <v>56256</v>
      </c>
      <c r="B1501" s="65" t="s">
        <v>182</v>
      </c>
      <c r="C1501" s="65" t="s">
        <v>290</v>
      </c>
      <c r="D1501" s="66">
        <v>46270</v>
      </c>
      <c r="E1501" s="67">
        <v>0.28999999999999998</v>
      </c>
      <c r="F1501" s="65" t="s">
        <v>255</v>
      </c>
      <c r="G1501" s="66">
        <v>46268</v>
      </c>
      <c r="H1501">
        <v>40509554</v>
      </c>
      <c r="I1501">
        <v>10</v>
      </c>
      <c r="J1501" s="65" t="s">
        <v>2214</v>
      </c>
      <c r="K1501" s="65" t="s">
        <v>2215</v>
      </c>
      <c r="L1501" s="66">
        <v>46268</v>
      </c>
      <c r="M1501" s="65" t="s">
        <v>258</v>
      </c>
      <c r="N1501" s="65" t="s">
        <v>264</v>
      </c>
      <c r="O1501" s="65" t="s">
        <v>259</v>
      </c>
      <c r="P1501" s="66">
        <v>46270</v>
      </c>
      <c r="Q1501" s="31">
        <f t="shared" si="46"/>
        <v>482</v>
      </c>
      <c r="R1501" s="31">
        <f t="shared" si="47"/>
        <v>500</v>
      </c>
      <c r="S1501" s="29">
        <f>IF($Q1501&lt;Parâmetros!$E$19,$G1501-1,$G1501)</f>
        <v>46268</v>
      </c>
    </row>
    <row r="1502" spans="1:19" ht="15" customHeight="1" x14ac:dyDescent="0.25">
      <c r="A1502" s="122">
        <v>56256</v>
      </c>
      <c r="B1502" s="65" t="s">
        <v>182</v>
      </c>
      <c r="C1502" s="65" t="s">
        <v>290</v>
      </c>
      <c r="D1502" s="66">
        <v>46270</v>
      </c>
      <c r="E1502" s="67">
        <v>0.32</v>
      </c>
      <c r="F1502" s="65" t="s">
        <v>255</v>
      </c>
      <c r="G1502" s="66">
        <v>46268</v>
      </c>
      <c r="H1502">
        <v>40509610</v>
      </c>
      <c r="I1502">
        <v>10</v>
      </c>
      <c r="J1502" s="65" t="s">
        <v>2216</v>
      </c>
      <c r="K1502" s="65" t="s">
        <v>2217</v>
      </c>
      <c r="L1502" s="66">
        <v>46268</v>
      </c>
      <c r="M1502" s="65" t="s">
        <v>258</v>
      </c>
      <c r="N1502">
        <v>3011474</v>
      </c>
      <c r="O1502" s="65" t="s">
        <v>259</v>
      </c>
      <c r="P1502" s="66">
        <v>46270</v>
      </c>
      <c r="Q1502" s="31">
        <f t="shared" si="46"/>
        <v>501</v>
      </c>
      <c r="R1502" s="31">
        <f t="shared" si="47"/>
        <v>520</v>
      </c>
      <c r="S1502" s="29">
        <f>IF($Q1502&lt;Parâmetros!$E$19,$G1502-1,$G1502)</f>
        <v>46268</v>
      </c>
    </row>
    <row r="1503" spans="1:19" ht="15" customHeight="1" x14ac:dyDescent="0.25">
      <c r="A1503" s="122">
        <v>56256</v>
      </c>
      <c r="B1503" s="65" t="s">
        <v>182</v>
      </c>
      <c r="C1503" s="65" t="s">
        <v>290</v>
      </c>
      <c r="D1503" s="66">
        <v>46270</v>
      </c>
      <c r="E1503" s="67">
        <v>0.32</v>
      </c>
      <c r="F1503" s="65" t="s">
        <v>255</v>
      </c>
      <c r="G1503" s="66">
        <v>46268</v>
      </c>
      <c r="H1503">
        <v>40509578</v>
      </c>
      <c r="I1503">
        <v>10</v>
      </c>
      <c r="J1503" s="65" t="s">
        <v>2218</v>
      </c>
      <c r="K1503" s="65" t="s">
        <v>1152</v>
      </c>
      <c r="L1503" s="66">
        <v>46268</v>
      </c>
      <c r="M1503" s="65" t="s">
        <v>258</v>
      </c>
      <c r="N1503" s="65" t="s">
        <v>264</v>
      </c>
      <c r="O1503" s="65" t="s">
        <v>259</v>
      </c>
      <c r="P1503" s="66">
        <v>46270</v>
      </c>
      <c r="Q1503" s="31">
        <f t="shared" si="46"/>
        <v>521</v>
      </c>
      <c r="R1503" s="31">
        <f t="shared" si="47"/>
        <v>540</v>
      </c>
      <c r="S1503" s="29">
        <f>IF($Q1503&lt;Parâmetros!$E$19,$G1503-1,$G1503)</f>
        <v>46268</v>
      </c>
    </row>
    <row r="1504" spans="1:19" ht="15" customHeight="1" x14ac:dyDescent="0.25">
      <c r="A1504" s="122">
        <v>56256</v>
      </c>
      <c r="B1504" s="65" t="s">
        <v>182</v>
      </c>
      <c r="C1504" s="65" t="s">
        <v>290</v>
      </c>
      <c r="D1504" s="66">
        <v>46270</v>
      </c>
      <c r="E1504" s="67">
        <v>0.32</v>
      </c>
      <c r="F1504" s="65" t="s">
        <v>255</v>
      </c>
      <c r="G1504" s="66">
        <v>46268</v>
      </c>
      <c r="H1504">
        <v>40509577</v>
      </c>
      <c r="I1504">
        <v>10</v>
      </c>
      <c r="J1504" s="65" t="s">
        <v>2219</v>
      </c>
      <c r="K1504" s="65" t="s">
        <v>2220</v>
      </c>
      <c r="L1504" s="66">
        <v>46268</v>
      </c>
      <c r="M1504" s="65" t="s">
        <v>258</v>
      </c>
      <c r="N1504" s="65" t="s">
        <v>264</v>
      </c>
      <c r="O1504" s="65" t="s">
        <v>259</v>
      </c>
      <c r="P1504" s="66">
        <v>46270</v>
      </c>
      <c r="Q1504" s="31">
        <f t="shared" si="46"/>
        <v>541</v>
      </c>
      <c r="R1504" s="31">
        <f t="shared" si="47"/>
        <v>560</v>
      </c>
      <c r="S1504" s="29">
        <f>IF($Q1504&lt;Parâmetros!$E$19,$G1504-1,$G1504)</f>
        <v>46268</v>
      </c>
    </row>
    <row r="1505" spans="1:19" ht="15" customHeight="1" x14ac:dyDescent="0.25">
      <c r="A1505" s="122">
        <v>56256</v>
      </c>
      <c r="B1505" s="65" t="s">
        <v>182</v>
      </c>
      <c r="C1505" s="65" t="s">
        <v>290</v>
      </c>
      <c r="D1505" s="66">
        <v>46270</v>
      </c>
      <c r="E1505" s="67">
        <v>0.32</v>
      </c>
      <c r="F1505" s="65" t="s">
        <v>255</v>
      </c>
      <c r="G1505" s="66">
        <v>46268</v>
      </c>
      <c r="H1505">
        <v>40509576</v>
      </c>
      <c r="I1505">
        <v>10</v>
      </c>
      <c r="J1505" s="65" t="s">
        <v>2221</v>
      </c>
      <c r="K1505" s="65" t="s">
        <v>2222</v>
      </c>
      <c r="L1505" s="66">
        <v>46268</v>
      </c>
      <c r="M1505" s="65" t="s">
        <v>258</v>
      </c>
      <c r="N1505" s="65" t="s">
        <v>264</v>
      </c>
      <c r="O1505" s="65" t="s">
        <v>259</v>
      </c>
      <c r="P1505" s="66">
        <v>46270</v>
      </c>
      <c r="Q1505" s="31">
        <f t="shared" si="46"/>
        <v>561</v>
      </c>
      <c r="R1505" s="31">
        <f t="shared" si="47"/>
        <v>580</v>
      </c>
      <c r="S1505" s="29">
        <f>IF($Q1505&lt;Parâmetros!$E$19,$G1505-1,$G1505)</f>
        <v>46268</v>
      </c>
    </row>
    <row r="1506" spans="1:19" ht="15" customHeight="1" x14ac:dyDescent="0.25">
      <c r="A1506" s="122">
        <v>56256</v>
      </c>
      <c r="B1506" s="65" t="s">
        <v>182</v>
      </c>
      <c r="C1506" s="65" t="s">
        <v>290</v>
      </c>
      <c r="D1506" s="66">
        <v>46270</v>
      </c>
      <c r="E1506" s="67">
        <v>0.32</v>
      </c>
      <c r="F1506" s="65" t="s">
        <v>255</v>
      </c>
      <c r="G1506" s="66">
        <v>46268</v>
      </c>
      <c r="H1506">
        <v>40509575</v>
      </c>
      <c r="I1506">
        <v>10</v>
      </c>
      <c r="J1506" s="65" t="s">
        <v>2223</v>
      </c>
      <c r="K1506" s="65" t="s">
        <v>2224</v>
      </c>
      <c r="L1506" s="66">
        <v>46268</v>
      </c>
      <c r="M1506" s="65" t="s">
        <v>258</v>
      </c>
      <c r="N1506" s="65" t="s">
        <v>264</v>
      </c>
      <c r="O1506" s="65" t="s">
        <v>259</v>
      </c>
      <c r="P1506" s="66">
        <v>46270</v>
      </c>
      <c r="Q1506" s="31">
        <f t="shared" si="46"/>
        <v>581</v>
      </c>
      <c r="R1506" s="31">
        <f t="shared" si="47"/>
        <v>600</v>
      </c>
      <c r="S1506" s="29">
        <f>IF($Q1506&lt;Parâmetros!$E$19,$G1506-1,$G1506)</f>
        <v>46268</v>
      </c>
    </row>
    <row r="1507" spans="1:19" ht="15" customHeight="1" x14ac:dyDescent="0.25">
      <c r="A1507" s="122">
        <v>56256</v>
      </c>
      <c r="B1507" s="65" t="s">
        <v>182</v>
      </c>
      <c r="C1507" s="65" t="s">
        <v>290</v>
      </c>
      <c r="D1507" s="66">
        <v>46270</v>
      </c>
      <c r="E1507" s="67">
        <v>0.32</v>
      </c>
      <c r="F1507" s="65" t="s">
        <v>255</v>
      </c>
      <c r="G1507" s="66">
        <v>46268</v>
      </c>
      <c r="H1507">
        <v>40509574</v>
      </c>
      <c r="I1507">
        <v>10</v>
      </c>
      <c r="J1507" s="65" t="s">
        <v>2225</v>
      </c>
      <c r="K1507" s="65" t="s">
        <v>2226</v>
      </c>
      <c r="L1507" s="66">
        <v>46268</v>
      </c>
      <c r="M1507" s="65" t="s">
        <v>258</v>
      </c>
      <c r="N1507" s="65" t="s">
        <v>264</v>
      </c>
      <c r="O1507" s="65" t="s">
        <v>259</v>
      </c>
      <c r="P1507" s="66">
        <v>46270</v>
      </c>
      <c r="Q1507" s="31">
        <f t="shared" si="46"/>
        <v>601</v>
      </c>
      <c r="R1507" s="31">
        <f t="shared" si="47"/>
        <v>620</v>
      </c>
      <c r="S1507" s="29">
        <f>IF($Q1507&lt;Parâmetros!$E$19,$G1507-1,$G1507)</f>
        <v>46268</v>
      </c>
    </row>
    <row r="1508" spans="1:19" ht="15" customHeight="1" x14ac:dyDescent="0.25">
      <c r="A1508" s="122">
        <v>56256</v>
      </c>
      <c r="B1508" s="65" t="s">
        <v>182</v>
      </c>
      <c r="C1508" s="65" t="s">
        <v>290</v>
      </c>
      <c r="D1508" s="66">
        <v>46270</v>
      </c>
      <c r="E1508" s="67">
        <v>0.3</v>
      </c>
      <c r="F1508" s="65" t="s">
        <v>255</v>
      </c>
      <c r="G1508" s="66">
        <v>46268</v>
      </c>
      <c r="H1508">
        <v>40509573</v>
      </c>
      <c r="I1508">
        <v>10</v>
      </c>
      <c r="J1508" s="65" t="s">
        <v>2227</v>
      </c>
      <c r="K1508" s="65" t="s">
        <v>2228</v>
      </c>
      <c r="L1508" s="66">
        <v>46268</v>
      </c>
      <c r="M1508" s="65" t="s">
        <v>258</v>
      </c>
      <c r="N1508" s="65" t="s">
        <v>264</v>
      </c>
      <c r="O1508" s="65" t="s">
        <v>259</v>
      </c>
      <c r="P1508" s="66">
        <v>46270</v>
      </c>
      <c r="Q1508" s="31">
        <f t="shared" si="46"/>
        <v>621</v>
      </c>
      <c r="R1508" s="31">
        <f t="shared" si="47"/>
        <v>640</v>
      </c>
      <c r="S1508" s="29">
        <f>IF($Q1508&lt;Parâmetros!$E$19,$G1508-1,$G1508)</f>
        <v>46268</v>
      </c>
    </row>
    <row r="1509" spans="1:19" ht="15" customHeight="1" x14ac:dyDescent="0.25">
      <c r="A1509" s="122">
        <v>56256</v>
      </c>
      <c r="B1509" s="65" t="s">
        <v>182</v>
      </c>
      <c r="C1509" s="65" t="s">
        <v>290</v>
      </c>
      <c r="D1509" s="66">
        <v>46270</v>
      </c>
      <c r="E1509" s="67">
        <v>0.3</v>
      </c>
      <c r="F1509" s="65" t="s">
        <v>255</v>
      </c>
      <c r="G1509" s="66">
        <v>46268</v>
      </c>
      <c r="H1509">
        <v>40509570</v>
      </c>
      <c r="I1509">
        <v>10</v>
      </c>
      <c r="J1509" s="65" t="s">
        <v>2229</v>
      </c>
      <c r="K1509" s="65" t="s">
        <v>1503</v>
      </c>
      <c r="L1509" s="66">
        <v>46268</v>
      </c>
      <c r="M1509" s="65" t="s">
        <v>258</v>
      </c>
      <c r="N1509" s="65" t="s">
        <v>264</v>
      </c>
      <c r="O1509" s="65" t="s">
        <v>259</v>
      </c>
      <c r="P1509" s="66">
        <v>46270</v>
      </c>
      <c r="Q1509" s="31">
        <f t="shared" si="46"/>
        <v>641</v>
      </c>
      <c r="R1509" s="31">
        <f t="shared" si="47"/>
        <v>660</v>
      </c>
      <c r="S1509" s="29">
        <f>IF($Q1509&lt;Parâmetros!$E$19,$G1509-1,$G1509)</f>
        <v>46268</v>
      </c>
    </row>
    <row r="1510" spans="1:19" ht="15" customHeight="1" x14ac:dyDescent="0.25">
      <c r="A1510" s="122">
        <v>56256</v>
      </c>
      <c r="B1510" s="65" t="s">
        <v>182</v>
      </c>
      <c r="C1510" s="65" t="s">
        <v>290</v>
      </c>
      <c r="D1510" s="66">
        <v>46270</v>
      </c>
      <c r="E1510" s="67">
        <v>0.47</v>
      </c>
      <c r="F1510" s="65" t="s">
        <v>255</v>
      </c>
      <c r="G1510" s="66">
        <v>46268</v>
      </c>
      <c r="H1510">
        <v>40509569</v>
      </c>
      <c r="I1510">
        <v>10</v>
      </c>
      <c r="J1510" s="65" t="s">
        <v>2230</v>
      </c>
      <c r="K1510" s="65" t="s">
        <v>2231</v>
      </c>
      <c r="L1510" s="66">
        <v>46268</v>
      </c>
      <c r="M1510" s="65" t="s">
        <v>258</v>
      </c>
      <c r="N1510" s="65" t="s">
        <v>264</v>
      </c>
      <c r="O1510" s="65" t="s">
        <v>259</v>
      </c>
      <c r="P1510" s="66">
        <v>46270</v>
      </c>
      <c r="Q1510" s="31">
        <f t="shared" si="46"/>
        <v>662</v>
      </c>
      <c r="R1510" s="31">
        <f t="shared" si="47"/>
        <v>690</v>
      </c>
      <c r="S1510" s="29">
        <f>IF($Q1510&lt;Parâmetros!$E$19,$G1510-1,$G1510)</f>
        <v>46268</v>
      </c>
    </row>
    <row r="1511" spans="1:19" ht="15" customHeight="1" x14ac:dyDescent="0.25">
      <c r="A1511" s="122">
        <v>56256</v>
      </c>
      <c r="B1511" s="65" t="s">
        <v>182</v>
      </c>
      <c r="C1511" s="65" t="s">
        <v>290</v>
      </c>
      <c r="D1511" s="66">
        <v>46270</v>
      </c>
      <c r="E1511" s="67">
        <v>0.37</v>
      </c>
      <c r="F1511" s="65" t="s">
        <v>255</v>
      </c>
      <c r="G1511" s="66">
        <v>46268</v>
      </c>
      <c r="H1511">
        <v>40509568</v>
      </c>
      <c r="I1511">
        <v>10</v>
      </c>
      <c r="J1511" s="65" t="s">
        <v>2232</v>
      </c>
      <c r="K1511" s="65" t="s">
        <v>2233</v>
      </c>
      <c r="L1511" s="66">
        <v>46268</v>
      </c>
      <c r="M1511" s="65" t="s">
        <v>258</v>
      </c>
      <c r="N1511" s="65" t="s">
        <v>264</v>
      </c>
      <c r="O1511" s="65" t="s">
        <v>259</v>
      </c>
      <c r="P1511" s="66">
        <v>46270</v>
      </c>
      <c r="Q1511" s="31">
        <f t="shared" si="46"/>
        <v>758</v>
      </c>
      <c r="R1511" s="31">
        <f t="shared" si="47"/>
        <v>780</v>
      </c>
      <c r="S1511" s="29">
        <f>IF($Q1511&lt;Parâmetros!$E$19,$G1511-1,$G1511)</f>
        <v>46268</v>
      </c>
    </row>
    <row r="1512" spans="1:19" ht="15" customHeight="1" x14ac:dyDescent="0.25">
      <c r="A1512" s="122">
        <v>56256</v>
      </c>
      <c r="B1512" s="65" t="s">
        <v>182</v>
      </c>
      <c r="C1512" s="65" t="s">
        <v>290</v>
      </c>
      <c r="D1512" s="66">
        <v>46270</v>
      </c>
      <c r="E1512" s="67">
        <v>0.32</v>
      </c>
      <c r="F1512" s="65" t="s">
        <v>255</v>
      </c>
      <c r="G1512" s="66">
        <v>46268</v>
      </c>
      <c r="H1512">
        <v>40509567</v>
      </c>
      <c r="I1512">
        <v>10</v>
      </c>
      <c r="J1512" s="65" t="s">
        <v>2234</v>
      </c>
      <c r="K1512" s="65" t="s">
        <v>2235</v>
      </c>
      <c r="L1512" s="66">
        <v>46268</v>
      </c>
      <c r="M1512" s="65" t="s">
        <v>258</v>
      </c>
      <c r="N1512" s="65" t="s">
        <v>264</v>
      </c>
      <c r="O1512" s="65" t="s">
        <v>259</v>
      </c>
      <c r="P1512" s="66">
        <v>46270</v>
      </c>
      <c r="Q1512" s="31">
        <f t="shared" si="46"/>
        <v>782</v>
      </c>
      <c r="R1512" s="31">
        <f t="shared" si="47"/>
        <v>801</v>
      </c>
      <c r="S1512" s="29">
        <f>IF($Q1512&lt;Parâmetros!$E$19,$G1512-1,$G1512)</f>
        <v>46268</v>
      </c>
    </row>
    <row r="1513" spans="1:19" ht="15" customHeight="1" x14ac:dyDescent="0.25">
      <c r="A1513" s="122">
        <v>56256</v>
      </c>
      <c r="B1513" s="65" t="s">
        <v>182</v>
      </c>
      <c r="C1513" s="65" t="s">
        <v>290</v>
      </c>
      <c r="D1513" s="66">
        <v>46270</v>
      </c>
      <c r="E1513" s="67">
        <v>0.3</v>
      </c>
      <c r="F1513" s="65" t="s">
        <v>255</v>
      </c>
      <c r="G1513" s="66">
        <v>46268</v>
      </c>
      <c r="H1513">
        <v>40509566</v>
      </c>
      <c r="I1513">
        <v>10</v>
      </c>
      <c r="J1513" s="65" t="s">
        <v>2236</v>
      </c>
      <c r="K1513" s="65" t="s">
        <v>2237</v>
      </c>
      <c r="L1513" s="66">
        <v>46268</v>
      </c>
      <c r="M1513" s="65" t="s">
        <v>258</v>
      </c>
      <c r="N1513" s="65" t="s">
        <v>264</v>
      </c>
      <c r="O1513" s="65" t="s">
        <v>259</v>
      </c>
      <c r="P1513" s="66">
        <v>46270</v>
      </c>
      <c r="Q1513" s="31">
        <f t="shared" si="46"/>
        <v>802</v>
      </c>
      <c r="R1513" s="31">
        <f t="shared" si="47"/>
        <v>820</v>
      </c>
      <c r="S1513" s="29">
        <f>IF($Q1513&lt;Parâmetros!$E$19,$G1513-1,$G1513)</f>
        <v>46268</v>
      </c>
    </row>
    <row r="1514" spans="1:19" ht="15" customHeight="1" x14ac:dyDescent="0.25">
      <c r="A1514" s="122">
        <v>56256</v>
      </c>
      <c r="B1514" s="65" t="s">
        <v>182</v>
      </c>
      <c r="C1514" s="65" t="s">
        <v>290</v>
      </c>
      <c r="D1514" s="66">
        <v>46270</v>
      </c>
      <c r="E1514" s="67">
        <v>0.3</v>
      </c>
      <c r="F1514" s="65" t="s">
        <v>255</v>
      </c>
      <c r="G1514" s="66">
        <v>46268</v>
      </c>
      <c r="H1514">
        <v>40509553</v>
      </c>
      <c r="I1514">
        <v>10</v>
      </c>
      <c r="J1514" s="65" t="s">
        <v>2238</v>
      </c>
      <c r="K1514" s="65" t="s">
        <v>2239</v>
      </c>
      <c r="L1514" s="66">
        <v>46268</v>
      </c>
      <c r="M1514" s="65" t="s">
        <v>258</v>
      </c>
      <c r="N1514" s="65" t="s">
        <v>264</v>
      </c>
      <c r="O1514" s="65" t="s">
        <v>259</v>
      </c>
      <c r="P1514" s="66">
        <v>46270</v>
      </c>
      <c r="Q1514" s="31">
        <f t="shared" si="46"/>
        <v>821</v>
      </c>
      <c r="R1514" s="31">
        <f t="shared" si="47"/>
        <v>840</v>
      </c>
      <c r="S1514" s="29">
        <f>IF($Q1514&lt;Parâmetros!$E$19,$G1514-1,$G1514)</f>
        <v>46268</v>
      </c>
    </row>
    <row r="1515" spans="1:19" ht="15" customHeight="1" x14ac:dyDescent="0.25">
      <c r="A1515" s="122">
        <v>56256</v>
      </c>
      <c r="B1515" s="65" t="s">
        <v>182</v>
      </c>
      <c r="C1515" s="65" t="s">
        <v>290</v>
      </c>
      <c r="D1515" s="66">
        <v>46270</v>
      </c>
      <c r="E1515" s="67">
        <v>0.3</v>
      </c>
      <c r="F1515" s="65" t="s">
        <v>255</v>
      </c>
      <c r="G1515" s="66">
        <v>46268</v>
      </c>
      <c r="H1515">
        <v>40509552</v>
      </c>
      <c r="I1515">
        <v>10</v>
      </c>
      <c r="J1515" s="65" t="s">
        <v>2240</v>
      </c>
      <c r="K1515" s="65" t="s">
        <v>2241</v>
      </c>
      <c r="L1515" s="66">
        <v>46268</v>
      </c>
      <c r="M1515" s="65" t="s">
        <v>258</v>
      </c>
      <c r="N1515" s="65" t="s">
        <v>264</v>
      </c>
      <c r="O1515" s="65" t="s">
        <v>259</v>
      </c>
      <c r="P1515" s="66">
        <v>46270</v>
      </c>
      <c r="Q1515" s="31">
        <f t="shared" si="46"/>
        <v>842</v>
      </c>
      <c r="R1515" s="31">
        <f t="shared" si="47"/>
        <v>860</v>
      </c>
      <c r="S1515" s="29">
        <f>IF($Q1515&lt;Parâmetros!$E$19,$G1515-1,$G1515)</f>
        <v>46268</v>
      </c>
    </row>
    <row r="1516" spans="1:19" ht="15" customHeight="1" x14ac:dyDescent="0.25">
      <c r="A1516" s="122">
        <v>56256</v>
      </c>
      <c r="B1516" s="65" t="s">
        <v>182</v>
      </c>
      <c r="C1516" s="65" t="s">
        <v>290</v>
      </c>
      <c r="D1516" s="66">
        <v>46270</v>
      </c>
      <c r="E1516" s="67">
        <v>0.3</v>
      </c>
      <c r="F1516" s="65" t="s">
        <v>255</v>
      </c>
      <c r="G1516" s="66">
        <v>46268</v>
      </c>
      <c r="H1516">
        <v>40509551</v>
      </c>
      <c r="I1516">
        <v>10</v>
      </c>
      <c r="J1516" s="65" t="s">
        <v>2242</v>
      </c>
      <c r="K1516" s="65" t="s">
        <v>2243</v>
      </c>
      <c r="L1516" s="66">
        <v>46268</v>
      </c>
      <c r="M1516" s="65" t="s">
        <v>258</v>
      </c>
      <c r="N1516" s="65" t="s">
        <v>264</v>
      </c>
      <c r="O1516" s="65" t="s">
        <v>259</v>
      </c>
      <c r="P1516" s="66">
        <v>46270</v>
      </c>
      <c r="Q1516" s="31">
        <f t="shared" si="46"/>
        <v>861</v>
      </c>
      <c r="R1516" s="31">
        <f t="shared" si="47"/>
        <v>880</v>
      </c>
      <c r="S1516" s="29">
        <f>IF($Q1516&lt;Parâmetros!$E$19,$G1516-1,$G1516)</f>
        <v>46268</v>
      </c>
    </row>
    <row r="1517" spans="1:19" ht="15" customHeight="1" x14ac:dyDescent="0.25">
      <c r="A1517" s="122">
        <v>56256</v>
      </c>
      <c r="B1517" s="65" t="s">
        <v>182</v>
      </c>
      <c r="C1517" s="65" t="s">
        <v>290</v>
      </c>
      <c r="D1517" s="66">
        <v>46270</v>
      </c>
      <c r="E1517" s="67">
        <v>0.32</v>
      </c>
      <c r="F1517" s="65" t="s">
        <v>255</v>
      </c>
      <c r="G1517" s="66">
        <v>46268</v>
      </c>
      <c r="H1517">
        <v>40509550</v>
      </c>
      <c r="I1517">
        <v>10</v>
      </c>
      <c r="J1517" s="65" t="s">
        <v>2244</v>
      </c>
      <c r="K1517" s="65" t="s">
        <v>2245</v>
      </c>
      <c r="L1517" s="66">
        <v>46268</v>
      </c>
      <c r="M1517" s="65" t="s">
        <v>258</v>
      </c>
      <c r="N1517" s="65" t="s">
        <v>264</v>
      </c>
      <c r="O1517" s="65" t="s">
        <v>259</v>
      </c>
      <c r="P1517" s="66">
        <v>46270</v>
      </c>
      <c r="Q1517" s="31">
        <f t="shared" si="46"/>
        <v>881</v>
      </c>
      <c r="R1517" s="31">
        <f t="shared" si="47"/>
        <v>900</v>
      </c>
      <c r="S1517" s="29">
        <f>IF($Q1517&lt;Parâmetros!$E$19,$G1517-1,$G1517)</f>
        <v>46268</v>
      </c>
    </row>
    <row r="1518" spans="1:19" ht="15" customHeight="1" x14ac:dyDescent="0.25">
      <c r="A1518" s="122">
        <v>56256</v>
      </c>
      <c r="B1518" s="65" t="s">
        <v>182</v>
      </c>
      <c r="C1518" s="65" t="s">
        <v>290</v>
      </c>
      <c r="D1518" s="66">
        <v>46270</v>
      </c>
      <c r="E1518" s="67">
        <v>0.32</v>
      </c>
      <c r="F1518" s="65" t="s">
        <v>255</v>
      </c>
      <c r="G1518" s="66">
        <v>46268</v>
      </c>
      <c r="H1518">
        <v>40509549</v>
      </c>
      <c r="I1518">
        <v>10</v>
      </c>
      <c r="J1518" s="65" t="s">
        <v>1050</v>
      </c>
      <c r="K1518" s="65" t="s">
        <v>2246</v>
      </c>
      <c r="L1518" s="66">
        <v>46268</v>
      </c>
      <c r="M1518" s="65" t="s">
        <v>258</v>
      </c>
      <c r="N1518" s="65" t="s">
        <v>264</v>
      </c>
      <c r="O1518" s="65" t="s">
        <v>259</v>
      </c>
      <c r="P1518" s="66">
        <v>46270</v>
      </c>
      <c r="Q1518" s="31">
        <f t="shared" si="46"/>
        <v>901</v>
      </c>
      <c r="R1518" s="31">
        <f t="shared" si="47"/>
        <v>920</v>
      </c>
      <c r="S1518" s="29">
        <f>IF($Q1518&lt;Parâmetros!$E$19,$G1518-1,$G1518)</f>
        <v>46268</v>
      </c>
    </row>
    <row r="1519" spans="1:19" ht="15" customHeight="1" x14ac:dyDescent="0.25">
      <c r="A1519" s="122">
        <v>56256</v>
      </c>
      <c r="B1519" s="65" t="s">
        <v>182</v>
      </c>
      <c r="C1519" s="65" t="s">
        <v>290</v>
      </c>
      <c r="D1519" s="66">
        <v>46270</v>
      </c>
      <c r="E1519" s="67">
        <v>0.32</v>
      </c>
      <c r="F1519" s="65" t="s">
        <v>255</v>
      </c>
      <c r="G1519" s="66">
        <v>46268</v>
      </c>
      <c r="H1519">
        <v>40509548</v>
      </c>
      <c r="I1519">
        <v>10</v>
      </c>
      <c r="J1519" s="65" t="s">
        <v>2247</v>
      </c>
      <c r="K1519" s="65" t="s">
        <v>2248</v>
      </c>
      <c r="L1519" s="66">
        <v>46268</v>
      </c>
      <c r="M1519" s="65" t="s">
        <v>258</v>
      </c>
      <c r="N1519" s="65" t="s">
        <v>264</v>
      </c>
      <c r="O1519" s="65" t="s">
        <v>259</v>
      </c>
      <c r="P1519" s="66">
        <v>46270</v>
      </c>
      <c r="Q1519" s="31">
        <f t="shared" si="46"/>
        <v>921</v>
      </c>
      <c r="R1519" s="31">
        <f t="shared" si="47"/>
        <v>940</v>
      </c>
      <c r="S1519" s="29">
        <f>IF($Q1519&lt;Parâmetros!$E$19,$G1519-1,$G1519)</f>
        <v>46268</v>
      </c>
    </row>
    <row r="1520" spans="1:19" ht="15" customHeight="1" x14ac:dyDescent="0.25">
      <c r="A1520" s="122">
        <v>56256</v>
      </c>
      <c r="B1520" s="65" t="s">
        <v>182</v>
      </c>
      <c r="C1520" s="65" t="s">
        <v>290</v>
      </c>
      <c r="D1520" s="66">
        <v>46270</v>
      </c>
      <c r="E1520" s="67">
        <v>0.32</v>
      </c>
      <c r="F1520" s="65" t="s">
        <v>255</v>
      </c>
      <c r="G1520" s="66">
        <v>46268</v>
      </c>
      <c r="H1520">
        <v>40509547</v>
      </c>
      <c r="I1520">
        <v>10</v>
      </c>
      <c r="J1520" s="65" t="s">
        <v>2249</v>
      </c>
      <c r="K1520" s="65" t="s">
        <v>2250</v>
      </c>
      <c r="L1520" s="66">
        <v>46268</v>
      </c>
      <c r="M1520" s="65" t="s">
        <v>258</v>
      </c>
      <c r="N1520" s="65" t="s">
        <v>264</v>
      </c>
      <c r="O1520" s="65" t="s">
        <v>259</v>
      </c>
      <c r="P1520" s="66">
        <v>46270</v>
      </c>
      <c r="Q1520" s="31">
        <f t="shared" si="46"/>
        <v>941</v>
      </c>
      <c r="R1520" s="31">
        <f t="shared" si="47"/>
        <v>960</v>
      </c>
      <c r="S1520" s="29">
        <f>IF($Q1520&lt;Parâmetros!$E$19,$G1520-1,$G1520)</f>
        <v>46268</v>
      </c>
    </row>
    <row r="1521" spans="1:19" ht="15" customHeight="1" x14ac:dyDescent="0.25">
      <c r="A1521" s="122">
        <v>56256</v>
      </c>
      <c r="B1521" s="65" t="s">
        <v>182</v>
      </c>
      <c r="C1521" s="65" t="s">
        <v>290</v>
      </c>
      <c r="D1521" s="66">
        <v>46270</v>
      </c>
      <c r="E1521" s="67">
        <v>0.15</v>
      </c>
      <c r="F1521" s="65" t="s">
        <v>255</v>
      </c>
      <c r="G1521" s="66">
        <v>46268</v>
      </c>
      <c r="H1521">
        <v>40509546</v>
      </c>
      <c r="I1521">
        <v>10</v>
      </c>
      <c r="J1521" s="65" t="s">
        <v>2251</v>
      </c>
      <c r="K1521" s="65" t="s">
        <v>2252</v>
      </c>
      <c r="L1521" s="66">
        <v>46268</v>
      </c>
      <c r="M1521" s="65" t="s">
        <v>258</v>
      </c>
      <c r="N1521" s="65" t="s">
        <v>264</v>
      </c>
      <c r="O1521" s="65" t="s">
        <v>259</v>
      </c>
      <c r="P1521" s="66">
        <v>46270</v>
      </c>
      <c r="Q1521" s="31">
        <f t="shared" si="46"/>
        <v>961</v>
      </c>
      <c r="R1521" s="31">
        <f t="shared" si="47"/>
        <v>970</v>
      </c>
      <c r="S1521" s="29">
        <f>IF($Q1521&lt;Parâmetros!$E$19,$G1521-1,$G1521)</f>
        <v>46268</v>
      </c>
    </row>
    <row r="1522" spans="1:19" ht="15" customHeight="1" x14ac:dyDescent="0.25">
      <c r="A1522" s="122">
        <v>56256</v>
      </c>
      <c r="B1522" s="65" t="s">
        <v>182</v>
      </c>
      <c r="C1522" s="65" t="s">
        <v>290</v>
      </c>
      <c r="D1522" s="66">
        <v>46270</v>
      </c>
      <c r="E1522" s="67">
        <v>0.15</v>
      </c>
      <c r="F1522" s="65" t="s">
        <v>255</v>
      </c>
      <c r="G1522" s="66">
        <v>46268</v>
      </c>
      <c r="H1522">
        <v>40509545</v>
      </c>
      <c r="I1522">
        <v>10</v>
      </c>
      <c r="J1522" s="65" t="s">
        <v>2253</v>
      </c>
      <c r="K1522" s="65" t="s">
        <v>2254</v>
      </c>
      <c r="L1522" s="66">
        <v>46268</v>
      </c>
      <c r="M1522" s="65" t="s">
        <v>258</v>
      </c>
      <c r="N1522" s="65" t="s">
        <v>264</v>
      </c>
      <c r="O1522" s="65" t="s">
        <v>259</v>
      </c>
      <c r="P1522" s="66">
        <v>46270</v>
      </c>
      <c r="Q1522" s="31">
        <f t="shared" si="46"/>
        <v>971</v>
      </c>
      <c r="R1522" s="31">
        <f t="shared" si="47"/>
        <v>980</v>
      </c>
      <c r="S1522" s="29">
        <f>IF($Q1522&lt;Parâmetros!$E$19,$G1522-1,$G1522)</f>
        <v>46268</v>
      </c>
    </row>
    <row r="1523" spans="1:19" ht="15" customHeight="1" x14ac:dyDescent="0.25">
      <c r="A1523" s="122">
        <v>56256</v>
      </c>
      <c r="B1523" s="65" t="s">
        <v>182</v>
      </c>
      <c r="C1523" s="65" t="s">
        <v>290</v>
      </c>
      <c r="D1523" s="66">
        <v>46270</v>
      </c>
      <c r="E1523" s="67">
        <v>0.5</v>
      </c>
      <c r="F1523" s="65" t="s">
        <v>255</v>
      </c>
      <c r="G1523" s="66">
        <v>46269</v>
      </c>
      <c r="H1523">
        <v>40509544</v>
      </c>
      <c r="I1523">
        <v>10</v>
      </c>
      <c r="J1523" s="65" t="s">
        <v>2255</v>
      </c>
      <c r="K1523" s="65" t="s">
        <v>793</v>
      </c>
      <c r="L1523" s="66">
        <v>46269</v>
      </c>
      <c r="M1523" s="65" t="s">
        <v>258</v>
      </c>
      <c r="N1523" s="65" t="s">
        <v>264</v>
      </c>
      <c r="O1523" s="65" t="s">
        <v>259</v>
      </c>
      <c r="P1523" s="66">
        <v>46270</v>
      </c>
      <c r="Q1523" s="31">
        <f t="shared" si="46"/>
        <v>450</v>
      </c>
      <c r="R1523" s="31">
        <f t="shared" si="47"/>
        <v>480</v>
      </c>
      <c r="S1523" s="29">
        <f>IF($Q1523&lt;Parâmetros!$E$19,$G1523-1,$G1523)</f>
        <v>46269</v>
      </c>
    </row>
    <row r="1524" spans="1:19" ht="15" customHeight="1" x14ac:dyDescent="0.25">
      <c r="A1524" s="122">
        <v>56256</v>
      </c>
      <c r="B1524" s="65" t="s">
        <v>182</v>
      </c>
      <c r="C1524" s="65" t="s">
        <v>290</v>
      </c>
      <c r="D1524" s="66">
        <v>46270</v>
      </c>
      <c r="E1524" s="67">
        <v>0.49</v>
      </c>
      <c r="F1524" s="65" t="s">
        <v>255</v>
      </c>
      <c r="G1524" s="66">
        <v>46269</v>
      </c>
      <c r="H1524">
        <v>40509422</v>
      </c>
      <c r="I1524">
        <v>10</v>
      </c>
      <c r="J1524" s="65" t="s">
        <v>2256</v>
      </c>
      <c r="K1524" s="65" t="s">
        <v>2257</v>
      </c>
      <c r="L1524" s="66">
        <v>46269</v>
      </c>
      <c r="M1524" s="65" t="s">
        <v>258</v>
      </c>
      <c r="N1524">
        <v>3011531</v>
      </c>
      <c r="O1524" s="65" t="s">
        <v>259</v>
      </c>
      <c r="P1524" s="66">
        <v>46270</v>
      </c>
      <c r="Q1524" s="31">
        <f t="shared" si="46"/>
        <v>481</v>
      </c>
      <c r="R1524" s="31">
        <f t="shared" si="47"/>
        <v>510</v>
      </c>
      <c r="S1524" s="29">
        <f>IF($Q1524&lt;Parâmetros!$E$19,$G1524-1,$G1524)</f>
        <v>46269</v>
      </c>
    </row>
    <row r="1525" spans="1:19" ht="15" customHeight="1" x14ac:dyDescent="0.25">
      <c r="A1525" s="122">
        <v>56256</v>
      </c>
      <c r="B1525" s="65" t="s">
        <v>182</v>
      </c>
      <c r="C1525" s="65" t="s">
        <v>290</v>
      </c>
      <c r="D1525" s="66">
        <v>46270</v>
      </c>
      <c r="E1525" s="67">
        <v>0.15</v>
      </c>
      <c r="F1525" s="65" t="s">
        <v>255</v>
      </c>
      <c r="G1525" s="66">
        <v>46269</v>
      </c>
      <c r="H1525">
        <v>40509597</v>
      </c>
      <c r="I1525">
        <v>10</v>
      </c>
      <c r="J1525" s="65" t="s">
        <v>2258</v>
      </c>
      <c r="K1525" s="65" t="s">
        <v>917</v>
      </c>
      <c r="L1525" s="66">
        <v>46269</v>
      </c>
      <c r="M1525" s="65" t="s">
        <v>258</v>
      </c>
      <c r="N1525" s="65" t="s">
        <v>264</v>
      </c>
      <c r="O1525" s="65" t="s">
        <v>259</v>
      </c>
      <c r="P1525" s="66">
        <v>46270</v>
      </c>
      <c r="Q1525" s="31">
        <f t="shared" si="46"/>
        <v>511</v>
      </c>
      <c r="R1525" s="31">
        <f t="shared" si="47"/>
        <v>520</v>
      </c>
      <c r="S1525" s="29">
        <f>IF($Q1525&lt;Parâmetros!$E$19,$G1525-1,$G1525)</f>
        <v>46269</v>
      </c>
    </row>
    <row r="1526" spans="1:19" ht="15" customHeight="1" x14ac:dyDescent="0.25">
      <c r="A1526" s="122">
        <v>56256</v>
      </c>
      <c r="B1526" s="65" t="s">
        <v>182</v>
      </c>
      <c r="C1526" s="65" t="s">
        <v>290</v>
      </c>
      <c r="D1526" s="66">
        <v>46270</v>
      </c>
      <c r="E1526" s="67">
        <v>0.15</v>
      </c>
      <c r="F1526" s="65" t="s">
        <v>255</v>
      </c>
      <c r="G1526" s="66">
        <v>46269</v>
      </c>
      <c r="H1526">
        <v>40509596</v>
      </c>
      <c r="I1526">
        <v>10</v>
      </c>
      <c r="J1526" s="65" t="s">
        <v>2259</v>
      </c>
      <c r="K1526" s="65" t="s">
        <v>2260</v>
      </c>
      <c r="L1526" s="66">
        <v>46269</v>
      </c>
      <c r="M1526" s="65" t="s">
        <v>258</v>
      </c>
      <c r="N1526" s="65" t="s">
        <v>264</v>
      </c>
      <c r="O1526" s="65" t="s">
        <v>259</v>
      </c>
      <c r="P1526" s="66">
        <v>46270</v>
      </c>
      <c r="Q1526" s="31">
        <f t="shared" si="46"/>
        <v>521</v>
      </c>
      <c r="R1526" s="31">
        <f t="shared" si="47"/>
        <v>530</v>
      </c>
      <c r="S1526" s="29">
        <f>IF($Q1526&lt;Parâmetros!$E$19,$G1526-1,$G1526)</f>
        <v>46269</v>
      </c>
    </row>
    <row r="1527" spans="1:19" ht="15" customHeight="1" x14ac:dyDescent="0.25">
      <c r="A1527" s="122">
        <v>56256</v>
      </c>
      <c r="B1527" s="65" t="s">
        <v>182</v>
      </c>
      <c r="C1527" s="65" t="s">
        <v>290</v>
      </c>
      <c r="D1527" s="66">
        <v>46270</v>
      </c>
      <c r="E1527" s="67">
        <v>0.14000000000000001</v>
      </c>
      <c r="F1527" s="65" t="s">
        <v>255</v>
      </c>
      <c r="G1527" s="66">
        <v>46269</v>
      </c>
      <c r="H1527">
        <v>40509584</v>
      </c>
      <c r="I1527">
        <v>10</v>
      </c>
      <c r="J1527" s="65" t="s">
        <v>2261</v>
      </c>
      <c r="K1527" s="65" t="s">
        <v>2262</v>
      </c>
      <c r="L1527" s="66">
        <v>46269</v>
      </c>
      <c r="M1527" s="65" t="s">
        <v>258</v>
      </c>
      <c r="N1527" s="65" t="s">
        <v>264</v>
      </c>
      <c r="O1527" s="65" t="s">
        <v>259</v>
      </c>
      <c r="P1527" s="66">
        <v>46270</v>
      </c>
      <c r="Q1527" s="31">
        <f t="shared" si="46"/>
        <v>531</v>
      </c>
      <c r="R1527" s="31">
        <f t="shared" si="47"/>
        <v>540</v>
      </c>
      <c r="S1527" s="29">
        <f>IF($Q1527&lt;Parâmetros!$E$19,$G1527-1,$G1527)</f>
        <v>46269</v>
      </c>
    </row>
    <row r="1528" spans="1:19" ht="15" customHeight="1" x14ac:dyDescent="0.25">
      <c r="A1528" s="122">
        <v>56256</v>
      </c>
      <c r="B1528" s="65" t="s">
        <v>182</v>
      </c>
      <c r="C1528" s="65" t="s">
        <v>290</v>
      </c>
      <c r="D1528" s="66">
        <v>46270</v>
      </c>
      <c r="E1528" s="67">
        <v>0.15</v>
      </c>
      <c r="F1528" s="65" t="s">
        <v>255</v>
      </c>
      <c r="G1528" s="66">
        <v>46269</v>
      </c>
      <c r="H1528">
        <v>40509581</v>
      </c>
      <c r="I1528">
        <v>10</v>
      </c>
      <c r="J1528" s="65" t="s">
        <v>750</v>
      </c>
      <c r="K1528" s="65" t="s">
        <v>2263</v>
      </c>
      <c r="L1528" s="66">
        <v>46269</v>
      </c>
      <c r="M1528" s="65" t="s">
        <v>258</v>
      </c>
      <c r="N1528" s="65" t="s">
        <v>264</v>
      </c>
      <c r="O1528" s="65" t="s">
        <v>259</v>
      </c>
      <c r="P1528" s="66">
        <v>46270</v>
      </c>
      <c r="Q1528" s="31">
        <f t="shared" si="46"/>
        <v>541</v>
      </c>
      <c r="R1528" s="31">
        <f t="shared" si="47"/>
        <v>550</v>
      </c>
      <c r="S1528" s="29">
        <f>IF($Q1528&lt;Parâmetros!$E$19,$G1528-1,$G1528)</f>
        <v>46269</v>
      </c>
    </row>
    <row r="1529" spans="1:19" ht="15" customHeight="1" x14ac:dyDescent="0.25">
      <c r="A1529" s="122">
        <v>56256</v>
      </c>
      <c r="B1529" s="65" t="s">
        <v>182</v>
      </c>
      <c r="C1529" s="65" t="s">
        <v>290</v>
      </c>
      <c r="D1529" s="66">
        <v>46270</v>
      </c>
      <c r="E1529" s="67">
        <v>0.15</v>
      </c>
      <c r="F1529" s="65" t="s">
        <v>255</v>
      </c>
      <c r="G1529" s="66">
        <v>46269</v>
      </c>
      <c r="H1529">
        <v>40509580</v>
      </c>
      <c r="I1529">
        <v>10</v>
      </c>
      <c r="J1529" s="65" t="s">
        <v>2264</v>
      </c>
      <c r="K1529" s="65" t="s">
        <v>2265</v>
      </c>
      <c r="L1529" s="66">
        <v>46269</v>
      </c>
      <c r="M1529" s="65" t="s">
        <v>258</v>
      </c>
      <c r="N1529" s="65" t="s">
        <v>264</v>
      </c>
      <c r="O1529" s="65" t="s">
        <v>259</v>
      </c>
      <c r="P1529" s="66">
        <v>46270</v>
      </c>
      <c r="Q1529" s="31">
        <f t="shared" si="46"/>
        <v>551</v>
      </c>
      <c r="R1529" s="31">
        <f t="shared" si="47"/>
        <v>560</v>
      </c>
      <c r="S1529" s="29">
        <f>IF($Q1529&lt;Parâmetros!$E$19,$G1529-1,$G1529)</f>
        <v>46269</v>
      </c>
    </row>
    <row r="1530" spans="1:19" ht="15" customHeight="1" x14ac:dyDescent="0.25">
      <c r="A1530" s="122">
        <v>56256</v>
      </c>
      <c r="B1530" s="65" t="s">
        <v>182</v>
      </c>
      <c r="C1530" s="65" t="s">
        <v>290</v>
      </c>
      <c r="D1530" s="66">
        <v>46270</v>
      </c>
      <c r="E1530" s="67">
        <v>0.32</v>
      </c>
      <c r="F1530" s="65" t="s">
        <v>255</v>
      </c>
      <c r="G1530" s="66">
        <v>46269</v>
      </c>
      <c r="H1530">
        <v>40509579</v>
      </c>
      <c r="I1530">
        <v>10</v>
      </c>
      <c r="J1530" s="65" t="s">
        <v>2266</v>
      </c>
      <c r="K1530" s="65" t="s">
        <v>2267</v>
      </c>
      <c r="L1530" s="66">
        <v>46269</v>
      </c>
      <c r="M1530" s="65" t="s">
        <v>258</v>
      </c>
      <c r="N1530" s="65" t="s">
        <v>264</v>
      </c>
      <c r="O1530" s="65" t="s">
        <v>259</v>
      </c>
      <c r="P1530" s="66">
        <v>46270</v>
      </c>
      <c r="Q1530" s="31">
        <f t="shared" si="46"/>
        <v>561</v>
      </c>
      <c r="R1530" s="31">
        <f t="shared" si="47"/>
        <v>580</v>
      </c>
      <c r="S1530" s="29">
        <f>IF($Q1530&lt;Parâmetros!$E$19,$G1530-1,$G1530)</f>
        <v>46269</v>
      </c>
    </row>
    <row r="1531" spans="1:19" ht="15" customHeight="1" x14ac:dyDescent="0.25">
      <c r="A1531" s="122">
        <v>56256</v>
      </c>
      <c r="B1531" s="65" t="s">
        <v>182</v>
      </c>
      <c r="C1531" s="65" t="s">
        <v>290</v>
      </c>
      <c r="D1531" s="66">
        <v>46270</v>
      </c>
      <c r="E1531" s="67">
        <v>0.15</v>
      </c>
      <c r="F1531" s="65" t="s">
        <v>255</v>
      </c>
      <c r="G1531" s="66">
        <v>46269</v>
      </c>
      <c r="H1531">
        <v>40509572</v>
      </c>
      <c r="I1531">
        <v>10</v>
      </c>
      <c r="J1531" s="65" t="s">
        <v>2268</v>
      </c>
      <c r="K1531" s="65" t="s">
        <v>2269</v>
      </c>
      <c r="L1531" s="66">
        <v>46269</v>
      </c>
      <c r="M1531" s="65" t="s">
        <v>258</v>
      </c>
      <c r="N1531" s="65" t="s">
        <v>264</v>
      </c>
      <c r="O1531" s="65" t="s">
        <v>259</v>
      </c>
      <c r="P1531" s="66">
        <v>46270</v>
      </c>
      <c r="Q1531" s="31">
        <f t="shared" ref="Q1531:Q1594" si="48">IFERROR(VALUE(LEFT($J1531,2))*60+VALUE(MID($J1531,4,2)),9999)</f>
        <v>581</v>
      </c>
      <c r="R1531" s="31">
        <f t="shared" ref="R1531:R1594" si="49">IFERROR(VALUE(LEFT($K1531,2))*60+VALUE(MID($K1531,4,2)),"")</f>
        <v>590</v>
      </c>
      <c r="S1531" s="29">
        <f>IF($Q1531&lt;Parâmetros!$E$19,$G1531-1,$G1531)</f>
        <v>46269</v>
      </c>
    </row>
    <row r="1532" spans="1:19" ht="15" customHeight="1" x14ac:dyDescent="0.25">
      <c r="A1532" s="122">
        <v>56256</v>
      </c>
      <c r="B1532" s="65" t="s">
        <v>182</v>
      </c>
      <c r="C1532" s="65" t="s">
        <v>290</v>
      </c>
      <c r="D1532" s="66">
        <v>46270</v>
      </c>
      <c r="E1532" s="67">
        <v>0.14000000000000001</v>
      </c>
      <c r="F1532" s="65" t="s">
        <v>255</v>
      </c>
      <c r="G1532" s="66">
        <v>46269</v>
      </c>
      <c r="H1532">
        <v>40509571</v>
      </c>
      <c r="I1532">
        <v>10</v>
      </c>
      <c r="J1532" s="65" t="s">
        <v>2270</v>
      </c>
      <c r="K1532" s="65" t="s">
        <v>2271</v>
      </c>
      <c r="L1532" s="66">
        <v>46269</v>
      </c>
      <c r="M1532" s="65" t="s">
        <v>258</v>
      </c>
      <c r="N1532" s="65" t="s">
        <v>264</v>
      </c>
      <c r="O1532" s="65" t="s">
        <v>259</v>
      </c>
      <c r="P1532" s="66">
        <v>46270</v>
      </c>
      <c r="Q1532" s="31">
        <f t="shared" si="48"/>
        <v>591</v>
      </c>
      <c r="R1532" s="31">
        <f t="shared" si="49"/>
        <v>600</v>
      </c>
      <c r="S1532" s="29">
        <f>IF($Q1532&lt;Parâmetros!$E$19,$G1532-1,$G1532)</f>
        <v>46269</v>
      </c>
    </row>
    <row r="1533" spans="1:19" ht="15" customHeight="1" x14ac:dyDescent="0.25">
      <c r="A1533" s="122">
        <v>56256</v>
      </c>
      <c r="B1533" s="65" t="s">
        <v>182</v>
      </c>
      <c r="C1533" s="65" t="s">
        <v>290</v>
      </c>
      <c r="D1533" s="66">
        <v>46270</v>
      </c>
      <c r="E1533" s="67">
        <v>0.14000000000000001</v>
      </c>
      <c r="F1533" s="65" t="s">
        <v>255</v>
      </c>
      <c r="G1533" s="66">
        <v>46269</v>
      </c>
      <c r="H1533">
        <v>40509598</v>
      </c>
      <c r="I1533">
        <v>10</v>
      </c>
      <c r="J1533" s="65" t="s">
        <v>2272</v>
      </c>
      <c r="K1533" s="65" t="s">
        <v>2273</v>
      </c>
      <c r="L1533" s="66">
        <v>46269</v>
      </c>
      <c r="M1533" s="65" t="s">
        <v>258</v>
      </c>
      <c r="N1533" s="65" t="s">
        <v>264</v>
      </c>
      <c r="O1533" s="65" t="s">
        <v>259</v>
      </c>
      <c r="P1533" s="66">
        <v>46270</v>
      </c>
      <c r="Q1533" s="31">
        <f t="shared" si="48"/>
        <v>601</v>
      </c>
      <c r="R1533" s="31">
        <f t="shared" si="49"/>
        <v>609</v>
      </c>
      <c r="S1533" s="29">
        <f>IF($Q1533&lt;Parâmetros!$E$19,$G1533-1,$G1533)</f>
        <v>46269</v>
      </c>
    </row>
    <row r="1534" spans="1:19" ht="15" customHeight="1" x14ac:dyDescent="0.25">
      <c r="A1534" s="122">
        <v>56256</v>
      </c>
      <c r="B1534" s="65" t="s">
        <v>182</v>
      </c>
      <c r="C1534" s="65" t="s">
        <v>290</v>
      </c>
      <c r="D1534" s="66">
        <v>46270</v>
      </c>
      <c r="E1534" s="67">
        <v>0.15</v>
      </c>
      <c r="F1534" s="65" t="s">
        <v>255</v>
      </c>
      <c r="G1534" s="66">
        <v>46269</v>
      </c>
      <c r="H1534">
        <v>40509583</v>
      </c>
      <c r="I1534">
        <v>10</v>
      </c>
      <c r="J1534" s="65" t="s">
        <v>2274</v>
      </c>
      <c r="K1534" s="65" t="s">
        <v>2275</v>
      </c>
      <c r="L1534" s="66">
        <v>46269</v>
      </c>
      <c r="M1534" s="65" t="s">
        <v>258</v>
      </c>
      <c r="N1534" s="65" t="s">
        <v>264</v>
      </c>
      <c r="O1534" s="65" t="s">
        <v>259</v>
      </c>
      <c r="P1534" s="66">
        <v>46270</v>
      </c>
      <c r="Q1534" s="31">
        <f t="shared" si="48"/>
        <v>611</v>
      </c>
      <c r="R1534" s="31">
        <f t="shared" si="49"/>
        <v>620</v>
      </c>
      <c r="S1534" s="29">
        <f>IF($Q1534&lt;Parâmetros!$E$19,$G1534-1,$G1534)</f>
        <v>46269</v>
      </c>
    </row>
    <row r="1535" spans="1:19" ht="15" customHeight="1" x14ac:dyDescent="0.25">
      <c r="A1535" s="122">
        <v>56256</v>
      </c>
      <c r="B1535" s="65" t="s">
        <v>182</v>
      </c>
      <c r="C1535" s="65" t="s">
        <v>290</v>
      </c>
      <c r="D1535" s="66">
        <v>46270</v>
      </c>
      <c r="E1535" s="67">
        <v>0.15</v>
      </c>
      <c r="F1535" s="65" t="s">
        <v>255</v>
      </c>
      <c r="G1535" s="66">
        <v>46269</v>
      </c>
      <c r="H1535">
        <v>40509582</v>
      </c>
      <c r="I1535">
        <v>10</v>
      </c>
      <c r="J1535" s="65" t="s">
        <v>2276</v>
      </c>
      <c r="K1535" s="65" t="s">
        <v>2277</v>
      </c>
      <c r="L1535" s="66">
        <v>46269</v>
      </c>
      <c r="M1535" s="65" t="s">
        <v>258</v>
      </c>
      <c r="N1535" s="65" t="s">
        <v>264</v>
      </c>
      <c r="O1535" s="65" t="s">
        <v>259</v>
      </c>
      <c r="P1535" s="66">
        <v>46270</v>
      </c>
      <c r="Q1535" s="31">
        <f t="shared" si="48"/>
        <v>621</v>
      </c>
      <c r="R1535" s="31">
        <f t="shared" si="49"/>
        <v>630</v>
      </c>
      <c r="S1535" s="29">
        <f>IF($Q1535&lt;Parâmetros!$E$19,$G1535-1,$G1535)</f>
        <v>46269</v>
      </c>
    </row>
    <row r="1536" spans="1:19" ht="15" customHeight="1" x14ac:dyDescent="0.25">
      <c r="A1536" s="122">
        <v>56256</v>
      </c>
      <c r="B1536" s="65" t="s">
        <v>182</v>
      </c>
      <c r="C1536" s="65" t="s">
        <v>290</v>
      </c>
      <c r="D1536" s="66">
        <v>46270</v>
      </c>
      <c r="E1536" s="67">
        <v>0.15</v>
      </c>
      <c r="F1536" s="65" t="s">
        <v>255</v>
      </c>
      <c r="G1536" s="66">
        <v>46269</v>
      </c>
      <c r="H1536">
        <v>40509565</v>
      </c>
      <c r="I1536">
        <v>10</v>
      </c>
      <c r="J1536" s="65" t="s">
        <v>2278</v>
      </c>
      <c r="K1536" s="65" t="s">
        <v>2279</v>
      </c>
      <c r="L1536" s="66">
        <v>46269</v>
      </c>
      <c r="M1536" s="65" t="s">
        <v>258</v>
      </c>
      <c r="N1536" s="65" t="s">
        <v>264</v>
      </c>
      <c r="O1536" s="65" t="s">
        <v>259</v>
      </c>
      <c r="P1536" s="66">
        <v>46270</v>
      </c>
      <c r="Q1536" s="31">
        <f t="shared" si="48"/>
        <v>631</v>
      </c>
      <c r="R1536" s="31">
        <f t="shared" si="49"/>
        <v>640</v>
      </c>
      <c r="S1536" s="29">
        <f>IF($Q1536&lt;Parâmetros!$E$19,$G1536-1,$G1536)</f>
        <v>46269</v>
      </c>
    </row>
    <row r="1537" spans="1:19" ht="15" customHeight="1" x14ac:dyDescent="0.25">
      <c r="A1537" s="122">
        <v>56256</v>
      </c>
      <c r="B1537" s="65" t="s">
        <v>182</v>
      </c>
      <c r="C1537" s="65" t="s">
        <v>290</v>
      </c>
      <c r="D1537" s="66">
        <v>46270</v>
      </c>
      <c r="E1537" s="67">
        <v>0.15</v>
      </c>
      <c r="F1537" s="65" t="s">
        <v>255</v>
      </c>
      <c r="G1537" s="66">
        <v>46269</v>
      </c>
      <c r="H1537">
        <v>40509564</v>
      </c>
      <c r="I1537">
        <v>10</v>
      </c>
      <c r="J1537" s="65" t="s">
        <v>2280</v>
      </c>
      <c r="K1537" s="65" t="s">
        <v>2281</v>
      </c>
      <c r="L1537" s="66">
        <v>46269</v>
      </c>
      <c r="M1537" s="65" t="s">
        <v>258</v>
      </c>
      <c r="N1537" s="65" t="s">
        <v>264</v>
      </c>
      <c r="O1537" s="65" t="s">
        <v>259</v>
      </c>
      <c r="P1537" s="66">
        <v>46270</v>
      </c>
      <c r="Q1537" s="31">
        <f t="shared" si="48"/>
        <v>641</v>
      </c>
      <c r="R1537" s="31">
        <f t="shared" si="49"/>
        <v>650</v>
      </c>
      <c r="S1537" s="29">
        <f>IF($Q1537&lt;Parâmetros!$E$19,$G1537-1,$G1537)</f>
        <v>46269</v>
      </c>
    </row>
    <row r="1538" spans="1:19" ht="15" customHeight="1" x14ac:dyDescent="0.25">
      <c r="A1538" s="122">
        <v>56256</v>
      </c>
      <c r="B1538" s="65" t="s">
        <v>182</v>
      </c>
      <c r="C1538" s="65" t="s">
        <v>290</v>
      </c>
      <c r="D1538" s="66">
        <v>46270</v>
      </c>
      <c r="E1538" s="67">
        <v>0.16</v>
      </c>
      <c r="F1538" s="65" t="s">
        <v>255</v>
      </c>
      <c r="G1538" s="66">
        <v>46269</v>
      </c>
      <c r="H1538">
        <v>40509563</v>
      </c>
      <c r="I1538">
        <v>10</v>
      </c>
      <c r="J1538" s="65" t="s">
        <v>2282</v>
      </c>
      <c r="K1538" s="65" t="s">
        <v>2283</v>
      </c>
      <c r="L1538" s="66">
        <v>46269</v>
      </c>
      <c r="M1538" s="65" t="s">
        <v>258</v>
      </c>
      <c r="N1538" s="65" t="s">
        <v>264</v>
      </c>
      <c r="O1538" s="65" t="s">
        <v>259</v>
      </c>
      <c r="P1538" s="66">
        <v>46270</v>
      </c>
      <c r="Q1538" s="31">
        <f t="shared" si="48"/>
        <v>651</v>
      </c>
      <c r="R1538" s="31">
        <f t="shared" si="49"/>
        <v>660</v>
      </c>
      <c r="S1538" s="29">
        <f>IF($Q1538&lt;Parâmetros!$E$19,$G1538-1,$G1538)</f>
        <v>46269</v>
      </c>
    </row>
    <row r="1539" spans="1:19" ht="15" customHeight="1" x14ac:dyDescent="0.25">
      <c r="A1539" s="122">
        <v>56256</v>
      </c>
      <c r="B1539" s="65" t="s">
        <v>182</v>
      </c>
      <c r="C1539" s="65" t="s">
        <v>290</v>
      </c>
      <c r="D1539" s="66">
        <v>46270</v>
      </c>
      <c r="E1539" s="67">
        <v>0.15</v>
      </c>
      <c r="F1539" s="65" t="s">
        <v>255</v>
      </c>
      <c r="G1539" s="66">
        <v>46269</v>
      </c>
      <c r="H1539">
        <v>40509466</v>
      </c>
      <c r="I1539">
        <v>10</v>
      </c>
      <c r="J1539" s="65" t="s">
        <v>2284</v>
      </c>
      <c r="K1539" s="65" t="s">
        <v>2285</v>
      </c>
      <c r="L1539" s="66">
        <v>46269</v>
      </c>
      <c r="M1539" s="65" t="s">
        <v>258</v>
      </c>
      <c r="N1539" s="65" t="s">
        <v>264</v>
      </c>
      <c r="O1539" s="65" t="s">
        <v>259</v>
      </c>
      <c r="P1539" s="66">
        <v>46270</v>
      </c>
      <c r="Q1539" s="31">
        <f t="shared" si="48"/>
        <v>661</v>
      </c>
      <c r="R1539" s="31">
        <f t="shared" si="49"/>
        <v>670</v>
      </c>
      <c r="S1539" s="29">
        <f>IF($Q1539&lt;Parâmetros!$E$19,$G1539-1,$G1539)</f>
        <v>46269</v>
      </c>
    </row>
    <row r="1540" spans="1:19" ht="15" customHeight="1" x14ac:dyDescent="0.25">
      <c r="A1540" s="122">
        <v>56256</v>
      </c>
      <c r="B1540" s="65" t="s">
        <v>182</v>
      </c>
      <c r="C1540" s="65" t="s">
        <v>290</v>
      </c>
      <c r="D1540" s="66">
        <v>46270</v>
      </c>
      <c r="E1540" s="67">
        <v>0.15</v>
      </c>
      <c r="F1540" s="65" t="s">
        <v>255</v>
      </c>
      <c r="G1540" s="66">
        <v>46269</v>
      </c>
      <c r="H1540">
        <v>40509600</v>
      </c>
      <c r="I1540">
        <v>10</v>
      </c>
      <c r="J1540" s="65" t="s">
        <v>2286</v>
      </c>
      <c r="K1540" s="65" t="s">
        <v>2287</v>
      </c>
      <c r="L1540" s="66">
        <v>46269</v>
      </c>
      <c r="M1540" s="65" t="s">
        <v>258</v>
      </c>
      <c r="N1540" s="65" t="s">
        <v>264</v>
      </c>
      <c r="O1540" s="65" t="s">
        <v>259</v>
      </c>
      <c r="P1540" s="66">
        <v>46270</v>
      </c>
      <c r="Q1540" s="31">
        <f t="shared" si="48"/>
        <v>671</v>
      </c>
      <c r="R1540" s="31">
        <f t="shared" si="49"/>
        <v>680</v>
      </c>
      <c r="S1540" s="29">
        <f>IF($Q1540&lt;Parâmetros!$E$19,$G1540-1,$G1540)</f>
        <v>46269</v>
      </c>
    </row>
    <row r="1541" spans="1:19" ht="15" customHeight="1" x14ac:dyDescent="0.25">
      <c r="A1541" s="122">
        <v>56256</v>
      </c>
      <c r="B1541" s="65" t="s">
        <v>182</v>
      </c>
      <c r="C1541" s="65" t="s">
        <v>290</v>
      </c>
      <c r="D1541" s="66">
        <v>46270</v>
      </c>
      <c r="E1541" s="67">
        <v>0.32</v>
      </c>
      <c r="F1541" s="65" t="s">
        <v>255</v>
      </c>
      <c r="G1541" s="66">
        <v>46269</v>
      </c>
      <c r="H1541">
        <v>40509599</v>
      </c>
      <c r="I1541">
        <v>10</v>
      </c>
      <c r="J1541" s="65" t="s">
        <v>2288</v>
      </c>
      <c r="K1541" s="65" t="s">
        <v>2289</v>
      </c>
      <c r="L1541" s="66">
        <v>46269</v>
      </c>
      <c r="M1541" s="65" t="s">
        <v>258</v>
      </c>
      <c r="N1541" s="65" t="s">
        <v>264</v>
      </c>
      <c r="O1541" s="65" t="s">
        <v>259</v>
      </c>
      <c r="P1541" s="66">
        <v>46270</v>
      </c>
      <c r="Q1541" s="31">
        <f t="shared" si="48"/>
        <v>681</v>
      </c>
      <c r="R1541" s="31">
        <f t="shared" si="49"/>
        <v>700</v>
      </c>
      <c r="S1541" s="29">
        <f>IF($Q1541&lt;Parâmetros!$E$19,$G1541-1,$G1541)</f>
        <v>46269</v>
      </c>
    </row>
    <row r="1542" spans="1:19" ht="15" customHeight="1" x14ac:dyDescent="0.25">
      <c r="A1542" s="122">
        <v>56256</v>
      </c>
      <c r="B1542" s="65" t="s">
        <v>182</v>
      </c>
      <c r="C1542" s="65" t="s">
        <v>290</v>
      </c>
      <c r="D1542" s="66">
        <v>46270</v>
      </c>
      <c r="E1542" s="67">
        <v>0.32</v>
      </c>
      <c r="F1542" s="65" t="s">
        <v>255</v>
      </c>
      <c r="G1542" s="66">
        <v>46269</v>
      </c>
      <c r="H1542">
        <v>40509601</v>
      </c>
      <c r="I1542">
        <v>10</v>
      </c>
      <c r="J1542" s="65" t="s">
        <v>2290</v>
      </c>
      <c r="K1542" s="65" t="s">
        <v>2291</v>
      </c>
      <c r="L1542" s="66">
        <v>46269</v>
      </c>
      <c r="M1542" s="65" t="s">
        <v>258</v>
      </c>
      <c r="N1542" s="65" t="s">
        <v>264</v>
      </c>
      <c r="O1542" s="65" t="s">
        <v>259</v>
      </c>
      <c r="P1542" s="66">
        <v>46270</v>
      </c>
      <c r="Q1542" s="31">
        <f t="shared" si="48"/>
        <v>701</v>
      </c>
      <c r="R1542" s="31">
        <f t="shared" si="49"/>
        <v>720</v>
      </c>
      <c r="S1542" s="29">
        <f>IF($Q1542&lt;Parâmetros!$E$19,$G1542-1,$G1542)</f>
        <v>46269</v>
      </c>
    </row>
    <row r="1543" spans="1:19" ht="15" customHeight="1" x14ac:dyDescent="0.25">
      <c r="A1543" s="122">
        <v>56256</v>
      </c>
      <c r="B1543" s="65" t="s">
        <v>182</v>
      </c>
      <c r="C1543" s="65" t="s">
        <v>290</v>
      </c>
      <c r="D1543" s="66">
        <v>46270</v>
      </c>
      <c r="E1543" s="67">
        <v>0.12</v>
      </c>
      <c r="F1543" s="65" t="s">
        <v>255</v>
      </c>
      <c r="G1543" s="66">
        <v>46269</v>
      </c>
      <c r="H1543">
        <v>40509640</v>
      </c>
      <c r="I1543">
        <v>10</v>
      </c>
      <c r="J1543" s="65" t="s">
        <v>2292</v>
      </c>
      <c r="K1543" s="65" t="s">
        <v>336</v>
      </c>
      <c r="L1543" s="66">
        <v>46269</v>
      </c>
      <c r="M1543" s="65" t="s">
        <v>258</v>
      </c>
      <c r="N1543" s="65" t="s">
        <v>264</v>
      </c>
      <c r="O1543" s="65" t="s">
        <v>259</v>
      </c>
      <c r="P1543" s="66">
        <v>46270</v>
      </c>
      <c r="Q1543" s="31">
        <f t="shared" si="48"/>
        <v>782</v>
      </c>
      <c r="R1543" s="31">
        <f t="shared" si="49"/>
        <v>790</v>
      </c>
      <c r="S1543" s="29">
        <f>IF($Q1543&lt;Parâmetros!$E$19,$G1543-1,$G1543)</f>
        <v>46269</v>
      </c>
    </row>
    <row r="1544" spans="1:19" ht="15" customHeight="1" x14ac:dyDescent="0.25">
      <c r="A1544" s="122">
        <v>56256</v>
      </c>
      <c r="B1544" s="65" t="s">
        <v>182</v>
      </c>
      <c r="C1544" s="65" t="s">
        <v>290</v>
      </c>
      <c r="D1544" s="66">
        <v>46270</v>
      </c>
      <c r="E1544" s="67">
        <v>0.15</v>
      </c>
      <c r="F1544" s="65" t="s">
        <v>255</v>
      </c>
      <c r="G1544" s="66">
        <v>46269</v>
      </c>
      <c r="H1544">
        <v>40509451</v>
      </c>
      <c r="I1544">
        <v>10</v>
      </c>
      <c r="J1544" s="65" t="s">
        <v>2293</v>
      </c>
      <c r="K1544" s="65" t="s">
        <v>2294</v>
      </c>
      <c r="L1544" s="66">
        <v>46269</v>
      </c>
      <c r="M1544" s="65" t="s">
        <v>258</v>
      </c>
      <c r="N1544" s="65" t="s">
        <v>264</v>
      </c>
      <c r="O1544" s="65" t="s">
        <v>259</v>
      </c>
      <c r="P1544" s="66">
        <v>46270</v>
      </c>
      <c r="Q1544" s="31">
        <f t="shared" si="48"/>
        <v>791</v>
      </c>
      <c r="R1544" s="31">
        <f t="shared" si="49"/>
        <v>800</v>
      </c>
      <c r="S1544" s="29">
        <f>IF($Q1544&lt;Parâmetros!$E$19,$G1544-1,$G1544)</f>
        <v>46269</v>
      </c>
    </row>
    <row r="1545" spans="1:19" ht="15" customHeight="1" x14ac:dyDescent="0.25">
      <c r="A1545" s="122">
        <v>56256</v>
      </c>
      <c r="B1545" s="65" t="s">
        <v>182</v>
      </c>
      <c r="C1545" s="65" t="s">
        <v>290</v>
      </c>
      <c r="D1545" s="66">
        <v>46270</v>
      </c>
      <c r="E1545" s="67">
        <v>0.15</v>
      </c>
      <c r="F1545" s="65" t="s">
        <v>255</v>
      </c>
      <c r="G1545" s="66">
        <v>46269</v>
      </c>
      <c r="H1545">
        <v>40509450</v>
      </c>
      <c r="I1545">
        <v>10</v>
      </c>
      <c r="J1545" s="65" t="s">
        <v>2295</v>
      </c>
      <c r="K1545" s="65" t="s">
        <v>2296</v>
      </c>
      <c r="L1545" s="66">
        <v>46269</v>
      </c>
      <c r="M1545" s="65" t="s">
        <v>258</v>
      </c>
      <c r="N1545" s="65" t="s">
        <v>264</v>
      </c>
      <c r="O1545" s="65" t="s">
        <v>259</v>
      </c>
      <c r="P1545" s="66">
        <v>46270</v>
      </c>
      <c r="Q1545" s="31">
        <f t="shared" si="48"/>
        <v>801</v>
      </c>
      <c r="R1545" s="31">
        <f t="shared" si="49"/>
        <v>810</v>
      </c>
      <c r="S1545" s="29">
        <f>IF($Q1545&lt;Parâmetros!$E$19,$G1545-1,$G1545)</f>
        <v>46269</v>
      </c>
    </row>
    <row r="1546" spans="1:19" ht="15" customHeight="1" x14ac:dyDescent="0.25">
      <c r="A1546" s="122">
        <v>56256</v>
      </c>
      <c r="B1546" s="65" t="s">
        <v>182</v>
      </c>
      <c r="C1546" s="65" t="s">
        <v>290</v>
      </c>
      <c r="D1546" s="66">
        <v>46270</v>
      </c>
      <c r="E1546" s="67">
        <v>0.15</v>
      </c>
      <c r="F1546" s="65" t="s">
        <v>255</v>
      </c>
      <c r="G1546" s="66">
        <v>46269</v>
      </c>
      <c r="H1546">
        <v>40509449</v>
      </c>
      <c r="I1546">
        <v>10</v>
      </c>
      <c r="J1546" s="65" t="s">
        <v>2297</v>
      </c>
      <c r="K1546" s="65" t="s">
        <v>2298</v>
      </c>
      <c r="L1546" s="66">
        <v>46269</v>
      </c>
      <c r="M1546" s="65" t="s">
        <v>258</v>
      </c>
      <c r="N1546" s="65" t="s">
        <v>264</v>
      </c>
      <c r="O1546" s="65" t="s">
        <v>259</v>
      </c>
      <c r="P1546" s="66">
        <v>46270</v>
      </c>
      <c r="Q1546" s="31">
        <f t="shared" si="48"/>
        <v>811</v>
      </c>
      <c r="R1546" s="31">
        <f t="shared" si="49"/>
        <v>820</v>
      </c>
      <c r="S1546" s="29">
        <f>IF($Q1546&lt;Parâmetros!$E$19,$G1546-1,$G1546)</f>
        <v>46269</v>
      </c>
    </row>
    <row r="1547" spans="1:19" ht="15" customHeight="1" x14ac:dyDescent="0.25">
      <c r="A1547" s="122">
        <v>56256</v>
      </c>
      <c r="B1547" s="65" t="s">
        <v>182</v>
      </c>
      <c r="C1547" s="65" t="s">
        <v>290</v>
      </c>
      <c r="D1547" s="66">
        <v>46270</v>
      </c>
      <c r="E1547" s="67">
        <v>0.32</v>
      </c>
      <c r="F1547" s="65" t="s">
        <v>255</v>
      </c>
      <c r="G1547" s="66">
        <v>46269</v>
      </c>
      <c r="H1547">
        <v>40509448</v>
      </c>
      <c r="I1547">
        <v>10</v>
      </c>
      <c r="J1547" s="65" t="s">
        <v>2299</v>
      </c>
      <c r="K1547" s="65" t="s">
        <v>2300</v>
      </c>
      <c r="L1547" s="66">
        <v>46269</v>
      </c>
      <c r="M1547" s="65" t="s">
        <v>258</v>
      </c>
      <c r="N1547" s="65" t="s">
        <v>264</v>
      </c>
      <c r="O1547" s="65" t="s">
        <v>259</v>
      </c>
      <c r="P1547" s="66">
        <v>46270</v>
      </c>
      <c r="Q1547" s="31">
        <f t="shared" si="48"/>
        <v>821</v>
      </c>
      <c r="R1547" s="31">
        <f t="shared" si="49"/>
        <v>840</v>
      </c>
      <c r="S1547" s="29">
        <f>IF($Q1547&lt;Parâmetros!$E$19,$G1547-1,$G1547)</f>
        <v>46269</v>
      </c>
    </row>
    <row r="1548" spans="1:19" ht="15" customHeight="1" x14ac:dyDescent="0.25">
      <c r="A1548" s="122">
        <v>56256</v>
      </c>
      <c r="B1548" s="65" t="s">
        <v>182</v>
      </c>
      <c r="C1548" s="65" t="s">
        <v>290</v>
      </c>
      <c r="D1548" s="66">
        <v>46270</v>
      </c>
      <c r="E1548" s="67">
        <v>0.15</v>
      </c>
      <c r="F1548" s="65" t="s">
        <v>255</v>
      </c>
      <c r="G1548" s="66">
        <v>46269</v>
      </c>
      <c r="H1548">
        <v>40509447</v>
      </c>
      <c r="I1548">
        <v>10</v>
      </c>
      <c r="J1548" s="65" t="s">
        <v>2301</v>
      </c>
      <c r="K1548" s="65" t="s">
        <v>2302</v>
      </c>
      <c r="L1548" s="66">
        <v>46269</v>
      </c>
      <c r="M1548" s="65" t="s">
        <v>258</v>
      </c>
      <c r="N1548" s="65" t="s">
        <v>264</v>
      </c>
      <c r="O1548" s="65" t="s">
        <v>259</v>
      </c>
      <c r="P1548" s="66">
        <v>46270</v>
      </c>
      <c r="Q1548" s="31">
        <f t="shared" si="48"/>
        <v>841</v>
      </c>
      <c r="R1548" s="31">
        <f t="shared" si="49"/>
        <v>850</v>
      </c>
      <c r="S1548" s="29">
        <f>IF($Q1548&lt;Parâmetros!$E$19,$G1548-1,$G1548)</f>
        <v>46269</v>
      </c>
    </row>
    <row r="1549" spans="1:19" ht="15" customHeight="1" x14ac:dyDescent="0.25">
      <c r="A1549" s="122">
        <v>56256</v>
      </c>
      <c r="B1549" s="65" t="s">
        <v>182</v>
      </c>
      <c r="C1549" s="65" t="s">
        <v>290</v>
      </c>
      <c r="D1549" s="66">
        <v>46270</v>
      </c>
      <c r="E1549" s="67">
        <v>0.15</v>
      </c>
      <c r="F1549" s="65" t="s">
        <v>255</v>
      </c>
      <c r="G1549" s="66">
        <v>46269</v>
      </c>
      <c r="H1549">
        <v>40509446</v>
      </c>
      <c r="I1549">
        <v>10</v>
      </c>
      <c r="J1549" s="65" t="s">
        <v>2303</v>
      </c>
      <c r="K1549" s="65" t="s">
        <v>2304</v>
      </c>
      <c r="L1549" s="66">
        <v>46269</v>
      </c>
      <c r="M1549" s="65" t="s">
        <v>258</v>
      </c>
      <c r="N1549" s="65" t="s">
        <v>264</v>
      </c>
      <c r="O1549" s="65" t="s">
        <v>259</v>
      </c>
      <c r="P1549" s="66">
        <v>46270</v>
      </c>
      <c r="Q1549" s="31">
        <f t="shared" si="48"/>
        <v>851</v>
      </c>
      <c r="R1549" s="31">
        <f t="shared" si="49"/>
        <v>860</v>
      </c>
      <c r="S1549" s="29">
        <f>IF($Q1549&lt;Parâmetros!$E$19,$G1549-1,$G1549)</f>
        <v>46269</v>
      </c>
    </row>
    <row r="1550" spans="1:19" ht="15" customHeight="1" x14ac:dyDescent="0.25">
      <c r="A1550" s="122">
        <v>56256</v>
      </c>
      <c r="B1550" s="65" t="s">
        <v>182</v>
      </c>
      <c r="C1550" s="65" t="s">
        <v>290</v>
      </c>
      <c r="D1550" s="66">
        <v>46270</v>
      </c>
      <c r="E1550" s="67">
        <v>0.15</v>
      </c>
      <c r="F1550" s="65" t="s">
        <v>255</v>
      </c>
      <c r="G1550" s="66">
        <v>46269</v>
      </c>
      <c r="H1550">
        <v>40509445</v>
      </c>
      <c r="I1550">
        <v>10</v>
      </c>
      <c r="J1550" s="65" t="s">
        <v>2305</v>
      </c>
      <c r="K1550" s="65" t="s">
        <v>2306</v>
      </c>
      <c r="L1550" s="66">
        <v>46269</v>
      </c>
      <c r="M1550" s="65" t="s">
        <v>258</v>
      </c>
      <c r="N1550" s="65" t="s">
        <v>264</v>
      </c>
      <c r="O1550" s="65" t="s">
        <v>259</v>
      </c>
      <c r="P1550" s="66">
        <v>46270</v>
      </c>
      <c r="Q1550" s="31">
        <f t="shared" si="48"/>
        <v>861</v>
      </c>
      <c r="R1550" s="31">
        <f t="shared" si="49"/>
        <v>870</v>
      </c>
      <c r="S1550" s="29">
        <f>IF($Q1550&lt;Parâmetros!$E$19,$G1550-1,$G1550)</f>
        <v>46269</v>
      </c>
    </row>
    <row r="1551" spans="1:19" ht="15" customHeight="1" x14ac:dyDescent="0.25">
      <c r="A1551" s="122">
        <v>56256</v>
      </c>
      <c r="B1551" s="65" t="s">
        <v>182</v>
      </c>
      <c r="C1551" s="65" t="s">
        <v>290</v>
      </c>
      <c r="D1551" s="66">
        <v>46270</v>
      </c>
      <c r="E1551" s="67">
        <v>0.15</v>
      </c>
      <c r="F1551" s="65" t="s">
        <v>255</v>
      </c>
      <c r="G1551" s="66">
        <v>46269</v>
      </c>
      <c r="H1551">
        <v>40509455</v>
      </c>
      <c r="I1551">
        <v>10</v>
      </c>
      <c r="J1551" s="65" t="s">
        <v>2307</v>
      </c>
      <c r="K1551" s="65" t="s">
        <v>2308</v>
      </c>
      <c r="L1551" s="66">
        <v>46269</v>
      </c>
      <c r="M1551" s="65" t="s">
        <v>258</v>
      </c>
      <c r="N1551" s="65" t="s">
        <v>264</v>
      </c>
      <c r="O1551" s="65" t="s">
        <v>259</v>
      </c>
      <c r="P1551" s="66">
        <v>46270</v>
      </c>
      <c r="Q1551" s="31">
        <f t="shared" si="48"/>
        <v>871</v>
      </c>
      <c r="R1551" s="31">
        <f t="shared" si="49"/>
        <v>880</v>
      </c>
      <c r="S1551" s="29">
        <f>IF($Q1551&lt;Parâmetros!$E$19,$G1551-1,$G1551)</f>
        <v>46269</v>
      </c>
    </row>
    <row r="1552" spans="1:19" ht="15" customHeight="1" x14ac:dyDescent="0.25">
      <c r="A1552" s="122">
        <v>56256</v>
      </c>
      <c r="B1552" s="65" t="s">
        <v>182</v>
      </c>
      <c r="C1552" s="65" t="s">
        <v>290</v>
      </c>
      <c r="D1552" s="66">
        <v>46270</v>
      </c>
      <c r="E1552" s="67">
        <v>0.14000000000000001</v>
      </c>
      <c r="F1552" s="65" t="s">
        <v>255</v>
      </c>
      <c r="G1552" s="66">
        <v>46269</v>
      </c>
      <c r="H1552">
        <v>40509454</v>
      </c>
      <c r="I1552">
        <v>10</v>
      </c>
      <c r="J1552" s="65" t="s">
        <v>2309</v>
      </c>
      <c r="K1552" s="65" t="s">
        <v>2310</v>
      </c>
      <c r="L1552" s="66">
        <v>46269</v>
      </c>
      <c r="M1552" s="65" t="s">
        <v>258</v>
      </c>
      <c r="N1552" s="65" t="s">
        <v>264</v>
      </c>
      <c r="O1552" s="65" t="s">
        <v>259</v>
      </c>
      <c r="P1552" s="66">
        <v>46270</v>
      </c>
      <c r="Q1552" s="31">
        <f t="shared" si="48"/>
        <v>881</v>
      </c>
      <c r="R1552" s="31">
        <f t="shared" si="49"/>
        <v>890</v>
      </c>
      <c r="S1552" s="29">
        <f>IF($Q1552&lt;Parâmetros!$E$19,$G1552-1,$G1552)</f>
        <v>46269</v>
      </c>
    </row>
    <row r="1553" spans="1:19" ht="15" customHeight="1" x14ac:dyDescent="0.25">
      <c r="A1553" s="122">
        <v>56256</v>
      </c>
      <c r="B1553" s="65" t="s">
        <v>182</v>
      </c>
      <c r="C1553" s="65" t="s">
        <v>290</v>
      </c>
      <c r="D1553" s="66">
        <v>46270</v>
      </c>
      <c r="E1553" s="67">
        <v>0.15</v>
      </c>
      <c r="F1553" s="65" t="s">
        <v>255</v>
      </c>
      <c r="G1553" s="66">
        <v>46269</v>
      </c>
      <c r="H1553">
        <v>40509453</v>
      </c>
      <c r="I1553">
        <v>10</v>
      </c>
      <c r="J1553" s="65" t="s">
        <v>2311</v>
      </c>
      <c r="K1553" s="65" t="s">
        <v>2312</v>
      </c>
      <c r="L1553" s="66">
        <v>46269</v>
      </c>
      <c r="M1553" s="65" t="s">
        <v>258</v>
      </c>
      <c r="N1553" s="65" t="s">
        <v>264</v>
      </c>
      <c r="O1553" s="65" t="s">
        <v>259</v>
      </c>
      <c r="P1553" s="66">
        <v>46270</v>
      </c>
      <c r="Q1553" s="31">
        <f t="shared" si="48"/>
        <v>891</v>
      </c>
      <c r="R1553" s="31">
        <f t="shared" si="49"/>
        <v>900</v>
      </c>
      <c r="S1553" s="29">
        <f>IF($Q1553&lt;Parâmetros!$E$19,$G1553-1,$G1553)</f>
        <v>46269</v>
      </c>
    </row>
    <row r="1554" spans="1:19" ht="15" customHeight="1" x14ac:dyDescent="0.25">
      <c r="A1554" s="122">
        <v>56256</v>
      </c>
      <c r="B1554" s="65" t="s">
        <v>182</v>
      </c>
      <c r="C1554" s="65" t="s">
        <v>290</v>
      </c>
      <c r="D1554" s="66">
        <v>46270</v>
      </c>
      <c r="E1554" s="67">
        <v>0.24</v>
      </c>
      <c r="F1554" s="65" t="s">
        <v>255</v>
      </c>
      <c r="G1554" s="66">
        <v>46269</v>
      </c>
      <c r="H1554">
        <v>40509452</v>
      </c>
      <c r="I1554">
        <v>10</v>
      </c>
      <c r="J1554" s="65" t="s">
        <v>2313</v>
      </c>
      <c r="K1554" s="65" t="s">
        <v>2314</v>
      </c>
      <c r="L1554" s="66">
        <v>46269</v>
      </c>
      <c r="M1554" s="65" t="s">
        <v>258</v>
      </c>
      <c r="N1554" s="65" t="s">
        <v>264</v>
      </c>
      <c r="O1554" s="65" t="s">
        <v>259</v>
      </c>
      <c r="P1554" s="66">
        <v>46270</v>
      </c>
      <c r="Q1554" s="31">
        <f t="shared" si="48"/>
        <v>901</v>
      </c>
      <c r="R1554" s="31">
        <f t="shared" si="49"/>
        <v>915</v>
      </c>
      <c r="S1554" s="29">
        <f>IF($Q1554&lt;Parâmetros!$E$19,$G1554-1,$G1554)</f>
        <v>46269</v>
      </c>
    </row>
    <row r="1555" spans="1:19" ht="15" customHeight="1" x14ac:dyDescent="0.25">
      <c r="A1555" s="122">
        <v>56256</v>
      </c>
      <c r="B1555" s="65" t="s">
        <v>182</v>
      </c>
      <c r="C1555" s="65" t="s">
        <v>290</v>
      </c>
      <c r="D1555" s="66">
        <v>46270</v>
      </c>
      <c r="E1555" s="67">
        <v>0.49</v>
      </c>
      <c r="F1555" s="65" t="s">
        <v>255</v>
      </c>
      <c r="G1555" s="66">
        <v>46269</v>
      </c>
      <c r="H1555">
        <v>40509628</v>
      </c>
      <c r="I1555">
        <v>10</v>
      </c>
      <c r="J1555" s="65" t="s">
        <v>2315</v>
      </c>
      <c r="K1555" s="65" t="s">
        <v>2316</v>
      </c>
      <c r="L1555" s="66">
        <v>46269</v>
      </c>
      <c r="M1555" s="65" t="s">
        <v>258</v>
      </c>
      <c r="N1555" s="65" t="s">
        <v>264</v>
      </c>
      <c r="O1555" s="65" t="s">
        <v>259</v>
      </c>
      <c r="P1555" s="66">
        <v>46270</v>
      </c>
      <c r="Q1555" s="31">
        <f t="shared" si="48"/>
        <v>916</v>
      </c>
      <c r="R1555" s="31">
        <f t="shared" si="49"/>
        <v>945</v>
      </c>
      <c r="S1555" s="29">
        <f>IF($Q1555&lt;Parâmetros!$E$19,$G1555-1,$G1555)</f>
        <v>46269</v>
      </c>
    </row>
    <row r="1556" spans="1:19" ht="15" customHeight="1" x14ac:dyDescent="0.25">
      <c r="A1556" s="122">
        <v>56256</v>
      </c>
      <c r="B1556" s="65" t="s">
        <v>182</v>
      </c>
      <c r="C1556" s="65" t="s">
        <v>290</v>
      </c>
      <c r="D1556" s="66">
        <v>46270</v>
      </c>
      <c r="E1556" s="67">
        <v>0.56999999999999995</v>
      </c>
      <c r="F1556" s="65" t="s">
        <v>255</v>
      </c>
      <c r="G1556" s="66">
        <v>46269</v>
      </c>
      <c r="H1556">
        <v>40509427</v>
      </c>
      <c r="I1556">
        <v>10</v>
      </c>
      <c r="J1556" s="65" t="s">
        <v>2317</v>
      </c>
      <c r="K1556" s="65" t="s">
        <v>2318</v>
      </c>
      <c r="L1556" s="66">
        <v>46269</v>
      </c>
      <c r="M1556" s="65" t="s">
        <v>258</v>
      </c>
      <c r="N1556" s="65" t="s">
        <v>264</v>
      </c>
      <c r="O1556" s="65" t="s">
        <v>259</v>
      </c>
      <c r="P1556" s="66">
        <v>46270</v>
      </c>
      <c r="Q1556" s="31">
        <f t="shared" si="48"/>
        <v>946</v>
      </c>
      <c r="R1556" s="31">
        <f t="shared" si="49"/>
        <v>980</v>
      </c>
      <c r="S1556" s="29">
        <f>IF($Q1556&lt;Parâmetros!$E$19,$G1556-1,$G1556)</f>
        <v>46269</v>
      </c>
    </row>
    <row r="1557" spans="1:19" ht="15" customHeight="1" x14ac:dyDescent="0.25">
      <c r="A1557" s="122">
        <v>56256</v>
      </c>
      <c r="B1557" s="65" t="s">
        <v>182</v>
      </c>
      <c r="C1557" s="65" t="s">
        <v>290</v>
      </c>
      <c r="D1557" s="66">
        <v>46270</v>
      </c>
      <c r="E1557" s="67">
        <v>1.17</v>
      </c>
      <c r="F1557" s="65" t="s">
        <v>255</v>
      </c>
      <c r="G1557" s="66">
        <v>46270</v>
      </c>
      <c r="H1557">
        <v>40509645</v>
      </c>
      <c r="I1557">
        <v>10</v>
      </c>
      <c r="J1557" s="65" t="s">
        <v>2319</v>
      </c>
      <c r="K1557" s="65" t="s">
        <v>2320</v>
      </c>
      <c r="L1557" s="66">
        <v>46270</v>
      </c>
      <c r="M1557" s="65" t="s">
        <v>258</v>
      </c>
      <c r="N1557" s="65" t="s">
        <v>264</v>
      </c>
      <c r="O1557" s="65" t="s">
        <v>259</v>
      </c>
      <c r="P1557" s="66">
        <v>46270</v>
      </c>
      <c r="Q1557" s="31">
        <f t="shared" si="48"/>
        <v>440</v>
      </c>
      <c r="R1557" s="31">
        <f t="shared" si="49"/>
        <v>510</v>
      </c>
      <c r="S1557" s="29">
        <f>IF($Q1557&lt;Parâmetros!$E$19,$G1557-1,$G1557)</f>
        <v>46270</v>
      </c>
    </row>
    <row r="1558" spans="1:19" ht="15" customHeight="1" x14ac:dyDescent="0.25">
      <c r="A1558" s="122">
        <v>56256</v>
      </c>
      <c r="B1558" s="65" t="s">
        <v>182</v>
      </c>
      <c r="C1558" s="65" t="s">
        <v>290</v>
      </c>
      <c r="D1558" s="66">
        <v>46270</v>
      </c>
      <c r="E1558" s="67">
        <v>0.99</v>
      </c>
      <c r="F1558" s="65" t="s">
        <v>255</v>
      </c>
      <c r="G1558" s="66">
        <v>46270</v>
      </c>
      <c r="H1558">
        <v>40509633</v>
      </c>
      <c r="I1558">
        <v>10</v>
      </c>
      <c r="J1558" s="65" t="s">
        <v>2321</v>
      </c>
      <c r="K1558" s="65" t="s">
        <v>2322</v>
      </c>
      <c r="L1558" s="66">
        <v>46270</v>
      </c>
      <c r="M1558" s="65" t="s">
        <v>258</v>
      </c>
      <c r="N1558" s="65" t="s">
        <v>264</v>
      </c>
      <c r="O1558" s="65" t="s">
        <v>259</v>
      </c>
      <c r="P1558" s="66">
        <v>46270</v>
      </c>
      <c r="Q1558" s="31">
        <f t="shared" si="48"/>
        <v>511</v>
      </c>
      <c r="R1558" s="31">
        <f t="shared" si="49"/>
        <v>570</v>
      </c>
      <c r="S1558" s="29">
        <f>IF($Q1558&lt;Parâmetros!$E$19,$G1558-1,$G1558)</f>
        <v>46270</v>
      </c>
    </row>
    <row r="1559" spans="1:19" ht="15" customHeight="1" x14ac:dyDescent="0.25">
      <c r="A1559" s="122">
        <v>56256</v>
      </c>
      <c r="B1559" s="65" t="s">
        <v>182</v>
      </c>
      <c r="C1559" s="65" t="s">
        <v>290</v>
      </c>
      <c r="D1559" s="66">
        <v>46270</v>
      </c>
      <c r="E1559" s="67">
        <v>0.97</v>
      </c>
      <c r="F1559" s="65" t="s">
        <v>255</v>
      </c>
      <c r="G1559" s="66">
        <v>46270</v>
      </c>
      <c r="H1559">
        <v>40509632</v>
      </c>
      <c r="I1559">
        <v>10</v>
      </c>
      <c r="J1559" s="65" t="s">
        <v>2323</v>
      </c>
      <c r="K1559" s="65" t="s">
        <v>2277</v>
      </c>
      <c r="L1559" s="66">
        <v>46270</v>
      </c>
      <c r="M1559" s="65" t="s">
        <v>258</v>
      </c>
      <c r="N1559" s="65" t="s">
        <v>264</v>
      </c>
      <c r="O1559" s="65" t="s">
        <v>259</v>
      </c>
      <c r="P1559" s="66">
        <v>46270</v>
      </c>
      <c r="Q1559" s="31">
        <f t="shared" si="48"/>
        <v>572</v>
      </c>
      <c r="R1559" s="31">
        <f t="shared" si="49"/>
        <v>630</v>
      </c>
      <c r="S1559" s="29">
        <f>IF($Q1559&lt;Parâmetros!$E$19,$G1559-1,$G1559)</f>
        <v>46270</v>
      </c>
    </row>
    <row r="1560" spans="1:19" ht="15" customHeight="1" x14ac:dyDescent="0.25">
      <c r="A1560" s="122">
        <v>56256</v>
      </c>
      <c r="B1560" s="65" t="s">
        <v>182</v>
      </c>
      <c r="C1560" s="65" t="s">
        <v>290</v>
      </c>
      <c r="D1560" s="66">
        <v>46270</v>
      </c>
      <c r="E1560" s="67">
        <v>0.99</v>
      </c>
      <c r="F1560" s="65" t="s">
        <v>255</v>
      </c>
      <c r="G1560" s="66">
        <v>46270</v>
      </c>
      <c r="H1560">
        <v>40509631</v>
      </c>
      <c r="I1560">
        <v>10</v>
      </c>
      <c r="J1560" s="65" t="s">
        <v>2324</v>
      </c>
      <c r="K1560" s="65" t="s">
        <v>710</v>
      </c>
      <c r="L1560" s="66">
        <v>46270</v>
      </c>
      <c r="M1560" s="65" t="s">
        <v>258</v>
      </c>
      <c r="N1560" s="65" t="s">
        <v>264</v>
      </c>
      <c r="O1560" s="65" t="s">
        <v>259</v>
      </c>
      <c r="P1560" s="66">
        <v>46270</v>
      </c>
      <c r="Q1560" s="31">
        <f t="shared" si="48"/>
        <v>631</v>
      </c>
      <c r="R1560" s="31">
        <f t="shared" si="49"/>
        <v>690</v>
      </c>
      <c r="S1560" s="29">
        <f>IF($Q1560&lt;Parâmetros!$E$19,$G1560-1,$G1560)</f>
        <v>46270</v>
      </c>
    </row>
    <row r="1561" spans="1:19" ht="15" customHeight="1" x14ac:dyDescent="0.25">
      <c r="A1561" s="122">
        <v>56256</v>
      </c>
      <c r="B1561" s="65" t="s">
        <v>182</v>
      </c>
      <c r="C1561" s="65" t="s">
        <v>290</v>
      </c>
      <c r="D1561" s="66">
        <v>46270</v>
      </c>
      <c r="E1561" s="67">
        <v>0.97</v>
      </c>
      <c r="F1561" s="65" t="s">
        <v>255</v>
      </c>
      <c r="G1561" s="66">
        <v>46270</v>
      </c>
      <c r="H1561">
        <v>40509630</v>
      </c>
      <c r="I1561">
        <v>10</v>
      </c>
      <c r="J1561" s="65" t="s">
        <v>2325</v>
      </c>
      <c r="K1561" s="65" t="s">
        <v>2326</v>
      </c>
      <c r="L1561" s="66">
        <v>46270</v>
      </c>
      <c r="M1561" s="65" t="s">
        <v>258</v>
      </c>
      <c r="N1561" s="65" t="s">
        <v>264</v>
      </c>
      <c r="O1561" s="65" t="s">
        <v>259</v>
      </c>
      <c r="P1561" s="66">
        <v>46270</v>
      </c>
      <c r="Q1561" s="31">
        <f t="shared" si="48"/>
        <v>752</v>
      </c>
      <c r="R1561" s="31">
        <f t="shared" si="49"/>
        <v>810</v>
      </c>
      <c r="S1561" s="29">
        <f>IF($Q1561&lt;Parâmetros!$E$19,$G1561-1,$G1561)</f>
        <v>46270</v>
      </c>
    </row>
    <row r="1562" spans="1:19" ht="15" customHeight="1" x14ac:dyDescent="0.25">
      <c r="A1562" s="122">
        <v>56256</v>
      </c>
      <c r="B1562" s="65" t="s">
        <v>182</v>
      </c>
      <c r="C1562" s="65" t="s">
        <v>290</v>
      </c>
      <c r="D1562" s="66">
        <v>46270</v>
      </c>
      <c r="E1562" s="67">
        <v>0.47</v>
      </c>
      <c r="F1562" s="65" t="s">
        <v>255</v>
      </c>
      <c r="G1562" s="66">
        <v>46270</v>
      </c>
      <c r="H1562">
        <v>40509629</v>
      </c>
      <c r="I1562">
        <v>10</v>
      </c>
      <c r="J1562" s="65" t="s">
        <v>2327</v>
      </c>
      <c r="K1562" s="65" t="s">
        <v>2328</v>
      </c>
      <c r="L1562" s="66">
        <v>46270</v>
      </c>
      <c r="M1562" s="65" t="s">
        <v>258</v>
      </c>
      <c r="N1562" s="65" t="s">
        <v>264</v>
      </c>
      <c r="O1562" s="65" t="s">
        <v>259</v>
      </c>
      <c r="P1562" s="66">
        <v>46270</v>
      </c>
      <c r="Q1562" s="31">
        <f t="shared" si="48"/>
        <v>811</v>
      </c>
      <c r="R1562" s="31">
        <f t="shared" si="49"/>
        <v>840</v>
      </c>
      <c r="S1562" s="29">
        <f>IF($Q1562&lt;Parâmetros!$E$19,$G1562-1,$G1562)</f>
        <v>46270</v>
      </c>
    </row>
    <row r="1563" spans="1:19" ht="15" customHeight="1" x14ac:dyDescent="0.25">
      <c r="A1563" s="122">
        <v>56256</v>
      </c>
      <c r="B1563" s="65" t="s">
        <v>182</v>
      </c>
      <c r="C1563" s="65" t="s">
        <v>290</v>
      </c>
      <c r="D1563" s="66">
        <v>46270</v>
      </c>
      <c r="E1563" s="67">
        <v>0.95</v>
      </c>
      <c r="F1563" s="65" t="s">
        <v>255</v>
      </c>
      <c r="G1563" s="66">
        <v>46270</v>
      </c>
      <c r="H1563">
        <v>40509636</v>
      </c>
      <c r="I1563">
        <v>10</v>
      </c>
      <c r="J1563" s="65" t="s">
        <v>1913</v>
      </c>
      <c r="K1563" s="65" t="s">
        <v>2329</v>
      </c>
      <c r="L1563" s="66">
        <v>46270</v>
      </c>
      <c r="M1563" s="65" t="s">
        <v>258</v>
      </c>
      <c r="N1563" s="65" t="s">
        <v>264</v>
      </c>
      <c r="O1563" s="65" t="s">
        <v>259</v>
      </c>
      <c r="P1563" s="66">
        <v>46270</v>
      </c>
      <c r="Q1563" s="31">
        <f t="shared" si="48"/>
        <v>842</v>
      </c>
      <c r="R1563" s="31">
        <f t="shared" si="49"/>
        <v>900</v>
      </c>
      <c r="S1563" s="29">
        <f>IF($Q1563&lt;Parâmetros!$E$19,$G1563-1,$G1563)</f>
        <v>46270</v>
      </c>
    </row>
    <row r="1564" spans="1:19" ht="15" customHeight="1" x14ac:dyDescent="0.25">
      <c r="A1564" s="122">
        <v>56256</v>
      </c>
      <c r="B1564" s="65" t="s">
        <v>182</v>
      </c>
      <c r="C1564" s="65" t="s">
        <v>290</v>
      </c>
      <c r="D1564" s="66">
        <v>46273</v>
      </c>
      <c r="E1564" s="67">
        <v>0.5</v>
      </c>
      <c r="F1564" s="65" t="s">
        <v>255</v>
      </c>
      <c r="G1564" s="66">
        <v>46272</v>
      </c>
      <c r="H1564">
        <v>40512142</v>
      </c>
      <c r="I1564">
        <v>10</v>
      </c>
      <c r="J1564" s="65" t="s">
        <v>2800</v>
      </c>
      <c r="K1564" s="65" t="s">
        <v>2801</v>
      </c>
      <c r="L1564" s="66">
        <v>46272</v>
      </c>
      <c r="M1564" s="65" t="s">
        <v>258</v>
      </c>
      <c r="N1564" s="65" t="s">
        <v>264</v>
      </c>
      <c r="O1564" s="65" t="s">
        <v>259</v>
      </c>
      <c r="P1564" s="66">
        <v>46273</v>
      </c>
      <c r="Q1564" s="31">
        <f t="shared" si="48"/>
        <v>440</v>
      </c>
      <c r="R1564" s="31">
        <f t="shared" si="49"/>
        <v>470</v>
      </c>
      <c r="S1564" s="29">
        <f>IF($Q1564&lt;Parâmetros!$E$19,$G1564-1,$G1564)</f>
        <v>46272</v>
      </c>
    </row>
    <row r="1565" spans="1:19" ht="15" customHeight="1" x14ac:dyDescent="0.25">
      <c r="A1565" s="122">
        <v>56256</v>
      </c>
      <c r="B1565" s="65" t="s">
        <v>182</v>
      </c>
      <c r="C1565" s="65" t="s">
        <v>290</v>
      </c>
      <c r="D1565" s="66">
        <v>46273</v>
      </c>
      <c r="E1565" s="67">
        <v>0.49</v>
      </c>
      <c r="F1565" s="65" t="s">
        <v>255</v>
      </c>
      <c r="G1565" s="66">
        <v>46272</v>
      </c>
      <c r="H1565">
        <v>40512141</v>
      </c>
      <c r="I1565">
        <v>10</v>
      </c>
      <c r="J1565" s="65" t="s">
        <v>2802</v>
      </c>
      <c r="K1565" s="65" t="s">
        <v>2803</v>
      </c>
      <c r="L1565" s="66">
        <v>46272</v>
      </c>
      <c r="M1565" s="65" t="s">
        <v>258</v>
      </c>
      <c r="N1565" s="65" t="s">
        <v>264</v>
      </c>
      <c r="O1565" s="65" t="s">
        <v>259</v>
      </c>
      <c r="P1565" s="66">
        <v>46273</v>
      </c>
      <c r="Q1565" s="31">
        <f t="shared" si="48"/>
        <v>471</v>
      </c>
      <c r="R1565" s="31">
        <f t="shared" si="49"/>
        <v>500</v>
      </c>
      <c r="S1565" s="29">
        <f>IF($Q1565&lt;Parâmetros!$E$19,$G1565-1,$G1565)</f>
        <v>46272</v>
      </c>
    </row>
    <row r="1566" spans="1:19" ht="15" customHeight="1" x14ac:dyDescent="0.25">
      <c r="A1566" s="122">
        <v>56256</v>
      </c>
      <c r="B1566" s="65" t="s">
        <v>182</v>
      </c>
      <c r="C1566" s="65" t="s">
        <v>290</v>
      </c>
      <c r="D1566" s="66">
        <v>46273</v>
      </c>
      <c r="E1566" s="67">
        <v>0.32</v>
      </c>
      <c r="F1566" s="65" t="s">
        <v>255</v>
      </c>
      <c r="G1566" s="66">
        <v>46272</v>
      </c>
      <c r="H1566">
        <v>40512140</v>
      </c>
      <c r="I1566">
        <v>10</v>
      </c>
      <c r="J1566" s="65" t="s">
        <v>2804</v>
      </c>
      <c r="K1566" s="65" t="s">
        <v>2805</v>
      </c>
      <c r="L1566" s="66">
        <v>46272</v>
      </c>
      <c r="M1566" s="65" t="s">
        <v>258</v>
      </c>
      <c r="N1566" s="65" t="s">
        <v>264</v>
      </c>
      <c r="O1566" s="65" t="s">
        <v>259</v>
      </c>
      <c r="P1566" s="66">
        <v>46273</v>
      </c>
      <c r="Q1566" s="31">
        <f t="shared" si="48"/>
        <v>501</v>
      </c>
      <c r="R1566" s="31">
        <f t="shared" si="49"/>
        <v>520</v>
      </c>
      <c r="S1566" s="29">
        <f>IF($Q1566&lt;Parâmetros!$E$19,$G1566-1,$G1566)</f>
        <v>46272</v>
      </c>
    </row>
    <row r="1567" spans="1:19" ht="15" customHeight="1" x14ac:dyDescent="0.25">
      <c r="A1567" s="122">
        <v>56256</v>
      </c>
      <c r="B1567" s="65" t="s">
        <v>182</v>
      </c>
      <c r="C1567" s="65" t="s">
        <v>290</v>
      </c>
      <c r="D1567" s="66">
        <v>46273</v>
      </c>
      <c r="E1567" s="67">
        <v>0.32</v>
      </c>
      <c r="F1567" s="65" t="s">
        <v>255</v>
      </c>
      <c r="G1567" s="66">
        <v>46272</v>
      </c>
      <c r="H1567">
        <v>40512139</v>
      </c>
      <c r="I1567">
        <v>10</v>
      </c>
      <c r="J1567" s="65" t="s">
        <v>2259</v>
      </c>
      <c r="K1567" s="65" t="s">
        <v>2806</v>
      </c>
      <c r="L1567" s="66">
        <v>46272</v>
      </c>
      <c r="M1567" s="65" t="s">
        <v>258</v>
      </c>
      <c r="N1567" s="65" t="s">
        <v>264</v>
      </c>
      <c r="O1567" s="65" t="s">
        <v>259</v>
      </c>
      <c r="P1567" s="66">
        <v>46273</v>
      </c>
      <c r="Q1567" s="31">
        <f t="shared" si="48"/>
        <v>521</v>
      </c>
      <c r="R1567" s="31">
        <f t="shared" si="49"/>
        <v>540</v>
      </c>
      <c r="S1567" s="29">
        <f>IF($Q1567&lt;Parâmetros!$E$19,$G1567-1,$G1567)</f>
        <v>46272</v>
      </c>
    </row>
    <row r="1568" spans="1:19" ht="15" customHeight="1" x14ac:dyDescent="0.25">
      <c r="A1568" s="122">
        <v>56256</v>
      </c>
      <c r="B1568" s="65" t="s">
        <v>182</v>
      </c>
      <c r="C1568" s="65" t="s">
        <v>290</v>
      </c>
      <c r="D1568" s="66">
        <v>46273</v>
      </c>
      <c r="E1568" s="67">
        <v>0.32</v>
      </c>
      <c r="F1568" s="65" t="s">
        <v>255</v>
      </c>
      <c r="G1568" s="66">
        <v>46272</v>
      </c>
      <c r="H1568">
        <v>40512138</v>
      </c>
      <c r="I1568">
        <v>10</v>
      </c>
      <c r="J1568" s="65" t="s">
        <v>2807</v>
      </c>
      <c r="K1568" s="65" t="s">
        <v>2808</v>
      </c>
      <c r="L1568" s="66">
        <v>46272</v>
      </c>
      <c r="M1568" s="65" t="s">
        <v>258</v>
      </c>
      <c r="N1568" s="65" t="s">
        <v>264</v>
      </c>
      <c r="O1568" s="65" t="s">
        <v>259</v>
      </c>
      <c r="P1568" s="66">
        <v>46273</v>
      </c>
      <c r="Q1568" s="31">
        <f t="shared" si="48"/>
        <v>541</v>
      </c>
      <c r="R1568" s="31">
        <f t="shared" si="49"/>
        <v>560</v>
      </c>
      <c r="S1568" s="29">
        <f>IF($Q1568&lt;Parâmetros!$E$19,$G1568-1,$G1568)</f>
        <v>46272</v>
      </c>
    </row>
    <row r="1569" spans="1:19" ht="15" customHeight="1" x14ac:dyDescent="0.25">
      <c r="A1569" s="122">
        <v>56256</v>
      </c>
      <c r="B1569" s="65" t="s">
        <v>182</v>
      </c>
      <c r="C1569" s="65" t="s">
        <v>290</v>
      </c>
      <c r="D1569" s="66">
        <v>46273</v>
      </c>
      <c r="E1569" s="67">
        <v>0.32</v>
      </c>
      <c r="F1569" s="65" t="s">
        <v>255</v>
      </c>
      <c r="G1569" s="66">
        <v>46272</v>
      </c>
      <c r="H1569">
        <v>40512137</v>
      </c>
      <c r="I1569">
        <v>10</v>
      </c>
      <c r="J1569" s="65" t="s">
        <v>2809</v>
      </c>
      <c r="K1569" s="65" t="s">
        <v>2810</v>
      </c>
      <c r="L1569" s="66">
        <v>46272</v>
      </c>
      <c r="M1569" s="65" t="s">
        <v>258</v>
      </c>
      <c r="N1569" s="65" t="s">
        <v>264</v>
      </c>
      <c r="O1569" s="65" t="s">
        <v>259</v>
      </c>
      <c r="P1569" s="66">
        <v>46273</v>
      </c>
      <c r="Q1569" s="31">
        <f t="shared" si="48"/>
        <v>561</v>
      </c>
      <c r="R1569" s="31">
        <f t="shared" si="49"/>
        <v>580</v>
      </c>
      <c r="S1569" s="29">
        <f>IF($Q1569&lt;Parâmetros!$E$19,$G1569-1,$G1569)</f>
        <v>46272</v>
      </c>
    </row>
    <row r="1570" spans="1:19" ht="15" customHeight="1" x14ac:dyDescent="0.25">
      <c r="A1570" s="122">
        <v>56256</v>
      </c>
      <c r="B1570" s="65" t="s">
        <v>182</v>
      </c>
      <c r="C1570" s="65" t="s">
        <v>290</v>
      </c>
      <c r="D1570" s="66">
        <v>46273</v>
      </c>
      <c r="E1570" s="67">
        <v>0.32</v>
      </c>
      <c r="F1570" s="65" t="s">
        <v>255</v>
      </c>
      <c r="G1570" s="66">
        <v>46272</v>
      </c>
      <c r="H1570">
        <v>40512225</v>
      </c>
      <c r="I1570">
        <v>10</v>
      </c>
      <c r="J1570" s="65" t="s">
        <v>2811</v>
      </c>
      <c r="K1570" s="65" t="s">
        <v>2812</v>
      </c>
      <c r="L1570" s="66">
        <v>46272</v>
      </c>
      <c r="M1570" s="65" t="s">
        <v>258</v>
      </c>
      <c r="N1570" s="65" t="s">
        <v>264</v>
      </c>
      <c r="O1570" s="65" t="s">
        <v>259</v>
      </c>
      <c r="P1570" s="66">
        <v>46273</v>
      </c>
      <c r="Q1570" s="31">
        <f t="shared" si="48"/>
        <v>581</v>
      </c>
      <c r="R1570" s="31">
        <f t="shared" si="49"/>
        <v>600</v>
      </c>
      <c r="S1570" s="29">
        <f>IF($Q1570&lt;Parâmetros!$E$19,$G1570-1,$G1570)</f>
        <v>46272</v>
      </c>
    </row>
    <row r="1571" spans="1:19" ht="15" customHeight="1" x14ac:dyDescent="0.25">
      <c r="A1571" s="122">
        <v>56256</v>
      </c>
      <c r="B1571" s="65" t="s">
        <v>182</v>
      </c>
      <c r="C1571" s="65" t="s">
        <v>290</v>
      </c>
      <c r="D1571" s="66">
        <v>46273</v>
      </c>
      <c r="E1571" s="67">
        <v>0.49</v>
      </c>
      <c r="F1571" s="65" t="s">
        <v>255</v>
      </c>
      <c r="G1571" s="66">
        <v>46272</v>
      </c>
      <c r="H1571">
        <v>40512215</v>
      </c>
      <c r="I1571">
        <v>10</v>
      </c>
      <c r="J1571" s="65" t="s">
        <v>2813</v>
      </c>
      <c r="K1571" s="65" t="s">
        <v>2814</v>
      </c>
      <c r="L1571" s="66">
        <v>46272</v>
      </c>
      <c r="M1571" s="65" t="s">
        <v>258</v>
      </c>
      <c r="N1571" s="65" t="s">
        <v>264</v>
      </c>
      <c r="O1571" s="65" t="s">
        <v>259</v>
      </c>
      <c r="P1571" s="66">
        <v>46273</v>
      </c>
      <c r="Q1571" s="31">
        <f t="shared" si="48"/>
        <v>601</v>
      </c>
      <c r="R1571" s="31">
        <f t="shared" si="49"/>
        <v>630</v>
      </c>
      <c r="S1571" s="29">
        <f>IF($Q1571&lt;Parâmetros!$E$19,$G1571-1,$G1571)</f>
        <v>46272</v>
      </c>
    </row>
    <row r="1572" spans="1:19" ht="15" customHeight="1" x14ac:dyDescent="0.25">
      <c r="A1572" s="122">
        <v>56256</v>
      </c>
      <c r="B1572" s="65" t="s">
        <v>182</v>
      </c>
      <c r="C1572" s="65" t="s">
        <v>290</v>
      </c>
      <c r="D1572" s="66">
        <v>46273</v>
      </c>
      <c r="E1572" s="67">
        <v>0.49</v>
      </c>
      <c r="F1572" s="65" t="s">
        <v>255</v>
      </c>
      <c r="G1572" s="66">
        <v>46272</v>
      </c>
      <c r="H1572">
        <v>40512136</v>
      </c>
      <c r="I1572">
        <v>10</v>
      </c>
      <c r="J1572" s="65" t="s">
        <v>2815</v>
      </c>
      <c r="K1572" s="65" t="s">
        <v>1513</v>
      </c>
      <c r="L1572" s="66">
        <v>46272</v>
      </c>
      <c r="M1572" s="65" t="s">
        <v>258</v>
      </c>
      <c r="N1572" s="65" t="s">
        <v>264</v>
      </c>
      <c r="O1572" s="65" t="s">
        <v>259</v>
      </c>
      <c r="P1572" s="66">
        <v>46273</v>
      </c>
      <c r="Q1572" s="31">
        <f t="shared" si="48"/>
        <v>631</v>
      </c>
      <c r="R1572" s="31">
        <f t="shared" si="49"/>
        <v>660</v>
      </c>
      <c r="S1572" s="29">
        <f>IF($Q1572&lt;Parâmetros!$E$19,$G1572-1,$G1572)</f>
        <v>46272</v>
      </c>
    </row>
    <row r="1573" spans="1:19" ht="15" customHeight="1" x14ac:dyDescent="0.25">
      <c r="A1573" s="122">
        <v>56256</v>
      </c>
      <c r="B1573" s="65" t="s">
        <v>182</v>
      </c>
      <c r="C1573" s="65" t="s">
        <v>290</v>
      </c>
      <c r="D1573" s="66">
        <v>46273</v>
      </c>
      <c r="E1573" s="67">
        <v>0.67</v>
      </c>
      <c r="F1573" s="65" t="s">
        <v>255</v>
      </c>
      <c r="G1573" s="66">
        <v>46272</v>
      </c>
      <c r="H1573">
        <v>40512126</v>
      </c>
      <c r="I1573">
        <v>10</v>
      </c>
      <c r="J1573" s="65" t="s">
        <v>2816</v>
      </c>
      <c r="K1573" s="65" t="s">
        <v>2817</v>
      </c>
      <c r="L1573" s="66">
        <v>46272</v>
      </c>
      <c r="M1573" s="65" t="s">
        <v>258</v>
      </c>
      <c r="N1573">
        <v>3011531</v>
      </c>
      <c r="O1573" s="65" t="s">
        <v>259</v>
      </c>
      <c r="P1573" s="66">
        <v>46273</v>
      </c>
      <c r="Q1573" s="31">
        <f t="shared" si="48"/>
        <v>725</v>
      </c>
      <c r="R1573" s="31">
        <f t="shared" si="49"/>
        <v>765</v>
      </c>
      <c r="S1573" s="29">
        <f>IF($Q1573&lt;Parâmetros!$E$19,$G1573-1,$G1573)</f>
        <v>46272</v>
      </c>
    </row>
    <row r="1574" spans="1:19" ht="15" customHeight="1" x14ac:dyDescent="0.25">
      <c r="A1574" s="122">
        <v>56256</v>
      </c>
      <c r="B1574" s="65" t="s">
        <v>182</v>
      </c>
      <c r="C1574" s="65" t="s">
        <v>290</v>
      </c>
      <c r="D1574" s="66">
        <v>46273</v>
      </c>
      <c r="E1574" s="67">
        <v>2.27</v>
      </c>
      <c r="F1574" s="65" t="s">
        <v>255</v>
      </c>
      <c r="G1574" s="66">
        <v>46272</v>
      </c>
      <c r="H1574">
        <v>40512229</v>
      </c>
      <c r="I1574">
        <v>10</v>
      </c>
      <c r="J1574" s="65" t="s">
        <v>2818</v>
      </c>
      <c r="K1574" s="65" t="s">
        <v>2819</v>
      </c>
      <c r="L1574" s="66">
        <v>46272</v>
      </c>
      <c r="M1574" s="65" t="s">
        <v>279</v>
      </c>
      <c r="N1574" s="65" t="s">
        <v>264</v>
      </c>
      <c r="O1574" s="65" t="s">
        <v>259</v>
      </c>
      <c r="P1574" s="66">
        <v>46273</v>
      </c>
      <c r="Q1574" s="31">
        <f t="shared" si="48"/>
        <v>766</v>
      </c>
      <c r="R1574" s="31">
        <f t="shared" si="49"/>
        <v>902</v>
      </c>
      <c r="S1574" s="29">
        <f>IF($Q1574&lt;Parâmetros!$E$19,$G1574-1,$G1574)</f>
        <v>46272</v>
      </c>
    </row>
    <row r="1575" spans="1:19" ht="15" customHeight="1" x14ac:dyDescent="0.25">
      <c r="A1575" s="122">
        <v>56327</v>
      </c>
      <c r="B1575" s="65" t="s">
        <v>192</v>
      </c>
      <c r="C1575" s="65" t="s">
        <v>263</v>
      </c>
      <c r="D1575" s="66">
        <v>46265</v>
      </c>
      <c r="E1575" s="67">
        <v>1.39</v>
      </c>
      <c r="F1575" s="65" t="s">
        <v>255</v>
      </c>
      <c r="G1575" s="66">
        <v>46264</v>
      </c>
      <c r="H1575">
        <v>40508123</v>
      </c>
      <c r="I1575">
        <v>10</v>
      </c>
      <c r="J1575" s="65" t="s">
        <v>499</v>
      </c>
      <c r="K1575" s="65" t="s">
        <v>362</v>
      </c>
      <c r="L1575" s="66">
        <v>46265</v>
      </c>
      <c r="M1575" s="65" t="s">
        <v>261</v>
      </c>
      <c r="N1575" s="65" t="s">
        <v>264</v>
      </c>
      <c r="O1575" s="65" t="s">
        <v>259</v>
      </c>
      <c r="P1575" s="66">
        <v>46265</v>
      </c>
      <c r="Q1575" s="31">
        <f t="shared" si="48"/>
        <v>1417</v>
      </c>
      <c r="R1575" s="31">
        <f t="shared" si="49"/>
        <v>60</v>
      </c>
      <c r="S1575" s="29">
        <f>IF($Q1575&lt;Parâmetros!$E$19,$G1575-1,$G1575)</f>
        <v>46264</v>
      </c>
    </row>
    <row r="1576" spans="1:19" ht="15" customHeight="1" x14ac:dyDescent="0.25">
      <c r="A1576" s="122">
        <v>56327</v>
      </c>
      <c r="B1576" s="65" t="s">
        <v>192</v>
      </c>
      <c r="C1576" s="65" t="s">
        <v>263</v>
      </c>
      <c r="D1576" s="66">
        <v>46265</v>
      </c>
      <c r="E1576" s="67">
        <v>2.96</v>
      </c>
      <c r="F1576" s="65" t="s">
        <v>255</v>
      </c>
      <c r="G1576" s="66">
        <v>46265</v>
      </c>
      <c r="H1576">
        <v>40510167</v>
      </c>
      <c r="I1576">
        <v>10</v>
      </c>
      <c r="J1576" s="65" t="s">
        <v>500</v>
      </c>
      <c r="K1576" s="65" t="s">
        <v>501</v>
      </c>
      <c r="L1576" s="66">
        <v>46265</v>
      </c>
      <c r="M1576" s="65" t="s">
        <v>261</v>
      </c>
      <c r="N1576" s="65" t="s">
        <v>264</v>
      </c>
      <c r="O1576" s="65" t="s">
        <v>259</v>
      </c>
      <c r="P1576" s="66">
        <v>46265</v>
      </c>
      <c r="Q1576" s="31">
        <f t="shared" si="48"/>
        <v>91</v>
      </c>
      <c r="R1576" s="31">
        <f t="shared" si="49"/>
        <v>269</v>
      </c>
      <c r="S1576" s="29">
        <f>IF($Q1576&lt;Parâmetros!$E$19,$G1576-1,$G1576)</f>
        <v>46264</v>
      </c>
    </row>
    <row r="1577" spans="1:19" ht="15" customHeight="1" x14ac:dyDescent="0.25">
      <c r="A1577" s="122">
        <v>56327</v>
      </c>
      <c r="B1577" s="65" t="s">
        <v>192</v>
      </c>
      <c r="C1577" s="65" t="s">
        <v>263</v>
      </c>
      <c r="D1577" s="66">
        <v>46265</v>
      </c>
      <c r="E1577" s="67">
        <v>1.54</v>
      </c>
      <c r="F1577" s="65" t="s">
        <v>255</v>
      </c>
      <c r="G1577" s="66">
        <v>46265</v>
      </c>
      <c r="H1577">
        <v>40510168</v>
      </c>
      <c r="I1577">
        <v>10</v>
      </c>
      <c r="J1577" s="65" t="s">
        <v>502</v>
      </c>
      <c r="K1577" s="65" t="s">
        <v>503</v>
      </c>
      <c r="L1577" s="66">
        <v>46265</v>
      </c>
      <c r="M1577" s="65" t="s">
        <v>261</v>
      </c>
      <c r="N1577">
        <v>3011570</v>
      </c>
      <c r="O1577" s="65" t="s">
        <v>259</v>
      </c>
      <c r="P1577" s="66">
        <v>46265</v>
      </c>
      <c r="Q1577" s="31">
        <f t="shared" si="48"/>
        <v>331</v>
      </c>
      <c r="R1577" s="31">
        <f t="shared" si="49"/>
        <v>423</v>
      </c>
      <c r="S1577" s="29">
        <f>IF($Q1577&lt;Parâmetros!$E$19,$G1577-1,$G1577)</f>
        <v>46264</v>
      </c>
    </row>
    <row r="1578" spans="1:19" ht="15" customHeight="1" x14ac:dyDescent="0.25">
      <c r="A1578" s="122">
        <v>56327</v>
      </c>
      <c r="B1578" s="65" t="s">
        <v>192</v>
      </c>
      <c r="C1578" s="65" t="s">
        <v>263</v>
      </c>
      <c r="D1578" s="66">
        <v>46266</v>
      </c>
      <c r="E1578" s="67">
        <v>1.92</v>
      </c>
      <c r="F1578" s="65" t="s">
        <v>255</v>
      </c>
      <c r="G1578" s="66">
        <v>46265</v>
      </c>
      <c r="H1578">
        <v>40509017</v>
      </c>
      <c r="I1578">
        <v>10</v>
      </c>
      <c r="J1578" s="65" t="s">
        <v>684</v>
      </c>
      <c r="K1578" s="65" t="s">
        <v>685</v>
      </c>
      <c r="L1578" s="66">
        <v>46266</v>
      </c>
      <c r="M1578" s="65" t="s">
        <v>258</v>
      </c>
      <c r="N1578">
        <v>3007940</v>
      </c>
      <c r="O1578" s="65" t="s">
        <v>259</v>
      </c>
      <c r="P1578" s="66">
        <v>46266</v>
      </c>
      <c r="Q1578" s="31">
        <f t="shared" si="48"/>
        <v>1428</v>
      </c>
      <c r="R1578" s="31">
        <f t="shared" si="49"/>
        <v>103</v>
      </c>
      <c r="S1578" s="29">
        <f>IF($Q1578&lt;Parâmetros!$E$19,$G1578-1,$G1578)</f>
        <v>46265</v>
      </c>
    </row>
    <row r="1579" spans="1:19" ht="15" customHeight="1" x14ac:dyDescent="0.25">
      <c r="A1579" s="122">
        <v>56327</v>
      </c>
      <c r="B1579" s="65" t="s">
        <v>192</v>
      </c>
      <c r="C1579" s="65" t="s">
        <v>263</v>
      </c>
      <c r="D1579" s="66">
        <v>46266</v>
      </c>
      <c r="E1579" s="67">
        <v>2.04</v>
      </c>
      <c r="F1579" s="65" t="s">
        <v>255</v>
      </c>
      <c r="G1579" s="66">
        <v>46266</v>
      </c>
      <c r="H1579">
        <v>40509016</v>
      </c>
      <c r="I1579">
        <v>10</v>
      </c>
      <c r="J1579" s="65" t="s">
        <v>686</v>
      </c>
      <c r="K1579" s="65" t="s">
        <v>687</v>
      </c>
      <c r="L1579" s="66">
        <v>46266</v>
      </c>
      <c r="M1579" s="65" t="s">
        <v>258</v>
      </c>
      <c r="N1579">
        <v>3007941</v>
      </c>
      <c r="O1579" s="65" t="s">
        <v>259</v>
      </c>
      <c r="P1579" s="66">
        <v>46266</v>
      </c>
      <c r="Q1579" s="31">
        <f t="shared" si="48"/>
        <v>119</v>
      </c>
      <c r="R1579" s="31">
        <f t="shared" si="49"/>
        <v>241</v>
      </c>
      <c r="S1579" s="29">
        <f>IF($Q1579&lt;Parâmetros!$E$19,$G1579-1,$G1579)</f>
        <v>46265</v>
      </c>
    </row>
    <row r="1580" spans="1:19" ht="15" customHeight="1" x14ac:dyDescent="0.25">
      <c r="A1580" s="122">
        <v>56327</v>
      </c>
      <c r="B1580" s="65" t="s">
        <v>192</v>
      </c>
      <c r="C1580" s="65" t="s">
        <v>263</v>
      </c>
      <c r="D1580" s="66">
        <v>46266</v>
      </c>
      <c r="E1580" s="67">
        <v>1.99</v>
      </c>
      <c r="F1580" s="65" t="s">
        <v>255</v>
      </c>
      <c r="G1580" s="66">
        <v>46266</v>
      </c>
      <c r="H1580">
        <v>40509014</v>
      </c>
      <c r="I1580">
        <v>10</v>
      </c>
      <c r="J1580" s="65" t="s">
        <v>688</v>
      </c>
      <c r="K1580" s="65" t="s">
        <v>689</v>
      </c>
      <c r="L1580" s="66">
        <v>46266</v>
      </c>
      <c r="M1580" s="65" t="s">
        <v>258</v>
      </c>
      <c r="N1580">
        <v>3004491</v>
      </c>
      <c r="O1580" s="65" t="s">
        <v>259</v>
      </c>
      <c r="P1580" s="66">
        <v>46266</v>
      </c>
      <c r="Q1580" s="31">
        <f t="shared" si="48"/>
        <v>301</v>
      </c>
      <c r="R1580" s="31">
        <f t="shared" si="49"/>
        <v>420</v>
      </c>
      <c r="S1580" s="29">
        <f>IF($Q1580&lt;Parâmetros!$E$19,$G1580-1,$G1580)</f>
        <v>46265</v>
      </c>
    </row>
    <row r="1581" spans="1:19" ht="15" customHeight="1" x14ac:dyDescent="0.25">
      <c r="A1581" s="122">
        <v>56327</v>
      </c>
      <c r="B1581" s="65" t="s">
        <v>192</v>
      </c>
      <c r="C1581" s="65" t="s">
        <v>263</v>
      </c>
      <c r="D1581" s="66">
        <v>46267</v>
      </c>
      <c r="E1581" s="67">
        <v>3.37</v>
      </c>
      <c r="F1581" s="65" t="s">
        <v>255</v>
      </c>
      <c r="G1581" s="66">
        <v>46266</v>
      </c>
      <c r="H1581">
        <v>40510444</v>
      </c>
      <c r="I1581">
        <v>10</v>
      </c>
      <c r="J1581" s="65" t="s">
        <v>846</v>
      </c>
      <c r="K1581" s="65" t="s">
        <v>847</v>
      </c>
      <c r="L1581" s="66">
        <v>46267</v>
      </c>
      <c r="M1581" s="65" t="s">
        <v>258</v>
      </c>
      <c r="N1581">
        <v>3007376</v>
      </c>
      <c r="O1581" s="65" t="s">
        <v>259</v>
      </c>
      <c r="P1581" s="66">
        <v>46267</v>
      </c>
      <c r="Q1581" s="31">
        <f t="shared" si="48"/>
        <v>1426</v>
      </c>
      <c r="R1581" s="31">
        <f t="shared" si="49"/>
        <v>188</v>
      </c>
      <c r="S1581" s="29">
        <f>IF($Q1581&lt;Parâmetros!$E$19,$G1581-1,$G1581)</f>
        <v>46266</v>
      </c>
    </row>
    <row r="1582" spans="1:19" ht="15" customHeight="1" x14ac:dyDescent="0.25">
      <c r="A1582" s="122">
        <v>56327</v>
      </c>
      <c r="B1582" s="65" t="s">
        <v>192</v>
      </c>
      <c r="C1582" s="65" t="s">
        <v>263</v>
      </c>
      <c r="D1582" s="66">
        <v>46267</v>
      </c>
      <c r="E1582" s="67">
        <v>2.5099999999999998</v>
      </c>
      <c r="F1582" s="65" t="s">
        <v>255</v>
      </c>
      <c r="G1582" s="66">
        <v>46267</v>
      </c>
      <c r="H1582">
        <v>40510445</v>
      </c>
      <c r="I1582">
        <v>10</v>
      </c>
      <c r="J1582" s="65" t="s">
        <v>848</v>
      </c>
      <c r="K1582" s="65" t="s">
        <v>849</v>
      </c>
      <c r="L1582" s="66">
        <v>46267</v>
      </c>
      <c r="M1582" s="65" t="s">
        <v>258</v>
      </c>
      <c r="N1582">
        <v>3009462</v>
      </c>
      <c r="O1582" s="65" t="s">
        <v>259</v>
      </c>
      <c r="P1582" s="66">
        <v>46267</v>
      </c>
      <c r="Q1582" s="31">
        <f t="shared" si="48"/>
        <v>190</v>
      </c>
      <c r="R1582" s="31">
        <f t="shared" si="49"/>
        <v>341</v>
      </c>
      <c r="S1582" s="29">
        <f>IF($Q1582&lt;Parâmetros!$E$19,$G1582-1,$G1582)</f>
        <v>46266</v>
      </c>
    </row>
    <row r="1583" spans="1:19" ht="15" customHeight="1" x14ac:dyDescent="0.25">
      <c r="A1583" s="122">
        <v>56327</v>
      </c>
      <c r="B1583" s="65" t="s">
        <v>192</v>
      </c>
      <c r="C1583" s="65" t="s">
        <v>263</v>
      </c>
      <c r="D1583" s="66">
        <v>46268</v>
      </c>
      <c r="E1583" s="67">
        <v>1.65</v>
      </c>
      <c r="F1583" s="65" t="s">
        <v>255</v>
      </c>
      <c r="G1583" s="66">
        <v>46267</v>
      </c>
      <c r="H1583">
        <v>40509015</v>
      </c>
      <c r="I1583">
        <v>10</v>
      </c>
      <c r="J1583" s="65" t="s">
        <v>1130</v>
      </c>
      <c r="K1583" s="65" t="s">
        <v>1131</v>
      </c>
      <c r="L1583" s="66">
        <v>46268</v>
      </c>
      <c r="M1583" s="65" t="s">
        <v>258</v>
      </c>
      <c r="N1583">
        <v>3004492</v>
      </c>
      <c r="O1583" s="65" t="s">
        <v>259</v>
      </c>
      <c r="P1583" s="66">
        <v>46268</v>
      </c>
      <c r="Q1583" s="31">
        <f t="shared" si="48"/>
        <v>1428</v>
      </c>
      <c r="R1583" s="31">
        <f t="shared" si="49"/>
        <v>87</v>
      </c>
      <c r="S1583" s="29">
        <f>IF($Q1583&lt;Parâmetros!$E$19,$G1583-1,$G1583)</f>
        <v>46267</v>
      </c>
    </row>
    <row r="1584" spans="1:19" ht="15" customHeight="1" x14ac:dyDescent="0.25">
      <c r="A1584" s="122">
        <v>56327</v>
      </c>
      <c r="B1584" s="65" t="s">
        <v>192</v>
      </c>
      <c r="C1584" s="65" t="s">
        <v>263</v>
      </c>
      <c r="D1584" s="66">
        <v>46268</v>
      </c>
      <c r="E1584" s="67">
        <v>2.06</v>
      </c>
      <c r="F1584" s="65" t="s">
        <v>255</v>
      </c>
      <c r="G1584" s="66">
        <v>46268</v>
      </c>
      <c r="H1584">
        <v>40511012</v>
      </c>
      <c r="I1584">
        <v>10</v>
      </c>
      <c r="J1584" s="65" t="s">
        <v>1132</v>
      </c>
      <c r="K1584" s="65" t="s">
        <v>1133</v>
      </c>
      <c r="L1584" s="66">
        <v>46268</v>
      </c>
      <c r="M1584" s="65" t="s">
        <v>261</v>
      </c>
      <c r="N1584" s="65" t="s">
        <v>264</v>
      </c>
      <c r="O1584" s="65" t="s">
        <v>259</v>
      </c>
      <c r="P1584" s="66">
        <v>46268</v>
      </c>
      <c r="Q1584" s="31">
        <f t="shared" si="48"/>
        <v>91</v>
      </c>
      <c r="R1584" s="31">
        <f t="shared" si="49"/>
        <v>214</v>
      </c>
      <c r="S1584" s="29">
        <f>IF($Q1584&lt;Parâmetros!$E$19,$G1584-1,$G1584)</f>
        <v>46267</v>
      </c>
    </row>
    <row r="1585" spans="1:19" ht="15" customHeight="1" x14ac:dyDescent="0.25">
      <c r="A1585" s="122">
        <v>56327</v>
      </c>
      <c r="B1585" s="65" t="s">
        <v>192</v>
      </c>
      <c r="C1585" s="65" t="s">
        <v>263</v>
      </c>
      <c r="D1585" s="66">
        <v>46268</v>
      </c>
      <c r="E1585" s="67">
        <v>1.1399999999999999</v>
      </c>
      <c r="F1585" s="65" t="s">
        <v>255</v>
      </c>
      <c r="G1585" s="66">
        <v>46268</v>
      </c>
      <c r="H1585">
        <v>40511012</v>
      </c>
      <c r="I1585">
        <v>10</v>
      </c>
      <c r="J1585" s="65" t="s">
        <v>1134</v>
      </c>
      <c r="K1585" s="65" t="s">
        <v>1135</v>
      </c>
      <c r="L1585" s="66">
        <v>46268</v>
      </c>
      <c r="M1585" s="65" t="s">
        <v>261</v>
      </c>
      <c r="N1585" s="65" t="s">
        <v>264</v>
      </c>
      <c r="O1585" s="65" t="s">
        <v>259</v>
      </c>
      <c r="P1585" s="66">
        <v>46268</v>
      </c>
      <c r="Q1585" s="31">
        <f t="shared" si="48"/>
        <v>214</v>
      </c>
      <c r="R1585" s="31">
        <f t="shared" si="49"/>
        <v>283</v>
      </c>
      <c r="S1585" s="29">
        <f>IF($Q1585&lt;Parâmetros!$E$19,$G1585-1,$G1585)</f>
        <v>46267</v>
      </c>
    </row>
    <row r="1586" spans="1:19" ht="15" customHeight="1" x14ac:dyDescent="0.25">
      <c r="A1586" s="122">
        <v>56327</v>
      </c>
      <c r="B1586" s="65" t="s">
        <v>192</v>
      </c>
      <c r="C1586" s="65" t="s">
        <v>263</v>
      </c>
      <c r="D1586" s="66">
        <v>46268</v>
      </c>
      <c r="E1586" s="67">
        <v>1.23</v>
      </c>
      <c r="F1586" s="65" t="s">
        <v>255</v>
      </c>
      <c r="G1586" s="66">
        <v>46268</v>
      </c>
      <c r="H1586">
        <v>40508372</v>
      </c>
      <c r="I1586">
        <v>10</v>
      </c>
      <c r="J1586" s="65" t="s">
        <v>1348</v>
      </c>
      <c r="K1586" s="65" t="s">
        <v>1349</v>
      </c>
      <c r="L1586" s="66">
        <v>46268</v>
      </c>
      <c r="M1586" s="65" t="s">
        <v>261</v>
      </c>
      <c r="N1586">
        <v>3003564</v>
      </c>
      <c r="O1586" s="65" t="s">
        <v>259</v>
      </c>
      <c r="P1586" s="66">
        <v>46268</v>
      </c>
      <c r="Q1586" s="31">
        <f t="shared" si="48"/>
        <v>346</v>
      </c>
      <c r="R1586" s="31">
        <f t="shared" si="49"/>
        <v>420</v>
      </c>
      <c r="S1586" s="29">
        <f>IF($Q1586&lt;Parâmetros!$E$19,$G1586-1,$G1586)</f>
        <v>46267</v>
      </c>
    </row>
    <row r="1587" spans="1:19" ht="15" customHeight="1" x14ac:dyDescent="0.25">
      <c r="A1587" s="122">
        <v>56327</v>
      </c>
      <c r="B1587" s="65" t="s">
        <v>192</v>
      </c>
      <c r="C1587" s="65" t="s">
        <v>263</v>
      </c>
      <c r="D1587" s="66">
        <v>46269</v>
      </c>
      <c r="E1587" s="67">
        <v>2.31</v>
      </c>
      <c r="F1587" s="65" t="s">
        <v>255</v>
      </c>
      <c r="G1587" s="66">
        <v>46268</v>
      </c>
      <c r="H1587">
        <v>40509013</v>
      </c>
      <c r="I1587">
        <v>10</v>
      </c>
      <c r="J1587" s="65" t="s">
        <v>1350</v>
      </c>
      <c r="K1587" s="65" t="s">
        <v>1351</v>
      </c>
      <c r="L1587" s="66">
        <v>46269</v>
      </c>
      <c r="M1587" s="65" t="s">
        <v>258</v>
      </c>
      <c r="N1587">
        <v>3010797</v>
      </c>
      <c r="O1587" s="65" t="s">
        <v>259</v>
      </c>
      <c r="P1587" s="66">
        <v>46269</v>
      </c>
      <c r="Q1587" s="31">
        <f t="shared" si="48"/>
        <v>1430</v>
      </c>
      <c r="R1587" s="31">
        <f t="shared" si="49"/>
        <v>128</v>
      </c>
      <c r="S1587" s="29">
        <f>IF($Q1587&lt;Parâmetros!$E$19,$G1587-1,$G1587)</f>
        <v>46268</v>
      </c>
    </row>
    <row r="1588" spans="1:19" ht="15" customHeight="1" x14ac:dyDescent="0.25">
      <c r="A1588" s="122">
        <v>56327</v>
      </c>
      <c r="B1588" s="65" t="s">
        <v>192</v>
      </c>
      <c r="C1588" s="65" t="s">
        <v>263</v>
      </c>
      <c r="D1588" s="66">
        <v>46269</v>
      </c>
      <c r="E1588" s="67">
        <v>2.42</v>
      </c>
      <c r="F1588" s="65" t="s">
        <v>255</v>
      </c>
      <c r="G1588" s="66">
        <v>46269</v>
      </c>
      <c r="H1588">
        <v>40509012</v>
      </c>
      <c r="I1588">
        <v>10</v>
      </c>
      <c r="J1588" s="65" t="s">
        <v>1352</v>
      </c>
      <c r="K1588" s="65" t="s">
        <v>1353</v>
      </c>
      <c r="L1588" s="66">
        <v>46269</v>
      </c>
      <c r="M1588" s="65" t="s">
        <v>258</v>
      </c>
      <c r="N1588">
        <v>3004490</v>
      </c>
      <c r="O1588" s="65" t="s">
        <v>259</v>
      </c>
      <c r="P1588" s="66">
        <v>46269</v>
      </c>
      <c r="Q1588" s="31">
        <f t="shared" si="48"/>
        <v>131</v>
      </c>
      <c r="R1588" s="31">
        <f t="shared" si="49"/>
        <v>276</v>
      </c>
      <c r="S1588" s="29">
        <f>IF($Q1588&lt;Parâmetros!$E$19,$G1588-1,$G1588)</f>
        <v>46268</v>
      </c>
    </row>
    <row r="1589" spans="1:19" ht="15" customHeight="1" x14ac:dyDescent="0.25">
      <c r="A1589" s="122">
        <v>56327</v>
      </c>
      <c r="B1589" s="65" t="s">
        <v>192</v>
      </c>
      <c r="C1589" s="65" t="s">
        <v>263</v>
      </c>
      <c r="D1589" s="66">
        <v>46269</v>
      </c>
      <c r="E1589" s="67">
        <v>1.17</v>
      </c>
      <c r="F1589" s="65" t="s">
        <v>255</v>
      </c>
      <c r="G1589" s="66">
        <v>46269</v>
      </c>
      <c r="H1589">
        <v>40509011</v>
      </c>
      <c r="I1589">
        <v>10</v>
      </c>
      <c r="J1589" s="65" t="s">
        <v>1354</v>
      </c>
      <c r="K1589" s="65" t="s">
        <v>281</v>
      </c>
      <c r="L1589" s="66">
        <v>46269</v>
      </c>
      <c r="M1589" s="65" t="s">
        <v>258</v>
      </c>
      <c r="N1589">
        <v>3006716</v>
      </c>
      <c r="O1589" s="65" t="s">
        <v>259</v>
      </c>
      <c r="P1589" s="66">
        <v>46269</v>
      </c>
      <c r="Q1589" s="31">
        <f t="shared" si="48"/>
        <v>350</v>
      </c>
      <c r="R1589" s="31">
        <f t="shared" si="49"/>
        <v>420</v>
      </c>
      <c r="S1589" s="29">
        <f>IF($Q1589&lt;Parâmetros!$E$19,$G1589-1,$G1589)</f>
        <v>46268</v>
      </c>
    </row>
    <row r="1590" spans="1:19" ht="15" customHeight="1" x14ac:dyDescent="0.25">
      <c r="A1590" s="122">
        <v>56327</v>
      </c>
      <c r="B1590" s="65" t="s">
        <v>192</v>
      </c>
      <c r="C1590" s="65" t="s">
        <v>263</v>
      </c>
      <c r="D1590" s="66">
        <v>46271</v>
      </c>
      <c r="E1590" s="67">
        <v>2.59</v>
      </c>
      <c r="F1590" s="65" t="s">
        <v>255</v>
      </c>
      <c r="G1590" s="66">
        <v>46270</v>
      </c>
      <c r="H1590">
        <v>40508984</v>
      </c>
      <c r="I1590">
        <v>10</v>
      </c>
      <c r="J1590" s="65" t="s">
        <v>2330</v>
      </c>
      <c r="K1590" s="65" t="s">
        <v>1795</v>
      </c>
      <c r="L1590" s="66">
        <v>46271</v>
      </c>
      <c r="M1590" s="65" t="s">
        <v>258</v>
      </c>
      <c r="N1590">
        <v>3009012</v>
      </c>
      <c r="O1590" s="65" t="s">
        <v>259</v>
      </c>
      <c r="P1590" s="66">
        <v>46271</v>
      </c>
      <c r="Q1590" s="31">
        <f t="shared" si="48"/>
        <v>1435</v>
      </c>
      <c r="R1590" s="31">
        <f t="shared" si="49"/>
        <v>151</v>
      </c>
      <c r="S1590" s="29">
        <f>IF($Q1590&lt;Parâmetros!$E$19,$G1590-1,$G1590)</f>
        <v>46270</v>
      </c>
    </row>
    <row r="1591" spans="1:19" ht="15" customHeight="1" x14ac:dyDescent="0.25">
      <c r="A1591" s="122">
        <v>56327</v>
      </c>
      <c r="B1591" s="65" t="s">
        <v>192</v>
      </c>
      <c r="C1591" s="65" t="s">
        <v>263</v>
      </c>
      <c r="D1591" s="66">
        <v>46271</v>
      </c>
      <c r="E1591" s="67">
        <v>0.9</v>
      </c>
      <c r="F1591" s="65" t="s">
        <v>255</v>
      </c>
      <c r="G1591" s="66">
        <v>46271</v>
      </c>
      <c r="H1591">
        <v>40508985</v>
      </c>
      <c r="I1591">
        <v>10</v>
      </c>
      <c r="J1591" s="65" t="s">
        <v>1731</v>
      </c>
      <c r="K1591" s="65" t="s">
        <v>2331</v>
      </c>
      <c r="L1591" s="66">
        <v>46271</v>
      </c>
      <c r="M1591" s="65" t="s">
        <v>258</v>
      </c>
      <c r="N1591">
        <v>3007100</v>
      </c>
      <c r="O1591" s="65" t="s">
        <v>259</v>
      </c>
      <c r="P1591" s="66">
        <v>46271</v>
      </c>
      <c r="Q1591" s="31">
        <f t="shared" si="48"/>
        <v>153</v>
      </c>
      <c r="R1591" s="31">
        <f t="shared" si="49"/>
        <v>207</v>
      </c>
      <c r="S1591" s="29">
        <f>IF($Q1591&lt;Parâmetros!$E$19,$G1591-1,$G1591)</f>
        <v>46270</v>
      </c>
    </row>
    <row r="1592" spans="1:19" ht="15" customHeight="1" x14ac:dyDescent="0.25">
      <c r="A1592" s="122">
        <v>56327</v>
      </c>
      <c r="B1592" s="65" t="s">
        <v>192</v>
      </c>
      <c r="C1592" s="65" t="s">
        <v>263</v>
      </c>
      <c r="D1592" s="66">
        <v>46271</v>
      </c>
      <c r="E1592" s="67">
        <v>0.75</v>
      </c>
      <c r="F1592" s="65" t="s">
        <v>255</v>
      </c>
      <c r="G1592" s="66">
        <v>46271</v>
      </c>
      <c r="H1592">
        <v>40508989</v>
      </c>
      <c r="I1592">
        <v>10</v>
      </c>
      <c r="J1592" s="65" t="s">
        <v>2332</v>
      </c>
      <c r="K1592" s="65" t="s">
        <v>2333</v>
      </c>
      <c r="L1592" s="66">
        <v>46271</v>
      </c>
      <c r="M1592" s="65" t="s">
        <v>258</v>
      </c>
      <c r="N1592">
        <v>3008972</v>
      </c>
      <c r="O1592" s="65" t="s">
        <v>259</v>
      </c>
      <c r="P1592" s="66">
        <v>46271</v>
      </c>
      <c r="Q1592" s="31">
        <f t="shared" si="48"/>
        <v>208</v>
      </c>
      <c r="R1592" s="31">
        <f t="shared" si="49"/>
        <v>253</v>
      </c>
      <c r="S1592" s="29">
        <f>IF($Q1592&lt;Parâmetros!$E$19,$G1592-1,$G1592)</f>
        <v>46270</v>
      </c>
    </row>
    <row r="1593" spans="1:19" ht="15" customHeight="1" x14ac:dyDescent="0.25">
      <c r="A1593" s="122">
        <v>56327</v>
      </c>
      <c r="B1593" s="65" t="s">
        <v>192</v>
      </c>
      <c r="C1593" s="65" t="s">
        <v>263</v>
      </c>
      <c r="D1593" s="66">
        <v>46271</v>
      </c>
      <c r="E1593" s="67">
        <v>0.75</v>
      </c>
      <c r="F1593" s="65" t="s">
        <v>255</v>
      </c>
      <c r="G1593" s="66">
        <v>46271</v>
      </c>
      <c r="H1593">
        <v>40508986</v>
      </c>
      <c r="I1593">
        <v>10</v>
      </c>
      <c r="J1593" s="65" t="s">
        <v>2334</v>
      </c>
      <c r="K1593" s="65" t="s">
        <v>2335</v>
      </c>
      <c r="L1593" s="66">
        <v>46271</v>
      </c>
      <c r="M1593" s="65" t="s">
        <v>258</v>
      </c>
      <c r="N1593">
        <v>3008969</v>
      </c>
      <c r="O1593" s="65" t="s">
        <v>259</v>
      </c>
      <c r="P1593" s="66">
        <v>46271</v>
      </c>
      <c r="Q1593" s="31">
        <f t="shared" si="48"/>
        <v>255</v>
      </c>
      <c r="R1593" s="31">
        <f t="shared" si="49"/>
        <v>300</v>
      </c>
      <c r="S1593" s="29">
        <f>IF($Q1593&lt;Parâmetros!$E$19,$G1593-1,$G1593)</f>
        <v>46270</v>
      </c>
    </row>
    <row r="1594" spans="1:19" ht="15" customHeight="1" x14ac:dyDescent="0.25">
      <c r="A1594" s="122">
        <v>56327</v>
      </c>
      <c r="B1594" s="65" t="s">
        <v>192</v>
      </c>
      <c r="C1594" s="65" t="s">
        <v>263</v>
      </c>
      <c r="D1594" s="66">
        <v>46271</v>
      </c>
      <c r="E1594" s="67">
        <v>1.04</v>
      </c>
      <c r="F1594" s="65" t="s">
        <v>255</v>
      </c>
      <c r="G1594" s="66">
        <v>46271</v>
      </c>
      <c r="H1594">
        <v>40503052</v>
      </c>
      <c r="I1594">
        <v>20</v>
      </c>
      <c r="J1594" s="65" t="s">
        <v>2336</v>
      </c>
      <c r="K1594" s="65" t="s">
        <v>2337</v>
      </c>
      <c r="L1594" s="66">
        <v>46271</v>
      </c>
      <c r="M1594" s="65" t="s">
        <v>261</v>
      </c>
      <c r="N1594" s="65" t="s">
        <v>264</v>
      </c>
      <c r="O1594" s="65" t="s">
        <v>259</v>
      </c>
      <c r="P1594" s="66">
        <v>46271</v>
      </c>
      <c r="Q1594" s="31">
        <f t="shared" si="48"/>
        <v>360</v>
      </c>
      <c r="R1594" s="31">
        <f t="shared" si="49"/>
        <v>422</v>
      </c>
      <c r="S1594" s="29">
        <f>IF($Q1594&lt;Parâmetros!$E$19,$G1594-1,$G1594)</f>
        <v>46270</v>
      </c>
    </row>
    <row r="1595" spans="1:19" ht="15" customHeight="1" x14ac:dyDescent="0.25">
      <c r="A1595" s="122">
        <v>56327</v>
      </c>
      <c r="B1595" s="65" t="s">
        <v>192</v>
      </c>
      <c r="C1595" s="65" t="s">
        <v>263</v>
      </c>
      <c r="D1595" s="66">
        <v>46272</v>
      </c>
      <c r="E1595" s="67">
        <v>0.32</v>
      </c>
      <c r="F1595" s="65" t="s">
        <v>255</v>
      </c>
      <c r="G1595" s="66">
        <v>46271</v>
      </c>
      <c r="H1595">
        <v>40503052</v>
      </c>
      <c r="I1595">
        <v>10</v>
      </c>
      <c r="J1595" s="65" t="s">
        <v>2338</v>
      </c>
      <c r="K1595" s="65" t="s">
        <v>2339</v>
      </c>
      <c r="L1595" s="66">
        <v>46272</v>
      </c>
      <c r="M1595" s="65" t="s">
        <v>261</v>
      </c>
      <c r="N1595" s="65" t="s">
        <v>264</v>
      </c>
      <c r="O1595" s="65" t="s">
        <v>259</v>
      </c>
      <c r="P1595" s="66">
        <v>46272</v>
      </c>
      <c r="Q1595" s="31">
        <f t="shared" ref="Q1595:Q1658" si="50">IFERROR(VALUE(LEFT($J1595,2))*60+VALUE(MID($J1595,4,2)),9999)</f>
        <v>1422</v>
      </c>
      <c r="R1595" s="31">
        <f t="shared" ref="R1595:R1658" si="51">IFERROR(VALUE(LEFT($K1595,2))*60+VALUE(MID($K1595,4,2)),"")</f>
        <v>1</v>
      </c>
      <c r="S1595" s="29">
        <f>IF($Q1595&lt;Parâmetros!$E$19,$G1595-1,$G1595)</f>
        <v>46271</v>
      </c>
    </row>
    <row r="1596" spans="1:19" ht="15" customHeight="1" x14ac:dyDescent="0.25">
      <c r="A1596" s="122">
        <v>56327</v>
      </c>
      <c r="B1596" s="65" t="s">
        <v>192</v>
      </c>
      <c r="C1596" s="65" t="s">
        <v>263</v>
      </c>
      <c r="D1596" s="66">
        <v>46272</v>
      </c>
      <c r="E1596" s="67">
        <v>0.6</v>
      </c>
      <c r="F1596" s="65" t="s">
        <v>255</v>
      </c>
      <c r="G1596" s="66">
        <v>46272</v>
      </c>
      <c r="H1596">
        <v>40508990</v>
      </c>
      <c r="I1596">
        <v>10</v>
      </c>
      <c r="J1596" s="65" t="s">
        <v>2340</v>
      </c>
      <c r="K1596" s="65" t="s">
        <v>2341</v>
      </c>
      <c r="L1596" s="66">
        <v>46272</v>
      </c>
      <c r="M1596" s="65" t="s">
        <v>258</v>
      </c>
      <c r="N1596" s="65" t="s">
        <v>264</v>
      </c>
      <c r="O1596" s="65" t="s">
        <v>259</v>
      </c>
      <c r="P1596" s="66">
        <v>46272</v>
      </c>
      <c r="Q1596" s="31">
        <f t="shared" si="50"/>
        <v>5</v>
      </c>
      <c r="R1596" s="31">
        <f t="shared" si="51"/>
        <v>41</v>
      </c>
      <c r="S1596" s="29">
        <f>IF($Q1596&lt;Parâmetros!$E$19,$G1596-1,$G1596)</f>
        <v>46271</v>
      </c>
    </row>
    <row r="1597" spans="1:19" ht="15" customHeight="1" x14ac:dyDescent="0.25">
      <c r="A1597" s="122">
        <v>56327</v>
      </c>
      <c r="B1597" s="65" t="s">
        <v>192</v>
      </c>
      <c r="C1597" s="65" t="s">
        <v>263</v>
      </c>
      <c r="D1597" s="66">
        <v>46272</v>
      </c>
      <c r="E1597" s="67">
        <v>0.83</v>
      </c>
      <c r="F1597" s="65" t="s">
        <v>255</v>
      </c>
      <c r="G1597" s="66">
        <v>46272</v>
      </c>
      <c r="H1597">
        <v>40508991</v>
      </c>
      <c r="I1597">
        <v>10</v>
      </c>
      <c r="J1597" s="65" t="s">
        <v>2342</v>
      </c>
      <c r="K1597" s="65" t="s">
        <v>2343</v>
      </c>
      <c r="L1597" s="66">
        <v>46272</v>
      </c>
      <c r="M1597" s="65" t="s">
        <v>258</v>
      </c>
      <c r="N1597" s="65" t="s">
        <v>264</v>
      </c>
      <c r="O1597" s="65" t="s">
        <v>259</v>
      </c>
      <c r="P1597" s="66">
        <v>46272</v>
      </c>
      <c r="Q1597" s="31">
        <f t="shared" si="50"/>
        <v>42</v>
      </c>
      <c r="R1597" s="31">
        <f t="shared" si="51"/>
        <v>92</v>
      </c>
      <c r="S1597" s="29">
        <f>IF($Q1597&lt;Parâmetros!$E$19,$G1597-1,$G1597)</f>
        <v>46271</v>
      </c>
    </row>
    <row r="1598" spans="1:19" ht="15" customHeight="1" x14ac:dyDescent="0.25">
      <c r="A1598" s="122">
        <v>56327</v>
      </c>
      <c r="B1598" s="65" t="s">
        <v>192</v>
      </c>
      <c r="C1598" s="65" t="s">
        <v>263</v>
      </c>
      <c r="D1598" s="66">
        <v>46272</v>
      </c>
      <c r="E1598" s="67">
        <v>0.79</v>
      </c>
      <c r="F1598" s="65" t="s">
        <v>255</v>
      </c>
      <c r="G1598" s="66">
        <v>46272</v>
      </c>
      <c r="H1598">
        <v>40508992</v>
      </c>
      <c r="I1598">
        <v>10</v>
      </c>
      <c r="J1598" s="65" t="s">
        <v>2344</v>
      </c>
      <c r="K1598" s="65" t="s">
        <v>2345</v>
      </c>
      <c r="L1598" s="66">
        <v>46272</v>
      </c>
      <c r="M1598" s="65" t="s">
        <v>258</v>
      </c>
      <c r="N1598" s="65" t="s">
        <v>264</v>
      </c>
      <c r="O1598" s="65" t="s">
        <v>259</v>
      </c>
      <c r="P1598" s="66">
        <v>46272</v>
      </c>
      <c r="Q1598" s="31">
        <f t="shared" si="50"/>
        <v>94</v>
      </c>
      <c r="R1598" s="31">
        <f t="shared" si="51"/>
        <v>141</v>
      </c>
      <c r="S1598" s="29">
        <f>IF($Q1598&lt;Parâmetros!$E$19,$G1598-1,$G1598)</f>
        <v>46271</v>
      </c>
    </row>
    <row r="1599" spans="1:19" ht="15" customHeight="1" x14ac:dyDescent="0.25">
      <c r="A1599" s="122">
        <v>56327</v>
      </c>
      <c r="B1599" s="65" t="s">
        <v>192</v>
      </c>
      <c r="C1599" s="65" t="s">
        <v>263</v>
      </c>
      <c r="D1599" s="66">
        <v>46272</v>
      </c>
      <c r="E1599" s="67">
        <v>0.8</v>
      </c>
      <c r="F1599" s="65" t="s">
        <v>255</v>
      </c>
      <c r="G1599" s="66">
        <v>46272</v>
      </c>
      <c r="H1599">
        <v>40508993</v>
      </c>
      <c r="I1599">
        <v>10</v>
      </c>
      <c r="J1599" s="65" t="s">
        <v>2346</v>
      </c>
      <c r="K1599" s="65" t="s">
        <v>2347</v>
      </c>
      <c r="L1599" s="66">
        <v>46272</v>
      </c>
      <c r="M1599" s="65" t="s">
        <v>258</v>
      </c>
      <c r="N1599" s="65" t="s">
        <v>264</v>
      </c>
      <c r="O1599" s="65" t="s">
        <v>259</v>
      </c>
      <c r="P1599" s="66">
        <v>46272</v>
      </c>
      <c r="Q1599" s="31">
        <f t="shared" si="50"/>
        <v>143</v>
      </c>
      <c r="R1599" s="31">
        <f t="shared" si="51"/>
        <v>190</v>
      </c>
      <c r="S1599" s="29">
        <f>IF($Q1599&lt;Parâmetros!$E$19,$G1599-1,$G1599)</f>
        <v>46271</v>
      </c>
    </row>
    <row r="1600" spans="1:19" ht="15" customHeight="1" x14ac:dyDescent="0.25">
      <c r="A1600" s="122">
        <v>56327</v>
      </c>
      <c r="B1600" s="65" t="s">
        <v>192</v>
      </c>
      <c r="C1600" s="65" t="s">
        <v>263</v>
      </c>
      <c r="D1600" s="66">
        <v>46272</v>
      </c>
      <c r="E1600" s="67">
        <v>0.81</v>
      </c>
      <c r="F1600" s="65" t="s">
        <v>255</v>
      </c>
      <c r="G1600" s="66">
        <v>46272</v>
      </c>
      <c r="H1600">
        <v>40508994</v>
      </c>
      <c r="I1600">
        <v>10</v>
      </c>
      <c r="J1600" s="65" t="s">
        <v>2348</v>
      </c>
      <c r="K1600" s="65" t="s">
        <v>2349</v>
      </c>
      <c r="L1600" s="66">
        <v>46272</v>
      </c>
      <c r="M1600" s="65" t="s">
        <v>258</v>
      </c>
      <c r="N1600" s="65" t="s">
        <v>264</v>
      </c>
      <c r="O1600" s="65" t="s">
        <v>259</v>
      </c>
      <c r="P1600" s="66">
        <v>46272</v>
      </c>
      <c r="Q1600" s="31">
        <f t="shared" si="50"/>
        <v>192</v>
      </c>
      <c r="R1600" s="31">
        <f t="shared" si="51"/>
        <v>241</v>
      </c>
      <c r="S1600" s="29">
        <f>IF($Q1600&lt;Parâmetros!$E$19,$G1600-1,$G1600)</f>
        <v>46271</v>
      </c>
    </row>
    <row r="1601" spans="1:19" ht="15" customHeight="1" x14ac:dyDescent="0.25">
      <c r="A1601" s="122">
        <v>56327</v>
      </c>
      <c r="B1601" s="65" t="s">
        <v>192</v>
      </c>
      <c r="C1601" s="65" t="s">
        <v>263</v>
      </c>
      <c r="D1601" s="66">
        <v>46272</v>
      </c>
      <c r="E1601" s="67">
        <v>0.97</v>
      </c>
      <c r="F1601" s="65" t="s">
        <v>255</v>
      </c>
      <c r="G1601" s="66">
        <v>46272</v>
      </c>
      <c r="H1601">
        <v>40508995</v>
      </c>
      <c r="I1601">
        <v>10</v>
      </c>
      <c r="J1601" s="65" t="s">
        <v>2350</v>
      </c>
      <c r="K1601" s="65" t="s">
        <v>2351</v>
      </c>
      <c r="L1601" s="66">
        <v>46272</v>
      </c>
      <c r="M1601" s="65" t="s">
        <v>258</v>
      </c>
      <c r="N1601">
        <v>3009581</v>
      </c>
      <c r="O1601" s="65" t="s">
        <v>259</v>
      </c>
      <c r="P1601" s="66">
        <v>46272</v>
      </c>
      <c r="Q1601" s="31">
        <f t="shared" si="50"/>
        <v>243</v>
      </c>
      <c r="R1601" s="31">
        <f t="shared" si="51"/>
        <v>300</v>
      </c>
      <c r="S1601" s="29">
        <f>IF($Q1601&lt;Parâmetros!$E$19,$G1601-1,$G1601)</f>
        <v>46271</v>
      </c>
    </row>
    <row r="1602" spans="1:19" ht="15" customHeight="1" x14ac:dyDescent="0.25">
      <c r="A1602" s="122">
        <v>56327</v>
      </c>
      <c r="B1602" s="65" t="s">
        <v>192</v>
      </c>
      <c r="C1602" s="65" t="s">
        <v>263</v>
      </c>
      <c r="D1602" s="66">
        <v>46272</v>
      </c>
      <c r="E1602" s="67">
        <v>1.34</v>
      </c>
      <c r="F1602" s="65" t="s">
        <v>255</v>
      </c>
      <c r="G1602" s="66">
        <v>46272</v>
      </c>
      <c r="H1602">
        <v>40509002</v>
      </c>
      <c r="I1602">
        <v>10</v>
      </c>
      <c r="J1602" s="65" t="s">
        <v>2352</v>
      </c>
      <c r="K1602" s="65" t="s">
        <v>2353</v>
      </c>
      <c r="L1602" s="66">
        <v>46272</v>
      </c>
      <c r="M1602" s="65" t="s">
        <v>258</v>
      </c>
      <c r="N1602" s="65" t="s">
        <v>264</v>
      </c>
      <c r="O1602" s="65" t="s">
        <v>259</v>
      </c>
      <c r="P1602" s="66">
        <v>46272</v>
      </c>
      <c r="Q1602" s="31">
        <f t="shared" si="50"/>
        <v>304</v>
      </c>
      <c r="R1602" s="31">
        <f t="shared" si="51"/>
        <v>384</v>
      </c>
      <c r="S1602" s="29">
        <f>IF($Q1602&lt;Parâmetros!$E$19,$G1602-1,$G1602)</f>
        <v>46271</v>
      </c>
    </row>
    <row r="1603" spans="1:19" ht="15" customHeight="1" x14ac:dyDescent="0.25">
      <c r="A1603" s="122">
        <v>56327</v>
      </c>
      <c r="B1603" s="65" t="s">
        <v>192</v>
      </c>
      <c r="C1603" s="65" t="s">
        <v>263</v>
      </c>
      <c r="D1603" s="66">
        <v>46273</v>
      </c>
      <c r="E1603" s="67">
        <v>1.35</v>
      </c>
      <c r="F1603" s="65" t="s">
        <v>255</v>
      </c>
      <c r="G1603" s="66">
        <v>46272</v>
      </c>
      <c r="H1603">
        <v>40511736</v>
      </c>
      <c r="I1603">
        <v>10</v>
      </c>
      <c r="J1603" s="65" t="s">
        <v>2620</v>
      </c>
      <c r="K1603" s="65" t="s">
        <v>2621</v>
      </c>
      <c r="L1603" s="66">
        <v>46273</v>
      </c>
      <c r="M1603" s="65" t="s">
        <v>261</v>
      </c>
      <c r="N1603" s="65" t="s">
        <v>264</v>
      </c>
      <c r="O1603" s="65" t="s">
        <v>259</v>
      </c>
      <c r="P1603" s="66">
        <v>46273</v>
      </c>
      <c r="Q1603" s="31">
        <f t="shared" si="50"/>
        <v>1426</v>
      </c>
      <c r="R1603" s="31">
        <f t="shared" si="51"/>
        <v>67</v>
      </c>
      <c r="S1603" s="29">
        <f>IF($Q1603&lt;Parâmetros!$E$19,$G1603-1,$G1603)</f>
        <v>46272</v>
      </c>
    </row>
    <row r="1604" spans="1:19" ht="15" customHeight="1" x14ac:dyDescent="0.25">
      <c r="A1604" s="122">
        <v>56327</v>
      </c>
      <c r="B1604" s="65" t="s">
        <v>192</v>
      </c>
      <c r="C1604" s="65" t="s">
        <v>263</v>
      </c>
      <c r="D1604" s="66">
        <v>46273</v>
      </c>
      <c r="E1604" s="67">
        <v>1.1299999999999999</v>
      </c>
      <c r="F1604" s="65" t="s">
        <v>255</v>
      </c>
      <c r="G1604" s="66">
        <v>46273</v>
      </c>
      <c r="H1604">
        <v>40512803</v>
      </c>
      <c r="I1604">
        <v>10</v>
      </c>
      <c r="J1604" s="65" t="s">
        <v>2622</v>
      </c>
      <c r="K1604" s="65" t="s">
        <v>2623</v>
      </c>
      <c r="L1604" s="66">
        <v>46273</v>
      </c>
      <c r="M1604" s="65" t="s">
        <v>261</v>
      </c>
      <c r="N1604" s="65" t="s">
        <v>264</v>
      </c>
      <c r="O1604" s="65" t="s">
        <v>259</v>
      </c>
      <c r="P1604" s="66">
        <v>46273</v>
      </c>
      <c r="Q1604" s="31">
        <f t="shared" si="50"/>
        <v>69</v>
      </c>
      <c r="R1604" s="31">
        <f t="shared" si="51"/>
        <v>136</v>
      </c>
      <c r="S1604" s="29">
        <f>IF($Q1604&lt;Parâmetros!$E$19,$G1604-1,$G1604)</f>
        <v>46272</v>
      </c>
    </row>
    <row r="1605" spans="1:19" ht="15" customHeight="1" x14ac:dyDescent="0.25">
      <c r="A1605" s="122">
        <v>56327</v>
      </c>
      <c r="B1605" s="65" t="s">
        <v>192</v>
      </c>
      <c r="C1605" s="65" t="s">
        <v>263</v>
      </c>
      <c r="D1605" s="66">
        <v>46273</v>
      </c>
      <c r="E1605" s="67">
        <v>1.47</v>
      </c>
      <c r="F1605" s="65" t="s">
        <v>255</v>
      </c>
      <c r="G1605" s="66">
        <v>46273</v>
      </c>
      <c r="H1605">
        <v>40512804</v>
      </c>
      <c r="I1605">
        <v>10</v>
      </c>
      <c r="J1605" s="65" t="s">
        <v>2624</v>
      </c>
      <c r="K1605" s="65" t="s">
        <v>2625</v>
      </c>
      <c r="L1605" s="66">
        <v>46273</v>
      </c>
      <c r="M1605" s="65" t="s">
        <v>261</v>
      </c>
      <c r="N1605" s="65" t="s">
        <v>264</v>
      </c>
      <c r="O1605" s="65" t="s">
        <v>259</v>
      </c>
      <c r="P1605" s="66">
        <v>46273</v>
      </c>
      <c r="Q1605" s="31">
        <f t="shared" si="50"/>
        <v>137</v>
      </c>
      <c r="R1605" s="31">
        <f t="shared" si="51"/>
        <v>225</v>
      </c>
      <c r="S1605" s="29">
        <f>IF($Q1605&lt;Parâmetros!$E$19,$G1605-1,$G1605)</f>
        <v>46272</v>
      </c>
    </row>
    <row r="1606" spans="1:19" ht="15" customHeight="1" x14ac:dyDescent="0.25">
      <c r="A1606" s="122">
        <v>56327</v>
      </c>
      <c r="B1606" s="65" t="s">
        <v>192</v>
      </c>
      <c r="C1606" s="65" t="s">
        <v>263</v>
      </c>
      <c r="D1606" s="66">
        <v>46273</v>
      </c>
      <c r="E1606" s="67">
        <v>1.21</v>
      </c>
      <c r="F1606" s="65" t="s">
        <v>255</v>
      </c>
      <c r="G1606" s="66">
        <v>46273</v>
      </c>
      <c r="H1606">
        <v>40511312</v>
      </c>
      <c r="I1606">
        <v>10</v>
      </c>
      <c r="J1606" s="65" t="s">
        <v>2626</v>
      </c>
      <c r="K1606" s="65" t="s">
        <v>2627</v>
      </c>
      <c r="L1606" s="66">
        <v>46273</v>
      </c>
      <c r="M1606" s="65" t="s">
        <v>258</v>
      </c>
      <c r="N1606">
        <v>3008969</v>
      </c>
      <c r="O1606" s="65" t="s">
        <v>259</v>
      </c>
      <c r="P1606" s="66">
        <v>46273</v>
      </c>
      <c r="Q1606" s="31">
        <f t="shared" si="50"/>
        <v>229</v>
      </c>
      <c r="R1606" s="31">
        <f t="shared" si="51"/>
        <v>302</v>
      </c>
      <c r="S1606" s="29">
        <f>IF($Q1606&lt;Parâmetros!$E$19,$G1606-1,$G1606)</f>
        <v>46272</v>
      </c>
    </row>
    <row r="1607" spans="1:19" ht="15" customHeight="1" x14ac:dyDescent="0.25">
      <c r="A1607" s="122">
        <v>56327</v>
      </c>
      <c r="B1607" s="65" t="s">
        <v>192</v>
      </c>
      <c r="C1607" s="65" t="s">
        <v>263</v>
      </c>
      <c r="D1607" s="66">
        <v>46273</v>
      </c>
      <c r="E1607" s="67">
        <v>1.0900000000000001</v>
      </c>
      <c r="F1607" s="65" t="s">
        <v>255</v>
      </c>
      <c r="G1607" s="66">
        <v>46273</v>
      </c>
      <c r="H1607">
        <v>40511313</v>
      </c>
      <c r="I1607">
        <v>10</v>
      </c>
      <c r="J1607" s="65" t="s">
        <v>2628</v>
      </c>
      <c r="K1607" s="65" t="s">
        <v>2629</v>
      </c>
      <c r="L1607" s="66">
        <v>46273</v>
      </c>
      <c r="M1607" s="65" t="s">
        <v>258</v>
      </c>
      <c r="N1607">
        <v>3008970</v>
      </c>
      <c r="O1607" s="65" t="s">
        <v>259</v>
      </c>
      <c r="P1607" s="66">
        <v>46273</v>
      </c>
      <c r="Q1607" s="31">
        <f t="shared" si="50"/>
        <v>356</v>
      </c>
      <c r="R1607" s="31">
        <f t="shared" si="51"/>
        <v>422</v>
      </c>
      <c r="S1607" s="29">
        <f>IF($Q1607&lt;Parâmetros!$E$19,$G1607-1,$G1607)</f>
        <v>46272</v>
      </c>
    </row>
    <row r="1608" spans="1:19" ht="15" customHeight="1" x14ac:dyDescent="0.25">
      <c r="A1608" s="122">
        <v>56327</v>
      </c>
      <c r="B1608" s="65" t="s">
        <v>192</v>
      </c>
      <c r="C1608" s="65" t="s">
        <v>263</v>
      </c>
      <c r="D1608" s="66">
        <v>46274</v>
      </c>
      <c r="E1608" s="67">
        <v>1.31</v>
      </c>
      <c r="F1608" s="65" t="s">
        <v>255</v>
      </c>
      <c r="G1608" s="66">
        <v>46273</v>
      </c>
      <c r="H1608">
        <v>40506720</v>
      </c>
      <c r="I1608">
        <v>20</v>
      </c>
      <c r="J1608" s="65" t="s">
        <v>2820</v>
      </c>
      <c r="K1608" s="65" t="s">
        <v>2821</v>
      </c>
      <c r="L1608" s="66">
        <v>46274</v>
      </c>
      <c r="M1608" s="65" t="s">
        <v>261</v>
      </c>
      <c r="N1608" s="65" t="s">
        <v>264</v>
      </c>
      <c r="O1608" s="65" t="s">
        <v>259</v>
      </c>
      <c r="P1608" s="66">
        <v>46274</v>
      </c>
      <c r="Q1608" s="31">
        <f t="shared" si="50"/>
        <v>1422</v>
      </c>
      <c r="R1608" s="31">
        <f t="shared" si="51"/>
        <v>60</v>
      </c>
      <c r="S1608" s="29">
        <f>IF($Q1608&lt;Parâmetros!$E$19,$G1608-1,$G1608)</f>
        <v>46273</v>
      </c>
    </row>
    <row r="1609" spans="1:19" ht="15" customHeight="1" x14ac:dyDescent="0.25">
      <c r="A1609" s="122">
        <v>56327</v>
      </c>
      <c r="B1609" s="65" t="s">
        <v>192</v>
      </c>
      <c r="C1609" s="65" t="s">
        <v>263</v>
      </c>
      <c r="D1609" s="66">
        <v>46274</v>
      </c>
      <c r="E1609" s="67">
        <v>1.76</v>
      </c>
      <c r="F1609" s="65" t="s">
        <v>255</v>
      </c>
      <c r="G1609" s="66">
        <v>46274</v>
      </c>
      <c r="H1609">
        <v>40511314</v>
      </c>
      <c r="I1609">
        <v>10</v>
      </c>
      <c r="J1609" s="65" t="s">
        <v>2822</v>
      </c>
      <c r="K1609" s="65" t="s">
        <v>2823</v>
      </c>
      <c r="L1609" s="66">
        <v>46274</v>
      </c>
      <c r="M1609" s="65" t="s">
        <v>258</v>
      </c>
      <c r="N1609">
        <v>3008971</v>
      </c>
      <c r="O1609" s="65" t="s">
        <v>259</v>
      </c>
      <c r="P1609" s="66">
        <v>46274</v>
      </c>
      <c r="Q1609" s="31">
        <f t="shared" si="50"/>
        <v>63</v>
      </c>
      <c r="R1609" s="31">
        <f t="shared" si="51"/>
        <v>169</v>
      </c>
      <c r="S1609" s="29">
        <f>IF($Q1609&lt;Parâmetros!$E$19,$G1609-1,$G1609)</f>
        <v>46273</v>
      </c>
    </row>
    <row r="1610" spans="1:19" ht="15" customHeight="1" x14ac:dyDescent="0.25">
      <c r="A1610" s="122">
        <v>56327</v>
      </c>
      <c r="B1610" s="65" t="s">
        <v>192</v>
      </c>
      <c r="C1610" s="65" t="s">
        <v>263</v>
      </c>
      <c r="D1610" s="66">
        <v>46274</v>
      </c>
      <c r="E1610" s="67">
        <v>0.99</v>
      </c>
      <c r="F1610" s="65" t="s">
        <v>255</v>
      </c>
      <c r="G1610" s="66">
        <v>46274</v>
      </c>
      <c r="H1610">
        <v>40511315</v>
      </c>
      <c r="I1610">
        <v>10</v>
      </c>
      <c r="J1610" s="65" t="s">
        <v>2824</v>
      </c>
      <c r="K1610" s="65" t="s">
        <v>2825</v>
      </c>
      <c r="L1610" s="66">
        <v>46274</v>
      </c>
      <c r="M1610" s="65" t="s">
        <v>258</v>
      </c>
      <c r="N1610">
        <v>3008972</v>
      </c>
      <c r="O1610" s="65" t="s">
        <v>259</v>
      </c>
      <c r="P1610" s="66">
        <v>46274</v>
      </c>
      <c r="Q1610" s="31">
        <f t="shared" si="50"/>
        <v>172</v>
      </c>
      <c r="R1610" s="31">
        <f t="shared" si="51"/>
        <v>231</v>
      </c>
      <c r="S1610" s="29">
        <f>IF($Q1610&lt;Parâmetros!$E$19,$G1610-1,$G1610)</f>
        <v>46273</v>
      </c>
    </row>
    <row r="1611" spans="1:19" ht="15" customHeight="1" x14ac:dyDescent="0.25">
      <c r="A1611" s="122">
        <v>56327</v>
      </c>
      <c r="B1611" s="65" t="s">
        <v>192</v>
      </c>
      <c r="C1611" s="65" t="s">
        <v>263</v>
      </c>
      <c r="D1611" s="66">
        <v>46274</v>
      </c>
      <c r="E1611" s="67">
        <v>1.23</v>
      </c>
      <c r="F1611" s="65" t="s">
        <v>255</v>
      </c>
      <c r="G1611" s="66">
        <v>46274</v>
      </c>
      <c r="H1611">
        <v>40511317</v>
      </c>
      <c r="I1611">
        <v>10</v>
      </c>
      <c r="J1611" s="65" t="s">
        <v>2826</v>
      </c>
      <c r="K1611" s="65" t="s">
        <v>2827</v>
      </c>
      <c r="L1611" s="66">
        <v>46274</v>
      </c>
      <c r="M1611" s="65" t="s">
        <v>258</v>
      </c>
      <c r="N1611" s="65" t="s">
        <v>264</v>
      </c>
      <c r="O1611" s="65" t="s">
        <v>259</v>
      </c>
      <c r="P1611" s="66">
        <v>46274</v>
      </c>
      <c r="Q1611" s="31">
        <f t="shared" si="50"/>
        <v>311</v>
      </c>
      <c r="R1611" s="31">
        <f t="shared" si="51"/>
        <v>384</v>
      </c>
      <c r="S1611" s="29">
        <f>IF($Q1611&lt;Parâmetros!$E$19,$G1611-1,$G1611)</f>
        <v>46273</v>
      </c>
    </row>
    <row r="1612" spans="1:19" ht="15" customHeight="1" x14ac:dyDescent="0.25">
      <c r="A1612" s="122">
        <v>56377</v>
      </c>
      <c r="B1612" s="65" t="s">
        <v>216</v>
      </c>
      <c r="C1612" s="65" t="s">
        <v>280</v>
      </c>
      <c r="D1612" s="66">
        <v>46265</v>
      </c>
      <c r="E1612" s="67">
        <v>5</v>
      </c>
      <c r="F1612" s="65" t="s">
        <v>255</v>
      </c>
      <c r="G1612" s="66">
        <v>46262</v>
      </c>
      <c r="H1612">
        <v>40506764</v>
      </c>
      <c r="I1612">
        <v>20</v>
      </c>
      <c r="J1612" s="65" t="s">
        <v>276</v>
      </c>
      <c r="K1612" s="65" t="s">
        <v>429</v>
      </c>
      <c r="L1612" s="66">
        <v>46262</v>
      </c>
      <c r="M1612" s="65" t="s">
        <v>261</v>
      </c>
      <c r="N1612" s="65" t="s">
        <v>264</v>
      </c>
      <c r="O1612" s="65" t="s">
        <v>259</v>
      </c>
      <c r="P1612" s="66">
        <v>46265</v>
      </c>
      <c r="Q1612" s="31">
        <f t="shared" si="50"/>
        <v>420</v>
      </c>
      <c r="R1612" s="31">
        <f t="shared" si="51"/>
        <v>720</v>
      </c>
      <c r="S1612" s="29">
        <f>IF($Q1612&lt;Parâmetros!$E$19,$G1612-1,$G1612)</f>
        <v>46262</v>
      </c>
    </row>
    <row r="1613" spans="1:19" ht="15" customHeight="1" x14ac:dyDescent="0.25">
      <c r="A1613" s="122">
        <v>56377</v>
      </c>
      <c r="B1613" s="65" t="s">
        <v>216</v>
      </c>
      <c r="C1613" s="65" t="s">
        <v>280</v>
      </c>
      <c r="D1613" s="66">
        <v>46266</v>
      </c>
      <c r="E1613" s="67">
        <v>5</v>
      </c>
      <c r="F1613" s="65" t="s">
        <v>255</v>
      </c>
      <c r="G1613" s="66">
        <v>46265</v>
      </c>
      <c r="H1613">
        <v>40497241</v>
      </c>
      <c r="I1613">
        <v>20</v>
      </c>
      <c r="J1613" s="65" t="s">
        <v>419</v>
      </c>
      <c r="K1613" s="65" t="s">
        <v>295</v>
      </c>
      <c r="L1613" s="66">
        <v>46265</v>
      </c>
      <c r="M1613" s="65" t="s">
        <v>261</v>
      </c>
      <c r="N1613" s="65" t="s">
        <v>264</v>
      </c>
      <c r="O1613" s="65" t="s">
        <v>259</v>
      </c>
      <c r="P1613" s="66">
        <v>46266</v>
      </c>
      <c r="Q1613" s="31">
        <f t="shared" si="50"/>
        <v>420</v>
      </c>
      <c r="R1613" s="31">
        <f t="shared" si="51"/>
        <v>720</v>
      </c>
      <c r="S1613" s="29">
        <f>IF($Q1613&lt;Parâmetros!$E$19,$G1613-1,$G1613)</f>
        <v>46265</v>
      </c>
    </row>
    <row r="1614" spans="1:19" ht="15" customHeight="1" x14ac:dyDescent="0.25">
      <c r="A1614" s="122">
        <v>56377</v>
      </c>
      <c r="B1614" s="65" t="s">
        <v>216</v>
      </c>
      <c r="C1614" s="65" t="s">
        <v>280</v>
      </c>
      <c r="D1614" s="66">
        <v>46266</v>
      </c>
      <c r="E1614" s="67">
        <v>3.84</v>
      </c>
      <c r="F1614" s="65" t="s">
        <v>255</v>
      </c>
      <c r="G1614" s="66">
        <v>46265</v>
      </c>
      <c r="H1614">
        <v>40497241</v>
      </c>
      <c r="I1614">
        <v>20</v>
      </c>
      <c r="J1614" s="65" t="s">
        <v>298</v>
      </c>
      <c r="K1614" s="65" t="s">
        <v>690</v>
      </c>
      <c r="L1614" s="66">
        <v>46265</v>
      </c>
      <c r="M1614" s="65" t="s">
        <v>261</v>
      </c>
      <c r="N1614" s="65" t="s">
        <v>264</v>
      </c>
      <c r="O1614" s="65" t="s">
        <v>259</v>
      </c>
      <c r="P1614" s="66">
        <v>46266</v>
      </c>
      <c r="Q1614" s="31">
        <f t="shared" si="50"/>
        <v>780</v>
      </c>
      <c r="R1614" s="31">
        <f t="shared" si="51"/>
        <v>1010</v>
      </c>
      <c r="S1614" s="29">
        <f>IF($Q1614&lt;Parâmetros!$E$19,$G1614-1,$G1614)</f>
        <v>46265</v>
      </c>
    </row>
    <row r="1615" spans="1:19" ht="15" customHeight="1" x14ac:dyDescent="0.25">
      <c r="A1615" s="122">
        <v>56377</v>
      </c>
      <c r="B1615" s="65" t="s">
        <v>216</v>
      </c>
      <c r="C1615" s="65" t="s">
        <v>280</v>
      </c>
      <c r="D1615" s="66">
        <v>46266</v>
      </c>
      <c r="E1615" s="67">
        <v>4.29</v>
      </c>
      <c r="F1615" s="65" t="s">
        <v>255</v>
      </c>
      <c r="G1615" s="66">
        <v>46266</v>
      </c>
      <c r="H1615">
        <v>40497241</v>
      </c>
      <c r="I1615">
        <v>10</v>
      </c>
      <c r="J1615" s="65" t="s">
        <v>691</v>
      </c>
      <c r="K1615" s="65" t="s">
        <v>692</v>
      </c>
      <c r="L1615" s="66">
        <v>46266</v>
      </c>
      <c r="M1615" s="65" t="s">
        <v>261</v>
      </c>
      <c r="N1615" s="65" t="s">
        <v>264</v>
      </c>
      <c r="O1615" s="65" t="s">
        <v>259</v>
      </c>
      <c r="P1615" s="66">
        <v>46266</v>
      </c>
      <c r="Q1615" s="31">
        <f t="shared" si="50"/>
        <v>420</v>
      </c>
      <c r="R1615" s="31">
        <f t="shared" si="51"/>
        <v>677</v>
      </c>
      <c r="S1615" s="29">
        <f>IF($Q1615&lt;Parâmetros!$E$19,$G1615-1,$G1615)</f>
        <v>46266</v>
      </c>
    </row>
    <row r="1616" spans="1:19" ht="15" customHeight="1" x14ac:dyDescent="0.25">
      <c r="A1616" s="122">
        <v>56377</v>
      </c>
      <c r="B1616" s="65" t="s">
        <v>216</v>
      </c>
      <c r="C1616" s="65" t="s">
        <v>280</v>
      </c>
      <c r="D1616" s="66">
        <v>46268</v>
      </c>
      <c r="E1616" s="67">
        <v>4.47</v>
      </c>
      <c r="F1616" s="65" t="s">
        <v>255</v>
      </c>
      <c r="G1616" s="66">
        <v>46266</v>
      </c>
      <c r="H1616">
        <v>40511269</v>
      </c>
      <c r="I1616">
        <v>10</v>
      </c>
      <c r="J1616" s="65" t="s">
        <v>1355</v>
      </c>
      <c r="K1616" s="65" t="s">
        <v>1356</v>
      </c>
      <c r="L1616" s="66">
        <v>46266</v>
      </c>
      <c r="M1616" s="65" t="s">
        <v>261</v>
      </c>
      <c r="N1616" s="65" t="s">
        <v>264</v>
      </c>
      <c r="O1616" s="65" t="s">
        <v>259</v>
      </c>
      <c r="P1616" s="66">
        <v>46268</v>
      </c>
      <c r="Q1616" s="31">
        <f t="shared" si="50"/>
        <v>740</v>
      </c>
      <c r="R1616" s="31">
        <f t="shared" si="51"/>
        <v>1008</v>
      </c>
      <c r="S1616" s="29">
        <f>IF($Q1616&lt;Parâmetros!$E$19,$G1616-1,$G1616)</f>
        <v>46266</v>
      </c>
    </row>
    <row r="1617" spans="1:19" ht="15" customHeight="1" x14ac:dyDescent="0.25">
      <c r="A1617" s="122">
        <v>56377</v>
      </c>
      <c r="B1617" s="65" t="s">
        <v>216</v>
      </c>
      <c r="C1617" s="65" t="s">
        <v>280</v>
      </c>
      <c r="D1617" s="66">
        <v>46268</v>
      </c>
      <c r="E1617" s="67">
        <v>3.99</v>
      </c>
      <c r="F1617" s="65" t="s">
        <v>255</v>
      </c>
      <c r="G1617" s="66">
        <v>46267</v>
      </c>
      <c r="H1617">
        <v>40511269</v>
      </c>
      <c r="I1617">
        <v>10</v>
      </c>
      <c r="J1617" s="65" t="s">
        <v>854</v>
      </c>
      <c r="K1617" s="65" t="s">
        <v>1357</v>
      </c>
      <c r="L1617" s="66">
        <v>46267</v>
      </c>
      <c r="M1617" s="65" t="s">
        <v>261</v>
      </c>
      <c r="N1617" s="65" t="s">
        <v>264</v>
      </c>
      <c r="O1617" s="65" t="s">
        <v>259</v>
      </c>
      <c r="P1617" s="66">
        <v>46268</v>
      </c>
      <c r="Q1617" s="31">
        <f t="shared" si="50"/>
        <v>420</v>
      </c>
      <c r="R1617" s="31">
        <f t="shared" si="51"/>
        <v>660</v>
      </c>
      <c r="S1617" s="29">
        <f>IF($Q1617&lt;Parâmetros!$E$19,$G1617-1,$G1617)</f>
        <v>46267</v>
      </c>
    </row>
    <row r="1618" spans="1:19" ht="15" customHeight="1" x14ac:dyDescent="0.25">
      <c r="A1618" s="122">
        <v>56377</v>
      </c>
      <c r="B1618" s="65" t="s">
        <v>216</v>
      </c>
      <c r="C1618" s="65" t="s">
        <v>280</v>
      </c>
      <c r="D1618" s="66">
        <v>46268</v>
      </c>
      <c r="E1618" s="67">
        <v>4.8099999999999996</v>
      </c>
      <c r="F1618" s="65" t="s">
        <v>255</v>
      </c>
      <c r="G1618" s="66">
        <v>46267</v>
      </c>
      <c r="H1618">
        <v>40511269</v>
      </c>
      <c r="I1618">
        <v>10</v>
      </c>
      <c r="J1618" s="65" t="s">
        <v>1358</v>
      </c>
      <c r="K1618" s="65" t="s">
        <v>1359</v>
      </c>
      <c r="L1618" s="66">
        <v>46267</v>
      </c>
      <c r="M1618" s="65" t="s">
        <v>261</v>
      </c>
      <c r="N1618" s="65" t="s">
        <v>264</v>
      </c>
      <c r="O1618" s="65" t="s">
        <v>259</v>
      </c>
      <c r="P1618" s="66">
        <v>46268</v>
      </c>
      <c r="Q1618" s="31">
        <f t="shared" si="50"/>
        <v>720</v>
      </c>
      <c r="R1618" s="31">
        <f t="shared" si="51"/>
        <v>1009</v>
      </c>
      <c r="S1618" s="29">
        <f>IF($Q1618&lt;Parâmetros!$E$19,$G1618-1,$G1618)</f>
        <v>46267</v>
      </c>
    </row>
    <row r="1619" spans="1:19" ht="15" customHeight="1" x14ac:dyDescent="0.25">
      <c r="A1619" s="122">
        <v>56377</v>
      </c>
      <c r="B1619" s="65" t="s">
        <v>216</v>
      </c>
      <c r="C1619" s="65" t="s">
        <v>280</v>
      </c>
      <c r="D1619" s="66">
        <v>46268</v>
      </c>
      <c r="E1619" s="67">
        <v>5</v>
      </c>
      <c r="F1619" s="65" t="s">
        <v>255</v>
      </c>
      <c r="G1619" s="66">
        <v>46268</v>
      </c>
      <c r="H1619">
        <v>40511269</v>
      </c>
      <c r="I1619">
        <v>10</v>
      </c>
      <c r="J1619" s="65" t="s">
        <v>1360</v>
      </c>
      <c r="K1619" s="65" t="s">
        <v>1361</v>
      </c>
      <c r="L1619" s="66">
        <v>46268</v>
      </c>
      <c r="M1619" s="65" t="s">
        <v>261</v>
      </c>
      <c r="N1619" s="65" t="s">
        <v>264</v>
      </c>
      <c r="O1619" s="65" t="s">
        <v>259</v>
      </c>
      <c r="P1619" s="66">
        <v>46268</v>
      </c>
      <c r="Q1619" s="31">
        <f t="shared" si="50"/>
        <v>420</v>
      </c>
      <c r="R1619" s="31">
        <f t="shared" si="51"/>
        <v>720</v>
      </c>
      <c r="S1619" s="29">
        <f>IF($Q1619&lt;Parâmetros!$E$19,$G1619-1,$G1619)</f>
        <v>46268</v>
      </c>
    </row>
    <row r="1620" spans="1:19" ht="15" customHeight="1" x14ac:dyDescent="0.25">
      <c r="A1620" s="122">
        <v>56377</v>
      </c>
      <c r="B1620" s="65" t="s">
        <v>216</v>
      </c>
      <c r="C1620" s="65" t="s">
        <v>280</v>
      </c>
      <c r="D1620" s="66">
        <v>46269</v>
      </c>
      <c r="E1620" s="67">
        <v>3.84</v>
      </c>
      <c r="F1620" s="65" t="s">
        <v>255</v>
      </c>
      <c r="G1620" s="66">
        <v>46268</v>
      </c>
      <c r="H1620">
        <v>40511269</v>
      </c>
      <c r="I1620">
        <v>10</v>
      </c>
      <c r="J1620" s="65" t="s">
        <v>888</v>
      </c>
      <c r="K1620" s="65" t="s">
        <v>2354</v>
      </c>
      <c r="L1620" s="66">
        <v>46268</v>
      </c>
      <c r="M1620" s="65" t="s">
        <v>261</v>
      </c>
      <c r="N1620" s="65" t="s">
        <v>264</v>
      </c>
      <c r="O1620" s="65" t="s">
        <v>259</v>
      </c>
      <c r="P1620" s="66">
        <v>46269</v>
      </c>
      <c r="Q1620" s="31">
        <f t="shared" si="50"/>
        <v>780</v>
      </c>
      <c r="R1620" s="31">
        <f t="shared" si="51"/>
        <v>1010</v>
      </c>
      <c r="S1620" s="29">
        <f>IF($Q1620&lt;Parâmetros!$E$19,$G1620-1,$G1620)</f>
        <v>46268</v>
      </c>
    </row>
    <row r="1621" spans="1:19" ht="15" customHeight="1" x14ac:dyDescent="0.25">
      <c r="A1621" s="122">
        <v>56377</v>
      </c>
      <c r="B1621" s="65" t="s">
        <v>216</v>
      </c>
      <c r="C1621" s="65" t="s">
        <v>280</v>
      </c>
      <c r="D1621" s="66">
        <v>46270</v>
      </c>
      <c r="E1621" s="67">
        <v>5</v>
      </c>
      <c r="F1621" s="65" t="s">
        <v>255</v>
      </c>
      <c r="G1621" s="66">
        <v>46269</v>
      </c>
      <c r="H1621">
        <v>40509380</v>
      </c>
      <c r="I1621">
        <v>10</v>
      </c>
      <c r="J1621" s="65" t="s">
        <v>2355</v>
      </c>
      <c r="K1621" s="65" t="s">
        <v>954</v>
      </c>
      <c r="L1621" s="66">
        <v>46269</v>
      </c>
      <c r="M1621" s="65" t="s">
        <v>261</v>
      </c>
      <c r="N1621">
        <v>3010749</v>
      </c>
      <c r="O1621" s="65" t="s">
        <v>259</v>
      </c>
      <c r="P1621" s="66">
        <v>46270</v>
      </c>
      <c r="Q1621" s="31">
        <f t="shared" si="50"/>
        <v>420</v>
      </c>
      <c r="R1621" s="31">
        <f t="shared" si="51"/>
        <v>720</v>
      </c>
      <c r="S1621" s="29">
        <f>IF($Q1621&lt;Parâmetros!$E$19,$G1621-1,$G1621)</f>
        <v>46269</v>
      </c>
    </row>
    <row r="1622" spans="1:19" ht="15" customHeight="1" x14ac:dyDescent="0.25">
      <c r="A1622" s="122">
        <v>56377</v>
      </c>
      <c r="B1622" s="65" t="s">
        <v>216</v>
      </c>
      <c r="C1622" s="65" t="s">
        <v>280</v>
      </c>
      <c r="D1622" s="66">
        <v>46270</v>
      </c>
      <c r="E1622" s="67">
        <v>3.87</v>
      </c>
      <c r="F1622" s="65" t="s">
        <v>255</v>
      </c>
      <c r="G1622" s="66">
        <v>46269</v>
      </c>
      <c r="H1622">
        <v>40511269</v>
      </c>
      <c r="I1622">
        <v>10</v>
      </c>
      <c r="J1622" s="65" t="s">
        <v>2356</v>
      </c>
      <c r="K1622" s="65" t="s">
        <v>2357</v>
      </c>
      <c r="L1622" s="66">
        <v>46269</v>
      </c>
      <c r="M1622" s="65" t="s">
        <v>261</v>
      </c>
      <c r="N1622" s="65" t="s">
        <v>264</v>
      </c>
      <c r="O1622" s="65" t="s">
        <v>259</v>
      </c>
      <c r="P1622" s="66">
        <v>46270</v>
      </c>
      <c r="Q1622" s="31">
        <f t="shared" si="50"/>
        <v>780</v>
      </c>
      <c r="R1622" s="31">
        <f t="shared" si="51"/>
        <v>1012</v>
      </c>
      <c r="S1622" s="29">
        <f>IF($Q1622&lt;Parâmetros!$E$19,$G1622-1,$G1622)</f>
        <v>46269</v>
      </c>
    </row>
    <row r="1623" spans="1:19" ht="15" customHeight="1" x14ac:dyDescent="0.25">
      <c r="A1623" s="122">
        <v>56377</v>
      </c>
      <c r="B1623" s="65" t="s">
        <v>216</v>
      </c>
      <c r="C1623" s="65" t="s">
        <v>280</v>
      </c>
      <c r="D1623" s="66">
        <v>46270</v>
      </c>
      <c r="E1623" s="67">
        <v>5</v>
      </c>
      <c r="F1623" s="65" t="s">
        <v>255</v>
      </c>
      <c r="G1623" s="66">
        <v>46270</v>
      </c>
      <c r="H1623">
        <v>40511269</v>
      </c>
      <c r="I1623">
        <v>10</v>
      </c>
      <c r="J1623" s="65" t="s">
        <v>2358</v>
      </c>
      <c r="K1623" s="65" t="s">
        <v>2359</v>
      </c>
      <c r="L1623" s="66">
        <v>46270</v>
      </c>
      <c r="M1623" s="65" t="s">
        <v>261</v>
      </c>
      <c r="N1623" s="65" t="s">
        <v>264</v>
      </c>
      <c r="O1623" s="65" t="s">
        <v>259</v>
      </c>
      <c r="P1623" s="66">
        <v>46270</v>
      </c>
      <c r="Q1623" s="31">
        <f t="shared" si="50"/>
        <v>420</v>
      </c>
      <c r="R1623" s="31">
        <f t="shared" si="51"/>
        <v>720</v>
      </c>
      <c r="S1623" s="29">
        <f>IF($Q1623&lt;Parâmetros!$E$19,$G1623-1,$G1623)</f>
        <v>46270</v>
      </c>
    </row>
    <row r="1624" spans="1:19" ht="15" customHeight="1" x14ac:dyDescent="0.25">
      <c r="A1624" s="122">
        <v>56377</v>
      </c>
      <c r="B1624" s="65" t="s">
        <v>216</v>
      </c>
      <c r="C1624" s="65" t="s">
        <v>280</v>
      </c>
      <c r="D1624" s="66">
        <v>46270</v>
      </c>
      <c r="E1624" s="67">
        <v>2.2000000000000002</v>
      </c>
      <c r="F1624" s="65" t="s">
        <v>255</v>
      </c>
      <c r="G1624" s="66">
        <v>46270</v>
      </c>
      <c r="H1624">
        <v>40511269</v>
      </c>
      <c r="I1624">
        <v>10</v>
      </c>
      <c r="J1624" s="65" t="s">
        <v>2360</v>
      </c>
      <c r="K1624" s="65" t="s">
        <v>2361</v>
      </c>
      <c r="L1624" s="66">
        <v>46270</v>
      </c>
      <c r="M1624" s="65" t="s">
        <v>261</v>
      </c>
      <c r="N1624" s="65" t="s">
        <v>264</v>
      </c>
      <c r="O1624" s="65" t="s">
        <v>259</v>
      </c>
      <c r="P1624" s="66">
        <v>46270</v>
      </c>
      <c r="Q1624" s="31">
        <f t="shared" si="50"/>
        <v>780</v>
      </c>
      <c r="R1624" s="31">
        <f t="shared" si="51"/>
        <v>912</v>
      </c>
      <c r="S1624" s="29">
        <f>IF($Q1624&lt;Parâmetros!$E$19,$G1624-1,$G1624)</f>
        <v>46270</v>
      </c>
    </row>
    <row r="1625" spans="1:19" ht="15" customHeight="1" x14ac:dyDescent="0.25">
      <c r="A1625" s="122">
        <v>56377</v>
      </c>
      <c r="B1625" s="65" t="s">
        <v>216</v>
      </c>
      <c r="C1625" s="65" t="s">
        <v>280</v>
      </c>
      <c r="D1625" s="66">
        <v>46273</v>
      </c>
      <c r="E1625" s="67">
        <v>5</v>
      </c>
      <c r="F1625" s="65" t="s">
        <v>255</v>
      </c>
      <c r="G1625" s="66">
        <v>46272</v>
      </c>
      <c r="H1625">
        <v>40511269</v>
      </c>
      <c r="I1625">
        <v>10</v>
      </c>
      <c r="J1625" s="65" t="s">
        <v>2630</v>
      </c>
      <c r="K1625" s="65" t="s">
        <v>939</v>
      </c>
      <c r="L1625" s="66">
        <v>46272</v>
      </c>
      <c r="M1625" s="65" t="s">
        <v>261</v>
      </c>
      <c r="N1625" s="65" t="s">
        <v>264</v>
      </c>
      <c r="O1625" s="65" t="s">
        <v>259</v>
      </c>
      <c r="P1625" s="66">
        <v>46273</v>
      </c>
      <c r="Q1625" s="31">
        <f t="shared" si="50"/>
        <v>420</v>
      </c>
      <c r="R1625" s="31">
        <f t="shared" si="51"/>
        <v>720</v>
      </c>
      <c r="S1625" s="29">
        <f>IF($Q1625&lt;Parâmetros!$E$19,$G1625-1,$G1625)</f>
        <v>46272</v>
      </c>
    </row>
    <row r="1626" spans="1:19" ht="15" customHeight="1" x14ac:dyDescent="0.25">
      <c r="A1626" s="122">
        <v>56377</v>
      </c>
      <c r="B1626" s="65" t="s">
        <v>216</v>
      </c>
      <c r="C1626" s="65" t="s">
        <v>280</v>
      </c>
      <c r="D1626" s="66">
        <v>46273</v>
      </c>
      <c r="E1626" s="67">
        <v>3.82</v>
      </c>
      <c r="F1626" s="65" t="s">
        <v>255</v>
      </c>
      <c r="G1626" s="66">
        <v>46272</v>
      </c>
      <c r="H1626">
        <v>40511269</v>
      </c>
      <c r="I1626">
        <v>10</v>
      </c>
      <c r="J1626" s="65" t="s">
        <v>1889</v>
      </c>
      <c r="K1626" s="65" t="s">
        <v>2631</v>
      </c>
      <c r="L1626" s="66">
        <v>46272</v>
      </c>
      <c r="M1626" s="65" t="s">
        <v>261</v>
      </c>
      <c r="N1626" s="65" t="s">
        <v>264</v>
      </c>
      <c r="O1626" s="65" t="s">
        <v>259</v>
      </c>
      <c r="P1626" s="66">
        <v>46273</v>
      </c>
      <c r="Q1626" s="31">
        <f t="shared" si="50"/>
        <v>780</v>
      </c>
      <c r="R1626" s="31">
        <f t="shared" si="51"/>
        <v>1009</v>
      </c>
      <c r="S1626" s="29">
        <f>IF($Q1626&lt;Parâmetros!$E$19,$G1626-1,$G1626)</f>
        <v>46272</v>
      </c>
    </row>
    <row r="1627" spans="1:19" ht="15" customHeight="1" x14ac:dyDescent="0.25">
      <c r="A1627" s="122">
        <v>56784</v>
      </c>
      <c r="B1627" s="65" t="s">
        <v>169</v>
      </c>
      <c r="C1627" s="65" t="s">
        <v>260</v>
      </c>
      <c r="D1627" s="66">
        <v>46265</v>
      </c>
      <c r="E1627" s="67">
        <v>2.2400000000000002</v>
      </c>
      <c r="F1627" s="65" t="s">
        <v>255</v>
      </c>
      <c r="G1627" s="66">
        <v>46264</v>
      </c>
      <c r="H1627">
        <v>40510158</v>
      </c>
      <c r="I1627">
        <v>40</v>
      </c>
      <c r="J1627" s="65" t="s">
        <v>504</v>
      </c>
      <c r="K1627" s="65" t="s">
        <v>505</v>
      </c>
      <c r="L1627" s="66">
        <v>46265</v>
      </c>
      <c r="M1627" s="65" t="s">
        <v>261</v>
      </c>
      <c r="N1627" s="65" t="s">
        <v>264</v>
      </c>
      <c r="O1627" s="65" t="s">
        <v>259</v>
      </c>
      <c r="P1627" s="66">
        <v>46265</v>
      </c>
      <c r="Q1627" s="31">
        <f t="shared" si="50"/>
        <v>1425</v>
      </c>
      <c r="R1627" s="31">
        <f t="shared" si="51"/>
        <v>119</v>
      </c>
      <c r="S1627" s="29">
        <f>IF($Q1627&lt;Parâmetros!$E$19,$G1627-1,$G1627)</f>
        <v>46264</v>
      </c>
    </row>
    <row r="1628" spans="1:19" ht="15" customHeight="1" x14ac:dyDescent="0.25">
      <c r="A1628" s="122">
        <v>56784</v>
      </c>
      <c r="B1628" s="65" t="s">
        <v>169</v>
      </c>
      <c r="C1628" s="65" t="s">
        <v>260</v>
      </c>
      <c r="D1628" s="66">
        <v>46265</v>
      </c>
      <c r="E1628" s="67">
        <v>4.01</v>
      </c>
      <c r="F1628" s="65" t="s">
        <v>255</v>
      </c>
      <c r="G1628" s="66">
        <v>46265</v>
      </c>
      <c r="H1628">
        <v>40510158</v>
      </c>
      <c r="I1628">
        <v>40</v>
      </c>
      <c r="J1628" s="65" t="s">
        <v>506</v>
      </c>
      <c r="K1628" s="65" t="s">
        <v>507</v>
      </c>
      <c r="L1628" s="66">
        <v>46265</v>
      </c>
      <c r="M1628" s="65" t="s">
        <v>261</v>
      </c>
      <c r="N1628" s="65" t="s">
        <v>264</v>
      </c>
      <c r="O1628" s="65" t="s">
        <v>259</v>
      </c>
      <c r="P1628" s="66">
        <v>46265</v>
      </c>
      <c r="Q1628" s="31">
        <f t="shared" si="50"/>
        <v>174</v>
      </c>
      <c r="R1628" s="31">
        <f t="shared" si="51"/>
        <v>414</v>
      </c>
      <c r="S1628" s="29">
        <f>IF($Q1628&lt;Parâmetros!$E$19,$G1628-1,$G1628)</f>
        <v>46264</v>
      </c>
    </row>
    <row r="1629" spans="1:19" ht="15" customHeight="1" x14ac:dyDescent="0.25">
      <c r="A1629" s="122">
        <v>56784</v>
      </c>
      <c r="B1629" s="65" t="s">
        <v>169</v>
      </c>
      <c r="C1629" s="65" t="s">
        <v>260</v>
      </c>
      <c r="D1629" s="66">
        <v>46266</v>
      </c>
      <c r="E1629" s="67">
        <v>1.95</v>
      </c>
      <c r="F1629" s="65" t="s">
        <v>255</v>
      </c>
      <c r="G1629" s="66">
        <v>46266</v>
      </c>
      <c r="H1629">
        <v>40509358</v>
      </c>
      <c r="I1629">
        <v>20</v>
      </c>
      <c r="J1629" s="65" t="s">
        <v>693</v>
      </c>
      <c r="K1629" s="65" t="s">
        <v>694</v>
      </c>
      <c r="L1629" s="66">
        <v>46266</v>
      </c>
      <c r="M1629" s="65" t="s">
        <v>261</v>
      </c>
      <c r="N1629" s="65" t="s">
        <v>264</v>
      </c>
      <c r="O1629" s="65" t="s">
        <v>259</v>
      </c>
      <c r="P1629" s="66">
        <v>46266</v>
      </c>
      <c r="Q1629" s="31">
        <f t="shared" si="50"/>
        <v>2</v>
      </c>
      <c r="R1629" s="31">
        <f t="shared" si="51"/>
        <v>120</v>
      </c>
      <c r="S1629" s="29">
        <f>IF($Q1629&lt;Parâmetros!$E$19,$G1629-1,$G1629)</f>
        <v>46265</v>
      </c>
    </row>
    <row r="1630" spans="1:19" ht="15" customHeight="1" x14ac:dyDescent="0.25">
      <c r="A1630" s="122">
        <v>56784</v>
      </c>
      <c r="B1630" s="65" t="s">
        <v>169</v>
      </c>
      <c r="C1630" s="65" t="s">
        <v>260</v>
      </c>
      <c r="D1630" s="66">
        <v>46266</v>
      </c>
      <c r="E1630" s="67">
        <v>4.2300000000000004</v>
      </c>
      <c r="F1630" s="65" t="s">
        <v>255</v>
      </c>
      <c r="G1630" s="66">
        <v>46266</v>
      </c>
      <c r="H1630">
        <v>40507443</v>
      </c>
      <c r="I1630">
        <v>10</v>
      </c>
      <c r="J1630" s="65" t="s">
        <v>695</v>
      </c>
      <c r="K1630" s="65" t="s">
        <v>696</v>
      </c>
      <c r="L1630" s="66">
        <v>46266</v>
      </c>
      <c r="M1630" s="65" t="s">
        <v>261</v>
      </c>
      <c r="N1630" s="65" t="s">
        <v>264</v>
      </c>
      <c r="O1630" s="65" t="s">
        <v>259</v>
      </c>
      <c r="P1630" s="66">
        <v>46266</v>
      </c>
      <c r="Q1630" s="31">
        <f t="shared" si="50"/>
        <v>160</v>
      </c>
      <c r="R1630" s="31">
        <f t="shared" si="51"/>
        <v>414</v>
      </c>
      <c r="S1630" s="29">
        <f>IF($Q1630&lt;Parâmetros!$E$19,$G1630-1,$G1630)</f>
        <v>46265</v>
      </c>
    </row>
    <row r="1631" spans="1:19" ht="15" customHeight="1" x14ac:dyDescent="0.25">
      <c r="A1631" s="122">
        <v>56784</v>
      </c>
      <c r="B1631" s="65" t="s">
        <v>169</v>
      </c>
      <c r="C1631" s="65" t="s">
        <v>260</v>
      </c>
      <c r="D1631" s="66">
        <v>46268</v>
      </c>
      <c r="E1631" s="67">
        <v>1.99</v>
      </c>
      <c r="F1631" s="65" t="s">
        <v>255</v>
      </c>
      <c r="G1631" s="66">
        <v>46268</v>
      </c>
      <c r="H1631">
        <v>40510742</v>
      </c>
      <c r="I1631">
        <v>20</v>
      </c>
      <c r="J1631" s="65" t="s">
        <v>1136</v>
      </c>
      <c r="K1631" s="65" t="s">
        <v>1137</v>
      </c>
      <c r="L1631" s="66">
        <v>46268</v>
      </c>
      <c r="M1631" s="65" t="s">
        <v>261</v>
      </c>
      <c r="N1631" s="65" t="s">
        <v>264</v>
      </c>
      <c r="O1631" s="65" t="s">
        <v>259</v>
      </c>
      <c r="P1631" s="66">
        <v>46268</v>
      </c>
      <c r="Q1631" s="31">
        <f t="shared" si="50"/>
        <v>1</v>
      </c>
      <c r="R1631" s="31">
        <f t="shared" si="51"/>
        <v>120</v>
      </c>
      <c r="S1631" s="29">
        <f>IF($Q1631&lt;Parâmetros!$E$19,$G1631-1,$G1631)</f>
        <v>46267</v>
      </c>
    </row>
    <row r="1632" spans="1:19" ht="15" customHeight="1" x14ac:dyDescent="0.25">
      <c r="A1632" s="122">
        <v>56784</v>
      </c>
      <c r="B1632" s="65" t="s">
        <v>169</v>
      </c>
      <c r="C1632" s="65" t="s">
        <v>260</v>
      </c>
      <c r="D1632" s="66">
        <v>46268</v>
      </c>
      <c r="E1632" s="67">
        <v>4.0599999999999996</v>
      </c>
      <c r="F1632" s="65" t="s">
        <v>255</v>
      </c>
      <c r="G1632" s="66">
        <v>46268</v>
      </c>
      <c r="H1632">
        <v>40510715</v>
      </c>
      <c r="I1632">
        <v>20</v>
      </c>
      <c r="J1632" s="65" t="s">
        <v>1138</v>
      </c>
      <c r="K1632" s="65" t="s">
        <v>1139</v>
      </c>
      <c r="L1632" s="66">
        <v>46268</v>
      </c>
      <c r="M1632" s="65" t="s">
        <v>261</v>
      </c>
      <c r="N1632">
        <v>3002997</v>
      </c>
      <c r="O1632" s="65" t="s">
        <v>259</v>
      </c>
      <c r="P1632" s="66">
        <v>46268</v>
      </c>
      <c r="Q1632" s="31">
        <f t="shared" si="50"/>
        <v>169</v>
      </c>
      <c r="R1632" s="31">
        <f t="shared" si="51"/>
        <v>413</v>
      </c>
      <c r="S1632" s="29">
        <f>IF($Q1632&lt;Parâmetros!$E$19,$G1632-1,$G1632)</f>
        <v>46267</v>
      </c>
    </row>
    <row r="1633" spans="1:19" ht="15" customHeight="1" x14ac:dyDescent="0.25">
      <c r="A1633" s="122">
        <v>56784</v>
      </c>
      <c r="B1633" s="65" t="s">
        <v>169</v>
      </c>
      <c r="C1633" s="65" t="s">
        <v>260</v>
      </c>
      <c r="D1633" s="66">
        <v>46269</v>
      </c>
      <c r="E1633" s="67">
        <v>1.73</v>
      </c>
      <c r="F1633" s="65" t="s">
        <v>255</v>
      </c>
      <c r="G1633" s="66">
        <v>46268</v>
      </c>
      <c r="H1633">
        <v>40508654</v>
      </c>
      <c r="I1633">
        <v>30</v>
      </c>
      <c r="J1633" s="65" t="s">
        <v>1362</v>
      </c>
      <c r="K1633" s="65" t="s">
        <v>1363</v>
      </c>
      <c r="L1633" s="66">
        <v>46269</v>
      </c>
      <c r="M1633" s="65" t="s">
        <v>261</v>
      </c>
      <c r="N1633" s="65" t="s">
        <v>264</v>
      </c>
      <c r="O1633" s="65" t="s">
        <v>259</v>
      </c>
      <c r="P1633" s="66">
        <v>46269</v>
      </c>
      <c r="Q1633" s="31">
        <f t="shared" si="50"/>
        <v>1438</v>
      </c>
      <c r="R1633" s="31">
        <f t="shared" si="51"/>
        <v>101</v>
      </c>
      <c r="S1633" s="29">
        <f>IF($Q1633&lt;Parâmetros!$E$19,$G1633-1,$G1633)</f>
        <v>46268</v>
      </c>
    </row>
    <row r="1634" spans="1:19" ht="15" customHeight="1" x14ac:dyDescent="0.25">
      <c r="A1634" s="122">
        <v>56784</v>
      </c>
      <c r="B1634" s="65" t="s">
        <v>169</v>
      </c>
      <c r="C1634" s="65" t="s">
        <v>260</v>
      </c>
      <c r="D1634" s="66">
        <v>46269</v>
      </c>
      <c r="E1634" s="67">
        <v>4.12</v>
      </c>
      <c r="F1634" s="65" t="s">
        <v>255</v>
      </c>
      <c r="G1634" s="66">
        <v>46269</v>
      </c>
      <c r="H1634">
        <v>40508654</v>
      </c>
      <c r="I1634">
        <v>30</v>
      </c>
      <c r="J1634" s="65" t="s">
        <v>1364</v>
      </c>
      <c r="K1634" s="65" t="s">
        <v>1365</v>
      </c>
      <c r="L1634" s="66">
        <v>46269</v>
      </c>
      <c r="M1634" s="65" t="s">
        <v>261</v>
      </c>
      <c r="N1634" s="65" t="s">
        <v>264</v>
      </c>
      <c r="O1634" s="65" t="s">
        <v>259</v>
      </c>
      <c r="P1634" s="66">
        <v>46269</v>
      </c>
      <c r="Q1634" s="31">
        <f t="shared" si="50"/>
        <v>169</v>
      </c>
      <c r="R1634" s="31">
        <f t="shared" si="51"/>
        <v>416</v>
      </c>
      <c r="S1634" s="29">
        <f>IF($Q1634&lt;Parâmetros!$E$19,$G1634-1,$G1634)</f>
        <v>46268</v>
      </c>
    </row>
    <row r="1635" spans="1:19" ht="15" customHeight="1" x14ac:dyDescent="0.25">
      <c r="A1635" s="122">
        <v>56784</v>
      </c>
      <c r="B1635" s="65" t="s">
        <v>169</v>
      </c>
      <c r="C1635" s="65" t="s">
        <v>260</v>
      </c>
      <c r="D1635" s="66">
        <v>46270</v>
      </c>
      <c r="E1635" s="67">
        <v>1.4</v>
      </c>
      <c r="F1635" s="65" t="s">
        <v>255</v>
      </c>
      <c r="G1635" s="66">
        <v>46270</v>
      </c>
      <c r="H1635">
        <v>40511832</v>
      </c>
      <c r="I1635">
        <v>10</v>
      </c>
      <c r="J1635" s="65" t="s">
        <v>2362</v>
      </c>
      <c r="K1635" s="65" t="s">
        <v>2363</v>
      </c>
      <c r="L1635" s="66">
        <v>46270</v>
      </c>
      <c r="M1635" s="65" t="s">
        <v>261</v>
      </c>
      <c r="N1635" s="65" t="s">
        <v>264</v>
      </c>
      <c r="O1635" s="65" t="s">
        <v>259</v>
      </c>
      <c r="P1635" s="66">
        <v>46270</v>
      </c>
      <c r="Q1635" s="31">
        <f t="shared" si="50"/>
        <v>17</v>
      </c>
      <c r="R1635" s="31">
        <f t="shared" si="51"/>
        <v>101</v>
      </c>
      <c r="S1635" s="29">
        <f>IF($Q1635&lt;Parâmetros!$E$19,$G1635-1,$G1635)</f>
        <v>46269</v>
      </c>
    </row>
    <row r="1636" spans="1:19" ht="15" customHeight="1" x14ac:dyDescent="0.25">
      <c r="A1636" s="122">
        <v>56784</v>
      </c>
      <c r="B1636" s="65" t="s">
        <v>169</v>
      </c>
      <c r="C1636" s="65" t="s">
        <v>260</v>
      </c>
      <c r="D1636" s="66">
        <v>46270</v>
      </c>
      <c r="E1636" s="67">
        <v>4.46</v>
      </c>
      <c r="F1636" s="65" t="s">
        <v>255</v>
      </c>
      <c r="G1636" s="66">
        <v>46270</v>
      </c>
      <c r="H1636">
        <v>40511832</v>
      </c>
      <c r="I1636">
        <v>10</v>
      </c>
      <c r="J1636" s="65" t="s">
        <v>2364</v>
      </c>
      <c r="K1636" s="65" t="s">
        <v>2365</v>
      </c>
      <c r="L1636" s="66">
        <v>46270</v>
      </c>
      <c r="M1636" s="65" t="s">
        <v>261</v>
      </c>
      <c r="N1636" s="65" t="s">
        <v>264</v>
      </c>
      <c r="O1636" s="65" t="s">
        <v>259</v>
      </c>
      <c r="P1636" s="66">
        <v>46270</v>
      </c>
      <c r="Q1636" s="31">
        <f t="shared" si="50"/>
        <v>142</v>
      </c>
      <c r="R1636" s="31">
        <f t="shared" si="51"/>
        <v>410</v>
      </c>
      <c r="S1636" s="29">
        <f>IF($Q1636&lt;Parâmetros!$E$19,$G1636-1,$G1636)</f>
        <v>46269</v>
      </c>
    </row>
    <row r="1637" spans="1:19" ht="15" customHeight="1" x14ac:dyDescent="0.25">
      <c r="A1637" s="122">
        <v>56784</v>
      </c>
      <c r="B1637" s="65" t="s">
        <v>169</v>
      </c>
      <c r="C1637" s="65" t="s">
        <v>260</v>
      </c>
      <c r="D1637" s="66">
        <v>46271</v>
      </c>
      <c r="E1637" s="67">
        <v>1.78</v>
      </c>
      <c r="F1637" s="65" t="s">
        <v>255</v>
      </c>
      <c r="G1637" s="66">
        <v>46270</v>
      </c>
      <c r="H1637">
        <v>40511832</v>
      </c>
      <c r="I1637">
        <v>10</v>
      </c>
      <c r="J1637" s="65" t="s">
        <v>2366</v>
      </c>
      <c r="K1637" s="65" t="s">
        <v>2367</v>
      </c>
      <c r="L1637" s="66">
        <v>46271</v>
      </c>
      <c r="M1637" s="65" t="s">
        <v>261</v>
      </c>
      <c r="N1637" s="65" t="s">
        <v>264</v>
      </c>
      <c r="O1637" s="65" t="s">
        <v>259</v>
      </c>
      <c r="P1637" s="66">
        <v>46271</v>
      </c>
      <c r="Q1637" s="31">
        <f t="shared" si="50"/>
        <v>1438</v>
      </c>
      <c r="R1637" s="31">
        <f t="shared" si="51"/>
        <v>104</v>
      </c>
      <c r="S1637" s="29">
        <f>IF($Q1637&lt;Parâmetros!$E$19,$G1637-1,$G1637)</f>
        <v>46270</v>
      </c>
    </row>
    <row r="1638" spans="1:19" ht="15" customHeight="1" x14ac:dyDescent="0.25">
      <c r="A1638" s="122">
        <v>56784</v>
      </c>
      <c r="B1638" s="65" t="s">
        <v>169</v>
      </c>
      <c r="C1638" s="65" t="s">
        <v>260</v>
      </c>
      <c r="D1638" s="66">
        <v>46271</v>
      </c>
      <c r="E1638" s="67">
        <v>4.3099999999999996</v>
      </c>
      <c r="F1638" s="65" t="s">
        <v>255</v>
      </c>
      <c r="G1638" s="66">
        <v>46271</v>
      </c>
      <c r="H1638">
        <v>40511832</v>
      </c>
      <c r="I1638">
        <v>10</v>
      </c>
      <c r="J1638" s="65" t="s">
        <v>2368</v>
      </c>
      <c r="K1638" s="65" t="s">
        <v>2369</v>
      </c>
      <c r="L1638" s="66">
        <v>46271</v>
      </c>
      <c r="M1638" s="65" t="s">
        <v>261</v>
      </c>
      <c r="N1638" s="65" t="s">
        <v>264</v>
      </c>
      <c r="O1638" s="65" t="s">
        <v>259</v>
      </c>
      <c r="P1638" s="66">
        <v>46271</v>
      </c>
      <c r="Q1638" s="31">
        <f t="shared" si="50"/>
        <v>156</v>
      </c>
      <c r="R1638" s="31">
        <f t="shared" si="51"/>
        <v>415</v>
      </c>
      <c r="S1638" s="29">
        <f>IF($Q1638&lt;Parâmetros!$E$19,$G1638-1,$G1638)</f>
        <v>46270</v>
      </c>
    </row>
    <row r="1639" spans="1:19" ht="15" customHeight="1" x14ac:dyDescent="0.25">
      <c r="A1639" s="122">
        <v>56784</v>
      </c>
      <c r="B1639" s="65" t="s">
        <v>169</v>
      </c>
      <c r="C1639" s="65" t="s">
        <v>260</v>
      </c>
      <c r="D1639" s="66">
        <v>46272</v>
      </c>
      <c r="E1639" s="67">
        <v>1.66</v>
      </c>
      <c r="F1639" s="65" t="s">
        <v>255</v>
      </c>
      <c r="G1639" s="66">
        <v>46272</v>
      </c>
      <c r="H1639">
        <v>40512122</v>
      </c>
      <c r="I1639">
        <v>20</v>
      </c>
      <c r="J1639" s="65" t="s">
        <v>2370</v>
      </c>
      <c r="K1639" s="65" t="s">
        <v>2371</v>
      </c>
      <c r="L1639" s="66">
        <v>46272</v>
      </c>
      <c r="M1639" s="65" t="s">
        <v>261</v>
      </c>
      <c r="N1639" s="65" t="s">
        <v>264</v>
      </c>
      <c r="O1639" s="65" t="s">
        <v>259</v>
      </c>
      <c r="P1639" s="66">
        <v>46272</v>
      </c>
      <c r="Q1639" s="31">
        <f t="shared" si="50"/>
        <v>0</v>
      </c>
      <c r="R1639" s="31">
        <f t="shared" si="51"/>
        <v>100</v>
      </c>
      <c r="S1639" s="29">
        <f>IF($Q1639&lt;Parâmetros!$E$19,$G1639-1,$G1639)</f>
        <v>46271</v>
      </c>
    </row>
    <row r="1640" spans="1:19" ht="15" customHeight="1" x14ac:dyDescent="0.25">
      <c r="A1640" s="122">
        <v>56784</v>
      </c>
      <c r="B1640" s="65" t="s">
        <v>169</v>
      </c>
      <c r="C1640" s="65" t="s">
        <v>260</v>
      </c>
      <c r="D1640" s="66">
        <v>46272</v>
      </c>
      <c r="E1640" s="67">
        <v>4.49</v>
      </c>
      <c r="F1640" s="65" t="s">
        <v>255</v>
      </c>
      <c r="G1640" s="66">
        <v>46272</v>
      </c>
      <c r="H1640">
        <v>40512122</v>
      </c>
      <c r="I1640">
        <v>20</v>
      </c>
      <c r="J1640" s="65" t="s">
        <v>2372</v>
      </c>
      <c r="K1640" s="65" t="s">
        <v>2373</v>
      </c>
      <c r="L1640" s="66">
        <v>46272</v>
      </c>
      <c r="M1640" s="65" t="s">
        <v>261</v>
      </c>
      <c r="N1640" s="65" t="s">
        <v>264</v>
      </c>
      <c r="O1640" s="65" t="s">
        <v>259</v>
      </c>
      <c r="P1640" s="66">
        <v>46272</v>
      </c>
      <c r="Q1640" s="31">
        <f t="shared" si="50"/>
        <v>150</v>
      </c>
      <c r="R1640" s="31">
        <f t="shared" si="51"/>
        <v>419</v>
      </c>
      <c r="S1640" s="29">
        <f>IF($Q1640&lt;Parâmetros!$E$19,$G1640-1,$G1640)</f>
        <v>46271</v>
      </c>
    </row>
    <row r="1641" spans="1:19" ht="15" customHeight="1" x14ac:dyDescent="0.25">
      <c r="A1641" s="122">
        <v>56784</v>
      </c>
      <c r="B1641" s="65" t="s">
        <v>169</v>
      </c>
      <c r="C1641" s="65" t="s">
        <v>260</v>
      </c>
      <c r="D1641" s="66">
        <v>46274</v>
      </c>
      <c r="E1641" s="67">
        <v>1.87</v>
      </c>
      <c r="F1641" s="65" t="s">
        <v>255</v>
      </c>
      <c r="G1641" s="66">
        <v>46274</v>
      </c>
      <c r="H1641">
        <v>40513031</v>
      </c>
      <c r="I1641">
        <v>20</v>
      </c>
      <c r="J1641" s="65" t="s">
        <v>2828</v>
      </c>
      <c r="K1641" s="65" t="s">
        <v>2829</v>
      </c>
      <c r="L1641" s="66">
        <v>46274</v>
      </c>
      <c r="M1641" s="65" t="s">
        <v>261</v>
      </c>
      <c r="N1641">
        <v>3010780</v>
      </c>
      <c r="O1641" s="65" t="s">
        <v>259</v>
      </c>
      <c r="P1641" s="66">
        <v>46274</v>
      </c>
      <c r="Q1641" s="31">
        <f t="shared" si="50"/>
        <v>0</v>
      </c>
      <c r="R1641" s="31">
        <f t="shared" si="51"/>
        <v>112</v>
      </c>
      <c r="S1641" s="29">
        <f>IF($Q1641&lt;Parâmetros!$E$19,$G1641-1,$G1641)</f>
        <v>46273</v>
      </c>
    </row>
    <row r="1642" spans="1:19" ht="15" customHeight="1" x14ac:dyDescent="0.25">
      <c r="A1642" s="122">
        <v>56784</v>
      </c>
      <c r="B1642" s="65" t="s">
        <v>169</v>
      </c>
      <c r="C1642" s="65" t="s">
        <v>260</v>
      </c>
      <c r="D1642" s="66">
        <v>46274</v>
      </c>
      <c r="E1642" s="67">
        <v>4.24</v>
      </c>
      <c r="F1642" s="65" t="s">
        <v>255</v>
      </c>
      <c r="G1642" s="66">
        <v>46274</v>
      </c>
      <c r="H1642">
        <v>40513031</v>
      </c>
      <c r="I1642">
        <v>20</v>
      </c>
      <c r="J1642" s="65" t="s">
        <v>2830</v>
      </c>
      <c r="K1642" s="65" t="s">
        <v>2831</v>
      </c>
      <c r="L1642" s="66">
        <v>46274</v>
      </c>
      <c r="M1642" s="65" t="s">
        <v>261</v>
      </c>
      <c r="N1642">
        <v>3010780</v>
      </c>
      <c r="O1642" s="65" t="s">
        <v>259</v>
      </c>
      <c r="P1642" s="66">
        <v>46274</v>
      </c>
      <c r="Q1642" s="31">
        <f t="shared" si="50"/>
        <v>160</v>
      </c>
      <c r="R1642" s="31">
        <f t="shared" si="51"/>
        <v>414</v>
      </c>
      <c r="S1642" s="29">
        <f>IF($Q1642&lt;Parâmetros!$E$19,$G1642-1,$G1642)</f>
        <v>46273</v>
      </c>
    </row>
    <row r="1643" spans="1:19" ht="15" customHeight="1" x14ac:dyDescent="0.25">
      <c r="A1643" s="122">
        <v>56855</v>
      </c>
      <c r="B1643" s="65" t="s">
        <v>170</v>
      </c>
      <c r="C1643" s="65" t="s">
        <v>263</v>
      </c>
      <c r="D1643" s="66">
        <v>46265</v>
      </c>
      <c r="E1643" s="67">
        <v>2</v>
      </c>
      <c r="F1643" s="65" t="s">
        <v>255</v>
      </c>
      <c r="G1643" s="66">
        <v>46265</v>
      </c>
      <c r="H1643">
        <v>40508388</v>
      </c>
      <c r="I1643">
        <v>10</v>
      </c>
      <c r="J1643" s="65" t="s">
        <v>508</v>
      </c>
      <c r="K1643" s="65" t="s">
        <v>509</v>
      </c>
      <c r="L1643" s="66">
        <v>46265</v>
      </c>
      <c r="M1643" s="65" t="s">
        <v>261</v>
      </c>
      <c r="N1643" s="65" t="s">
        <v>264</v>
      </c>
      <c r="O1643" s="65" t="s">
        <v>259</v>
      </c>
      <c r="P1643" s="66">
        <v>46265</v>
      </c>
      <c r="Q1643" s="31">
        <f t="shared" si="50"/>
        <v>423</v>
      </c>
      <c r="R1643" s="31">
        <f t="shared" si="51"/>
        <v>543</v>
      </c>
      <c r="S1643" s="29">
        <f>IF($Q1643&lt;Parâmetros!$E$19,$G1643-1,$G1643)</f>
        <v>46265</v>
      </c>
    </row>
    <row r="1644" spans="1:19" ht="15" customHeight="1" x14ac:dyDescent="0.25">
      <c r="A1644" s="122">
        <v>56855</v>
      </c>
      <c r="B1644" s="65" t="s">
        <v>170</v>
      </c>
      <c r="C1644" s="65" t="s">
        <v>263</v>
      </c>
      <c r="D1644" s="66">
        <v>46265</v>
      </c>
      <c r="E1644" s="67">
        <v>2.17</v>
      </c>
      <c r="F1644" s="65" t="s">
        <v>255</v>
      </c>
      <c r="G1644" s="66">
        <v>46265</v>
      </c>
      <c r="H1644">
        <v>40510396</v>
      </c>
      <c r="I1644">
        <v>10</v>
      </c>
      <c r="J1644" s="65" t="s">
        <v>510</v>
      </c>
      <c r="K1644" s="65" t="s">
        <v>511</v>
      </c>
      <c r="L1644" s="66">
        <v>46265</v>
      </c>
      <c r="M1644" s="65" t="s">
        <v>261</v>
      </c>
      <c r="N1644" s="65" t="s">
        <v>264</v>
      </c>
      <c r="O1644" s="65" t="s">
        <v>259</v>
      </c>
      <c r="P1644" s="66">
        <v>46265</v>
      </c>
      <c r="Q1644" s="31">
        <f t="shared" si="50"/>
        <v>543</v>
      </c>
      <c r="R1644" s="31">
        <f t="shared" si="51"/>
        <v>673</v>
      </c>
      <c r="S1644" s="29">
        <f>IF($Q1644&lt;Parâmetros!$E$19,$G1644-1,$G1644)</f>
        <v>46265</v>
      </c>
    </row>
    <row r="1645" spans="1:19" ht="15" customHeight="1" x14ac:dyDescent="0.25">
      <c r="A1645" s="122">
        <v>56855</v>
      </c>
      <c r="B1645" s="65" t="s">
        <v>170</v>
      </c>
      <c r="C1645" s="65" t="s">
        <v>263</v>
      </c>
      <c r="D1645" s="66">
        <v>46265</v>
      </c>
      <c r="E1645" s="67">
        <v>1.37</v>
      </c>
      <c r="F1645" s="65" t="s">
        <v>255</v>
      </c>
      <c r="G1645" s="66">
        <v>46265</v>
      </c>
      <c r="H1645">
        <v>40510436</v>
      </c>
      <c r="I1645">
        <v>10</v>
      </c>
      <c r="J1645" s="65" t="s">
        <v>512</v>
      </c>
      <c r="K1645" s="65" t="s">
        <v>513</v>
      </c>
      <c r="L1645" s="66">
        <v>46265</v>
      </c>
      <c r="M1645" s="65" t="s">
        <v>261</v>
      </c>
      <c r="N1645" s="65" t="s">
        <v>264</v>
      </c>
      <c r="O1645" s="65" t="s">
        <v>259</v>
      </c>
      <c r="P1645" s="66">
        <v>46265</v>
      </c>
      <c r="Q1645" s="31">
        <f t="shared" si="50"/>
        <v>681</v>
      </c>
      <c r="R1645" s="31">
        <f t="shared" si="51"/>
        <v>763</v>
      </c>
      <c r="S1645" s="29">
        <f>IF($Q1645&lt;Parâmetros!$E$19,$G1645-1,$G1645)</f>
        <v>46265</v>
      </c>
    </row>
    <row r="1646" spans="1:19" ht="15" customHeight="1" x14ac:dyDescent="0.25">
      <c r="A1646" s="122">
        <v>56855</v>
      </c>
      <c r="B1646" s="65" t="s">
        <v>170</v>
      </c>
      <c r="C1646" s="65" t="s">
        <v>263</v>
      </c>
      <c r="D1646" s="66">
        <v>46266</v>
      </c>
      <c r="E1646" s="67">
        <v>2.77</v>
      </c>
      <c r="F1646" s="65" t="s">
        <v>255</v>
      </c>
      <c r="G1646" s="66">
        <v>46265</v>
      </c>
      <c r="H1646">
        <v>40510405</v>
      </c>
      <c r="I1646">
        <v>10</v>
      </c>
      <c r="J1646" s="65" t="s">
        <v>697</v>
      </c>
      <c r="K1646" s="65" t="s">
        <v>698</v>
      </c>
      <c r="L1646" s="66">
        <v>46265</v>
      </c>
      <c r="M1646" s="65" t="s">
        <v>261</v>
      </c>
      <c r="N1646" s="65" t="s">
        <v>264</v>
      </c>
      <c r="O1646" s="65" t="s">
        <v>259</v>
      </c>
      <c r="P1646" s="66">
        <v>46266</v>
      </c>
      <c r="Q1646" s="31">
        <f t="shared" si="50"/>
        <v>828</v>
      </c>
      <c r="R1646" s="31">
        <f t="shared" si="51"/>
        <v>994</v>
      </c>
      <c r="S1646" s="29">
        <f>IF($Q1646&lt;Parâmetros!$E$19,$G1646-1,$G1646)</f>
        <v>46265</v>
      </c>
    </row>
    <row r="1647" spans="1:19" ht="15" customHeight="1" x14ac:dyDescent="0.25">
      <c r="A1647" s="122">
        <v>56855</v>
      </c>
      <c r="B1647" s="65" t="s">
        <v>170</v>
      </c>
      <c r="C1647" s="65" t="s">
        <v>263</v>
      </c>
      <c r="D1647" s="66">
        <v>46266</v>
      </c>
      <c r="E1647" s="67">
        <v>17.13</v>
      </c>
      <c r="F1647" s="65" t="s">
        <v>255</v>
      </c>
      <c r="G1647" s="66">
        <v>46265</v>
      </c>
      <c r="H1647">
        <v>40510436</v>
      </c>
      <c r="I1647">
        <v>10</v>
      </c>
      <c r="J1647" s="65" t="s">
        <v>699</v>
      </c>
      <c r="K1647" s="65" t="s">
        <v>700</v>
      </c>
      <c r="L1647" s="66">
        <v>46266</v>
      </c>
      <c r="M1647" s="65" t="s">
        <v>261</v>
      </c>
      <c r="N1647" s="65" t="s">
        <v>264</v>
      </c>
      <c r="O1647" s="65" t="s">
        <v>259</v>
      </c>
      <c r="P1647" s="66">
        <v>46266</v>
      </c>
      <c r="Q1647" s="31">
        <f t="shared" si="50"/>
        <v>835</v>
      </c>
      <c r="R1647" s="31">
        <f t="shared" si="51"/>
        <v>423</v>
      </c>
      <c r="S1647" s="29">
        <f>IF($Q1647&lt;Parâmetros!$E$19,$G1647-1,$G1647)</f>
        <v>46265</v>
      </c>
    </row>
    <row r="1648" spans="1:19" ht="15" customHeight="1" x14ac:dyDescent="0.25">
      <c r="A1648" s="122">
        <v>56855</v>
      </c>
      <c r="B1648" s="65" t="s">
        <v>170</v>
      </c>
      <c r="C1648" s="65" t="s">
        <v>263</v>
      </c>
      <c r="D1648" s="66">
        <v>46266</v>
      </c>
      <c r="E1648" s="67">
        <v>-17.13</v>
      </c>
      <c r="F1648" s="65" t="s">
        <v>255</v>
      </c>
      <c r="G1648" s="66">
        <v>46265</v>
      </c>
      <c r="H1648">
        <v>40510436</v>
      </c>
      <c r="I1648">
        <v>10</v>
      </c>
      <c r="J1648" s="65" t="s">
        <v>699</v>
      </c>
      <c r="K1648" s="65" t="s">
        <v>700</v>
      </c>
      <c r="L1648" s="66">
        <v>46266</v>
      </c>
      <c r="M1648" s="65" t="s">
        <v>261</v>
      </c>
      <c r="N1648" s="65" t="s">
        <v>264</v>
      </c>
      <c r="O1648" s="65" t="s">
        <v>259</v>
      </c>
      <c r="P1648" s="66">
        <v>46266</v>
      </c>
      <c r="Q1648" s="31">
        <f t="shared" si="50"/>
        <v>835</v>
      </c>
      <c r="R1648" s="31">
        <f t="shared" si="51"/>
        <v>423</v>
      </c>
      <c r="S1648" s="29">
        <f>IF($Q1648&lt;Parâmetros!$E$19,$G1648-1,$G1648)</f>
        <v>46265</v>
      </c>
    </row>
    <row r="1649" spans="1:19" ht="15" customHeight="1" x14ac:dyDescent="0.25">
      <c r="A1649" s="122">
        <v>56855</v>
      </c>
      <c r="B1649" s="65" t="s">
        <v>170</v>
      </c>
      <c r="C1649" s="65" t="s">
        <v>263</v>
      </c>
      <c r="D1649" s="66">
        <v>46266</v>
      </c>
      <c r="E1649" s="67">
        <v>5.9</v>
      </c>
      <c r="F1649" s="65" t="s">
        <v>255</v>
      </c>
      <c r="G1649" s="66">
        <v>46266</v>
      </c>
      <c r="H1649">
        <v>40508089</v>
      </c>
      <c r="I1649">
        <v>10</v>
      </c>
      <c r="J1649" s="65" t="s">
        <v>701</v>
      </c>
      <c r="K1649" s="65" t="s">
        <v>702</v>
      </c>
      <c r="L1649" s="66">
        <v>46266</v>
      </c>
      <c r="M1649" s="65" t="s">
        <v>261</v>
      </c>
      <c r="N1649" s="65" t="s">
        <v>264</v>
      </c>
      <c r="O1649" s="65" t="s">
        <v>259</v>
      </c>
      <c r="P1649" s="66">
        <v>46266</v>
      </c>
      <c r="Q1649" s="31">
        <f t="shared" si="50"/>
        <v>429</v>
      </c>
      <c r="R1649" s="31">
        <f t="shared" si="51"/>
        <v>783</v>
      </c>
      <c r="S1649" s="29">
        <f>IF($Q1649&lt;Parâmetros!$E$19,$G1649-1,$G1649)</f>
        <v>46266</v>
      </c>
    </row>
    <row r="1650" spans="1:19" ht="15" customHeight="1" x14ac:dyDescent="0.25">
      <c r="A1650" s="122">
        <v>56855</v>
      </c>
      <c r="B1650" s="65" t="s">
        <v>170</v>
      </c>
      <c r="C1650" s="65" t="s">
        <v>263</v>
      </c>
      <c r="D1650" s="66">
        <v>46266</v>
      </c>
      <c r="E1650" s="67">
        <v>2.7</v>
      </c>
      <c r="F1650" s="65" t="s">
        <v>255</v>
      </c>
      <c r="G1650" s="66">
        <v>46266</v>
      </c>
      <c r="H1650">
        <v>40509375</v>
      </c>
      <c r="I1650">
        <v>10</v>
      </c>
      <c r="J1650" s="65" t="s">
        <v>779</v>
      </c>
      <c r="K1650" s="65" t="s">
        <v>780</v>
      </c>
      <c r="L1650" s="66">
        <v>46266</v>
      </c>
      <c r="M1650" s="65" t="s">
        <v>258</v>
      </c>
      <c r="N1650">
        <v>3012115</v>
      </c>
      <c r="O1650" s="65" t="s">
        <v>259</v>
      </c>
      <c r="P1650" s="66">
        <v>46266</v>
      </c>
      <c r="Q1650" s="31">
        <f t="shared" si="50"/>
        <v>838</v>
      </c>
      <c r="R1650" s="31">
        <f t="shared" si="51"/>
        <v>999</v>
      </c>
      <c r="S1650" s="29">
        <f>IF($Q1650&lt;Parâmetros!$E$19,$G1650-1,$G1650)</f>
        <v>46266</v>
      </c>
    </row>
    <row r="1651" spans="1:19" ht="15" customHeight="1" x14ac:dyDescent="0.25">
      <c r="A1651" s="122">
        <v>56855</v>
      </c>
      <c r="B1651" s="65" t="s">
        <v>170</v>
      </c>
      <c r="C1651" s="65" t="s">
        <v>263</v>
      </c>
      <c r="D1651" s="66">
        <v>46267</v>
      </c>
      <c r="E1651" s="67">
        <v>0.67</v>
      </c>
      <c r="F1651" s="65" t="s">
        <v>255</v>
      </c>
      <c r="G1651" s="66">
        <v>46267</v>
      </c>
      <c r="H1651">
        <v>40510436</v>
      </c>
      <c r="I1651">
        <v>10</v>
      </c>
      <c r="J1651" s="65" t="s">
        <v>850</v>
      </c>
      <c r="K1651" s="65" t="s">
        <v>851</v>
      </c>
      <c r="L1651" s="66">
        <v>46267</v>
      </c>
      <c r="M1651" s="65" t="s">
        <v>261</v>
      </c>
      <c r="N1651" s="65" t="s">
        <v>264</v>
      </c>
      <c r="O1651" s="65" t="s">
        <v>259</v>
      </c>
      <c r="P1651" s="66">
        <v>46267</v>
      </c>
      <c r="Q1651" s="31">
        <f t="shared" si="50"/>
        <v>430</v>
      </c>
      <c r="R1651" s="31">
        <f t="shared" si="51"/>
        <v>470</v>
      </c>
      <c r="S1651" s="29">
        <f>IF($Q1651&lt;Parâmetros!$E$19,$G1651-1,$G1651)</f>
        <v>46267</v>
      </c>
    </row>
    <row r="1652" spans="1:19" ht="15" customHeight="1" x14ac:dyDescent="0.25">
      <c r="A1652" s="122">
        <v>56855</v>
      </c>
      <c r="B1652" s="65" t="s">
        <v>170</v>
      </c>
      <c r="C1652" s="65" t="s">
        <v>263</v>
      </c>
      <c r="D1652" s="66">
        <v>46267</v>
      </c>
      <c r="E1652" s="67">
        <v>1.91</v>
      </c>
      <c r="F1652" s="65" t="s">
        <v>255</v>
      </c>
      <c r="G1652" s="66">
        <v>46267</v>
      </c>
      <c r="H1652">
        <v>40510700</v>
      </c>
      <c r="I1652">
        <v>10</v>
      </c>
      <c r="J1652" s="65" t="s">
        <v>932</v>
      </c>
      <c r="K1652" s="65" t="s">
        <v>933</v>
      </c>
      <c r="L1652" s="66">
        <v>46267</v>
      </c>
      <c r="M1652" s="65" t="s">
        <v>261</v>
      </c>
      <c r="N1652">
        <v>3011210</v>
      </c>
      <c r="O1652" s="65" t="s">
        <v>259</v>
      </c>
      <c r="P1652" s="66">
        <v>46267</v>
      </c>
      <c r="Q1652" s="31">
        <f t="shared" si="50"/>
        <v>471</v>
      </c>
      <c r="R1652" s="31">
        <f t="shared" si="51"/>
        <v>585</v>
      </c>
      <c r="S1652" s="29">
        <f>IF($Q1652&lt;Parâmetros!$E$19,$G1652-1,$G1652)</f>
        <v>46267</v>
      </c>
    </row>
    <row r="1653" spans="1:19" ht="15" customHeight="1" x14ac:dyDescent="0.25">
      <c r="A1653" s="122">
        <v>56855</v>
      </c>
      <c r="B1653" s="65" t="s">
        <v>170</v>
      </c>
      <c r="C1653" s="65" t="s">
        <v>263</v>
      </c>
      <c r="D1653" s="66">
        <v>46267</v>
      </c>
      <c r="E1653" s="67">
        <v>2.75</v>
      </c>
      <c r="F1653" s="65" t="s">
        <v>255</v>
      </c>
      <c r="G1653" s="66">
        <v>46267</v>
      </c>
      <c r="H1653">
        <v>40510700</v>
      </c>
      <c r="I1653">
        <v>10</v>
      </c>
      <c r="J1653" s="65" t="s">
        <v>934</v>
      </c>
      <c r="K1653" s="65" t="s">
        <v>935</v>
      </c>
      <c r="L1653" s="66">
        <v>46267</v>
      </c>
      <c r="M1653" s="65" t="s">
        <v>261</v>
      </c>
      <c r="N1653">
        <v>3011210</v>
      </c>
      <c r="O1653" s="65" t="s">
        <v>259</v>
      </c>
      <c r="P1653" s="66">
        <v>46267</v>
      </c>
      <c r="Q1653" s="31">
        <f t="shared" si="50"/>
        <v>585</v>
      </c>
      <c r="R1653" s="31">
        <f t="shared" si="51"/>
        <v>750</v>
      </c>
      <c r="S1653" s="29">
        <f>IF($Q1653&lt;Parâmetros!$E$19,$G1653-1,$G1653)</f>
        <v>46267</v>
      </c>
    </row>
    <row r="1654" spans="1:19" ht="15" customHeight="1" x14ac:dyDescent="0.25">
      <c r="A1654" s="122">
        <v>56855</v>
      </c>
      <c r="B1654" s="65" t="s">
        <v>170</v>
      </c>
      <c r="C1654" s="65" t="s">
        <v>263</v>
      </c>
      <c r="D1654" s="66">
        <v>46268</v>
      </c>
      <c r="E1654" s="67">
        <v>3.05</v>
      </c>
      <c r="F1654" s="65" t="s">
        <v>255</v>
      </c>
      <c r="G1654" s="66">
        <v>46267</v>
      </c>
      <c r="H1654">
        <v>40510990</v>
      </c>
      <c r="I1654">
        <v>20</v>
      </c>
      <c r="J1654" s="65" t="s">
        <v>1366</v>
      </c>
      <c r="K1654" s="65" t="s">
        <v>1367</v>
      </c>
      <c r="L1654" s="66">
        <v>46267</v>
      </c>
      <c r="M1654" s="65" t="s">
        <v>261</v>
      </c>
      <c r="N1654" s="65" t="s">
        <v>264</v>
      </c>
      <c r="O1654" s="65" t="s">
        <v>259</v>
      </c>
      <c r="P1654" s="66">
        <v>46268</v>
      </c>
      <c r="Q1654" s="31">
        <f t="shared" si="50"/>
        <v>814</v>
      </c>
      <c r="R1654" s="31">
        <f t="shared" si="51"/>
        <v>997</v>
      </c>
      <c r="S1654" s="29">
        <f>IF($Q1654&lt;Parâmetros!$E$19,$G1654-1,$G1654)</f>
        <v>46267</v>
      </c>
    </row>
    <row r="1655" spans="1:19" ht="15" customHeight="1" x14ac:dyDescent="0.25">
      <c r="A1655" s="122">
        <v>56855</v>
      </c>
      <c r="B1655" s="65" t="s">
        <v>170</v>
      </c>
      <c r="C1655" s="65" t="s">
        <v>263</v>
      </c>
      <c r="D1655" s="66">
        <v>46268</v>
      </c>
      <c r="E1655" s="67">
        <v>1.07</v>
      </c>
      <c r="F1655" s="65" t="s">
        <v>255</v>
      </c>
      <c r="G1655" s="66">
        <v>46268</v>
      </c>
      <c r="H1655">
        <v>40510988</v>
      </c>
      <c r="I1655">
        <v>10</v>
      </c>
      <c r="J1655" s="65" t="s">
        <v>1368</v>
      </c>
      <c r="K1655" s="65" t="s">
        <v>1369</v>
      </c>
      <c r="L1655" s="66">
        <v>46268</v>
      </c>
      <c r="M1655" s="65" t="s">
        <v>261</v>
      </c>
      <c r="N1655" s="65" t="s">
        <v>264</v>
      </c>
      <c r="O1655" s="65" t="s">
        <v>259</v>
      </c>
      <c r="P1655" s="66">
        <v>46268</v>
      </c>
      <c r="Q1655" s="31">
        <f t="shared" si="50"/>
        <v>422</v>
      </c>
      <c r="R1655" s="31">
        <f t="shared" si="51"/>
        <v>487</v>
      </c>
      <c r="S1655" s="29">
        <f>IF($Q1655&lt;Parâmetros!$E$19,$G1655-1,$G1655)</f>
        <v>46268</v>
      </c>
    </row>
    <row r="1656" spans="1:19" ht="15" customHeight="1" x14ac:dyDescent="0.25">
      <c r="A1656" s="122">
        <v>56855</v>
      </c>
      <c r="B1656" s="65" t="s">
        <v>170</v>
      </c>
      <c r="C1656" s="65" t="s">
        <v>263</v>
      </c>
      <c r="D1656" s="66">
        <v>46268</v>
      </c>
      <c r="E1656" s="67">
        <v>0.01</v>
      </c>
      <c r="F1656" s="65" t="s">
        <v>255</v>
      </c>
      <c r="G1656" s="66">
        <v>46268</v>
      </c>
      <c r="H1656">
        <v>40510990</v>
      </c>
      <c r="I1656">
        <v>10</v>
      </c>
      <c r="J1656" s="65" t="s">
        <v>1140</v>
      </c>
      <c r="K1656" s="65" t="s">
        <v>1141</v>
      </c>
      <c r="L1656" s="66">
        <v>46268</v>
      </c>
      <c r="M1656" s="65" t="s">
        <v>261</v>
      </c>
      <c r="N1656" s="65" t="s">
        <v>264</v>
      </c>
      <c r="O1656" s="65" t="s">
        <v>259</v>
      </c>
      <c r="P1656" s="66">
        <v>46268</v>
      </c>
      <c r="Q1656" s="31">
        <f t="shared" si="50"/>
        <v>455</v>
      </c>
      <c r="R1656" s="31">
        <f t="shared" si="51"/>
        <v>456</v>
      </c>
      <c r="S1656" s="29">
        <f>IF($Q1656&lt;Parâmetros!$E$19,$G1656-1,$G1656)</f>
        <v>46268</v>
      </c>
    </row>
    <row r="1657" spans="1:19" ht="15" customHeight="1" x14ac:dyDescent="0.25">
      <c r="A1657" s="122">
        <v>56855</v>
      </c>
      <c r="B1657" s="65" t="s">
        <v>170</v>
      </c>
      <c r="C1657" s="65" t="s">
        <v>263</v>
      </c>
      <c r="D1657" s="66">
        <v>46268</v>
      </c>
      <c r="E1657" s="67">
        <v>-0.01</v>
      </c>
      <c r="F1657" s="65" t="s">
        <v>255</v>
      </c>
      <c r="G1657" s="66">
        <v>46268</v>
      </c>
      <c r="H1657">
        <v>40510990</v>
      </c>
      <c r="I1657">
        <v>10</v>
      </c>
      <c r="J1657" s="65" t="s">
        <v>1140</v>
      </c>
      <c r="K1657" s="65" t="s">
        <v>1141</v>
      </c>
      <c r="L1657" s="66">
        <v>46268</v>
      </c>
      <c r="M1657" s="65" t="s">
        <v>261</v>
      </c>
      <c r="N1657" s="65" t="s">
        <v>264</v>
      </c>
      <c r="O1657" s="65" t="s">
        <v>1142</v>
      </c>
      <c r="P1657" s="66">
        <v>46268</v>
      </c>
      <c r="Q1657" s="31">
        <f t="shared" si="50"/>
        <v>455</v>
      </c>
      <c r="R1657" s="31">
        <f t="shared" si="51"/>
        <v>456</v>
      </c>
      <c r="S1657" s="29">
        <f>IF($Q1657&lt;Parâmetros!$E$19,$G1657-1,$G1657)</f>
        <v>46268</v>
      </c>
    </row>
    <row r="1658" spans="1:19" ht="15" customHeight="1" x14ac:dyDescent="0.25">
      <c r="A1658" s="122">
        <v>56855</v>
      </c>
      <c r="B1658" s="65" t="s">
        <v>170</v>
      </c>
      <c r="C1658" s="65" t="s">
        <v>263</v>
      </c>
      <c r="D1658" s="66">
        <v>46268</v>
      </c>
      <c r="E1658" s="67">
        <v>1.07</v>
      </c>
      <c r="F1658" s="65" t="s">
        <v>255</v>
      </c>
      <c r="G1658" s="66">
        <v>46268</v>
      </c>
      <c r="H1658">
        <v>40509003</v>
      </c>
      <c r="I1658">
        <v>10</v>
      </c>
      <c r="J1658" s="65" t="s">
        <v>1370</v>
      </c>
      <c r="K1658" s="65" t="s">
        <v>1371</v>
      </c>
      <c r="L1658" s="66">
        <v>46268</v>
      </c>
      <c r="M1658" s="65" t="s">
        <v>258</v>
      </c>
      <c r="N1658">
        <v>3008996</v>
      </c>
      <c r="O1658" s="65" t="s">
        <v>259</v>
      </c>
      <c r="P1658" s="66">
        <v>46268</v>
      </c>
      <c r="Q1658" s="31">
        <f t="shared" si="50"/>
        <v>489</v>
      </c>
      <c r="R1658" s="31">
        <f t="shared" si="51"/>
        <v>553</v>
      </c>
      <c r="S1658" s="29">
        <f>IF($Q1658&lt;Parâmetros!$E$19,$G1658-1,$G1658)</f>
        <v>46268</v>
      </c>
    </row>
    <row r="1659" spans="1:19" ht="15" customHeight="1" x14ac:dyDescent="0.25">
      <c r="A1659" s="122">
        <v>56855</v>
      </c>
      <c r="B1659" s="65" t="s">
        <v>170</v>
      </c>
      <c r="C1659" s="65" t="s">
        <v>263</v>
      </c>
      <c r="D1659" s="66">
        <v>46268</v>
      </c>
      <c r="E1659" s="67">
        <v>1.1100000000000001</v>
      </c>
      <c r="F1659" s="65" t="s">
        <v>255</v>
      </c>
      <c r="G1659" s="66">
        <v>46268</v>
      </c>
      <c r="H1659">
        <v>40511262</v>
      </c>
      <c r="I1659">
        <v>10</v>
      </c>
      <c r="J1659" s="65" t="s">
        <v>1372</v>
      </c>
      <c r="K1659" s="65" t="s">
        <v>1373</v>
      </c>
      <c r="L1659" s="66">
        <v>46268</v>
      </c>
      <c r="M1659" s="65" t="s">
        <v>261</v>
      </c>
      <c r="N1659" s="65" t="s">
        <v>264</v>
      </c>
      <c r="O1659" s="65" t="s">
        <v>259</v>
      </c>
      <c r="P1659" s="66">
        <v>46268</v>
      </c>
      <c r="Q1659" s="31">
        <f t="shared" ref="Q1659:Q1722" si="52">IFERROR(VALUE(LEFT($J1659,2))*60+VALUE(MID($J1659,4,2)),9999)</f>
        <v>556</v>
      </c>
      <c r="R1659" s="31">
        <f t="shared" ref="R1659:R1722" si="53">IFERROR(VALUE(LEFT($K1659,2))*60+VALUE(MID($K1659,4,2)),"")</f>
        <v>623</v>
      </c>
      <c r="S1659" s="29">
        <f>IF($Q1659&lt;Parâmetros!$E$19,$G1659-1,$G1659)</f>
        <v>46268</v>
      </c>
    </row>
    <row r="1660" spans="1:19" ht="15" customHeight="1" x14ac:dyDescent="0.25">
      <c r="A1660" s="122">
        <v>56855</v>
      </c>
      <c r="B1660" s="65" t="s">
        <v>170</v>
      </c>
      <c r="C1660" s="65" t="s">
        <v>263</v>
      </c>
      <c r="D1660" s="66">
        <v>46268</v>
      </c>
      <c r="E1660" s="67">
        <v>2.93</v>
      </c>
      <c r="F1660" s="65" t="s">
        <v>255</v>
      </c>
      <c r="G1660" s="66">
        <v>46268</v>
      </c>
      <c r="H1660">
        <v>40509375</v>
      </c>
      <c r="I1660">
        <v>10</v>
      </c>
      <c r="J1660" s="65" t="s">
        <v>1374</v>
      </c>
      <c r="K1660" s="65" t="s">
        <v>1375</v>
      </c>
      <c r="L1660" s="66">
        <v>46268</v>
      </c>
      <c r="M1660" s="65" t="s">
        <v>258</v>
      </c>
      <c r="N1660">
        <v>3012115</v>
      </c>
      <c r="O1660" s="65" t="s">
        <v>259</v>
      </c>
      <c r="P1660" s="66">
        <v>46268</v>
      </c>
      <c r="Q1660" s="31">
        <f t="shared" si="52"/>
        <v>625</v>
      </c>
      <c r="R1660" s="31">
        <f t="shared" si="53"/>
        <v>801</v>
      </c>
      <c r="S1660" s="29">
        <f>IF($Q1660&lt;Parâmetros!$E$19,$G1660-1,$G1660)</f>
        <v>46268</v>
      </c>
    </row>
    <row r="1661" spans="1:19" ht="15" customHeight="1" x14ac:dyDescent="0.25">
      <c r="A1661" s="122">
        <v>56855</v>
      </c>
      <c r="B1661" s="65" t="s">
        <v>170</v>
      </c>
      <c r="C1661" s="65" t="s">
        <v>263</v>
      </c>
      <c r="D1661" s="66">
        <v>46268</v>
      </c>
      <c r="E1661" s="67">
        <v>0.27</v>
      </c>
      <c r="F1661" s="65" t="s">
        <v>255</v>
      </c>
      <c r="G1661" s="66">
        <v>46268</v>
      </c>
      <c r="H1661">
        <v>40502994</v>
      </c>
      <c r="I1661">
        <v>20</v>
      </c>
      <c r="J1661" s="65" t="s">
        <v>1376</v>
      </c>
      <c r="K1661" s="65" t="s">
        <v>1377</v>
      </c>
      <c r="L1661" s="66">
        <v>46268</v>
      </c>
      <c r="M1661" s="65" t="s">
        <v>261</v>
      </c>
      <c r="N1661" s="65" t="s">
        <v>264</v>
      </c>
      <c r="O1661" s="65" t="s">
        <v>259</v>
      </c>
      <c r="P1661" s="66">
        <v>46268</v>
      </c>
      <c r="Q1661" s="31">
        <f t="shared" si="52"/>
        <v>846</v>
      </c>
      <c r="R1661" s="31">
        <f t="shared" si="53"/>
        <v>862</v>
      </c>
      <c r="S1661" s="29">
        <f>IF($Q1661&lt;Parâmetros!$E$19,$G1661-1,$G1661)</f>
        <v>46268</v>
      </c>
    </row>
    <row r="1662" spans="1:19" ht="15" customHeight="1" x14ac:dyDescent="0.25">
      <c r="A1662" s="122">
        <v>56855</v>
      </c>
      <c r="B1662" s="65" t="s">
        <v>170</v>
      </c>
      <c r="C1662" s="65" t="s">
        <v>263</v>
      </c>
      <c r="D1662" s="66">
        <v>46268</v>
      </c>
      <c r="E1662" s="67">
        <v>1.46</v>
      </c>
      <c r="F1662" s="65" t="s">
        <v>255</v>
      </c>
      <c r="G1662" s="66">
        <v>46268</v>
      </c>
      <c r="H1662">
        <v>40510397</v>
      </c>
      <c r="I1662">
        <v>10</v>
      </c>
      <c r="J1662" s="65" t="s">
        <v>1378</v>
      </c>
      <c r="K1662" s="65" t="s">
        <v>1379</v>
      </c>
      <c r="L1662" s="66">
        <v>46268</v>
      </c>
      <c r="M1662" s="65" t="s">
        <v>261</v>
      </c>
      <c r="N1662">
        <v>3003034</v>
      </c>
      <c r="O1662" s="65" t="s">
        <v>259</v>
      </c>
      <c r="P1662" s="66">
        <v>46268</v>
      </c>
      <c r="Q1662" s="31">
        <f t="shared" si="52"/>
        <v>864</v>
      </c>
      <c r="R1662" s="31">
        <f t="shared" si="53"/>
        <v>951</v>
      </c>
      <c r="S1662" s="29">
        <f>IF($Q1662&lt;Parâmetros!$E$19,$G1662-1,$G1662)</f>
        <v>46268</v>
      </c>
    </row>
    <row r="1663" spans="1:19" ht="15" customHeight="1" x14ac:dyDescent="0.25">
      <c r="A1663" s="122">
        <v>56855</v>
      </c>
      <c r="B1663" s="65" t="s">
        <v>170</v>
      </c>
      <c r="C1663" s="65" t="s">
        <v>263</v>
      </c>
      <c r="D1663" s="66">
        <v>46268</v>
      </c>
      <c r="E1663" s="67">
        <v>0.83</v>
      </c>
      <c r="F1663" s="65" t="s">
        <v>255</v>
      </c>
      <c r="G1663" s="66">
        <v>46268</v>
      </c>
      <c r="H1663">
        <v>40510397</v>
      </c>
      <c r="I1663">
        <v>10</v>
      </c>
      <c r="J1663" s="65" t="s">
        <v>1380</v>
      </c>
      <c r="K1663" s="65" t="s">
        <v>1381</v>
      </c>
      <c r="L1663" s="66">
        <v>46268</v>
      </c>
      <c r="M1663" s="65" t="s">
        <v>261</v>
      </c>
      <c r="N1663">
        <v>3003034</v>
      </c>
      <c r="O1663" s="65" t="s">
        <v>259</v>
      </c>
      <c r="P1663" s="66">
        <v>46268</v>
      </c>
      <c r="Q1663" s="31">
        <f t="shared" si="52"/>
        <v>951</v>
      </c>
      <c r="R1663" s="31">
        <f t="shared" si="53"/>
        <v>1001</v>
      </c>
      <c r="S1663" s="29">
        <f>IF($Q1663&lt;Parâmetros!$E$19,$G1663-1,$G1663)</f>
        <v>46268</v>
      </c>
    </row>
    <row r="1664" spans="1:19" ht="15" customHeight="1" x14ac:dyDescent="0.25">
      <c r="A1664" s="122">
        <v>56855</v>
      </c>
      <c r="B1664" s="65" t="s">
        <v>170</v>
      </c>
      <c r="C1664" s="65" t="s">
        <v>263</v>
      </c>
      <c r="D1664" s="66">
        <v>46269</v>
      </c>
      <c r="E1664" s="67">
        <v>1.93</v>
      </c>
      <c r="F1664" s="65" t="s">
        <v>255</v>
      </c>
      <c r="G1664" s="66">
        <v>46269</v>
      </c>
      <c r="H1664">
        <v>40509041</v>
      </c>
      <c r="I1664">
        <v>10</v>
      </c>
      <c r="J1664" s="65" t="s">
        <v>2374</v>
      </c>
      <c r="K1664" s="65" t="s">
        <v>2375</v>
      </c>
      <c r="L1664" s="66">
        <v>46269</v>
      </c>
      <c r="M1664" s="65" t="s">
        <v>258</v>
      </c>
      <c r="N1664">
        <v>3012114</v>
      </c>
      <c r="O1664" s="65" t="s">
        <v>259</v>
      </c>
      <c r="P1664" s="66">
        <v>46269</v>
      </c>
      <c r="Q1664" s="31">
        <f t="shared" si="52"/>
        <v>421</v>
      </c>
      <c r="R1664" s="31">
        <f t="shared" si="53"/>
        <v>537</v>
      </c>
      <c r="S1664" s="29">
        <f>IF($Q1664&lt;Parâmetros!$E$19,$G1664-1,$G1664)</f>
        <v>46269</v>
      </c>
    </row>
    <row r="1665" spans="1:19" ht="15" customHeight="1" x14ac:dyDescent="0.25">
      <c r="A1665" s="122">
        <v>56855</v>
      </c>
      <c r="B1665" s="65" t="s">
        <v>170</v>
      </c>
      <c r="C1665" s="65" t="s">
        <v>263</v>
      </c>
      <c r="D1665" s="66">
        <v>46269</v>
      </c>
      <c r="E1665" s="67">
        <v>2.0699999999999998</v>
      </c>
      <c r="F1665" s="65" t="s">
        <v>255</v>
      </c>
      <c r="G1665" s="66">
        <v>46269</v>
      </c>
      <c r="H1665">
        <v>40510988</v>
      </c>
      <c r="I1665">
        <v>10</v>
      </c>
      <c r="J1665" s="65" t="s">
        <v>2376</v>
      </c>
      <c r="K1665" s="65" t="s">
        <v>2377</v>
      </c>
      <c r="L1665" s="66">
        <v>46269</v>
      </c>
      <c r="M1665" s="65" t="s">
        <v>261</v>
      </c>
      <c r="N1665" s="65" t="s">
        <v>264</v>
      </c>
      <c r="O1665" s="65" t="s">
        <v>259</v>
      </c>
      <c r="P1665" s="66">
        <v>46269</v>
      </c>
      <c r="Q1665" s="31">
        <f t="shared" si="52"/>
        <v>542</v>
      </c>
      <c r="R1665" s="31">
        <f t="shared" si="53"/>
        <v>666</v>
      </c>
      <c r="S1665" s="29">
        <f>IF($Q1665&lt;Parâmetros!$E$19,$G1665-1,$G1665)</f>
        <v>46269</v>
      </c>
    </row>
    <row r="1666" spans="1:19" ht="15" customHeight="1" x14ac:dyDescent="0.25">
      <c r="A1666" s="122">
        <v>56855</v>
      </c>
      <c r="B1666" s="65" t="s">
        <v>170</v>
      </c>
      <c r="C1666" s="65" t="s">
        <v>263</v>
      </c>
      <c r="D1666" s="66">
        <v>46269</v>
      </c>
      <c r="E1666" s="67">
        <v>1.98</v>
      </c>
      <c r="F1666" s="65" t="s">
        <v>255</v>
      </c>
      <c r="G1666" s="66">
        <v>46269</v>
      </c>
      <c r="H1666">
        <v>40509040</v>
      </c>
      <c r="I1666">
        <v>10</v>
      </c>
      <c r="J1666" s="65" t="s">
        <v>2378</v>
      </c>
      <c r="K1666" s="65" t="s">
        <v>2379</v>
      </c>
      <c r="L1666" s="66">
        <v>46269</v>
      </c>
      <c r="M1666" s="65" t="s">
        <v>258</v>
      </c>
      <c r="N1666">
        <v>3012115</v>
      </c>
      <c r="O1666" s="65" t="s">
        <v>259</v>
      </c>
      <c r="P1666" s="66">
        <v>46269</v>
      </c>
      <c r="Q1666" s="31">
        <f t="shared" si="52"/>
        <v>669</v>
      </c>
      <c r="R1666" s="31">
        <f t="shared" si="53"/>
        <v>787</v>
      </c>
      <c r="S1666" s="29">
        <f>IF($Q1666&lt;Parâmetros!$E$19,$G1666-1,$G1666)</f>
        <v>46269</v>
      </c>
    </row>
    <row r="1667" spans="1:19" ht="15" customHeight="1" x14ac:dyDescent="0.25">
      <c r="A1667" s="122">
        <v>56855</v>
      </c>
      <c r="B1667" s="65" t="s">
        <v>170</v>
      </c>
      <c r="C1667" s="65" t="s">
        <v>263</v>
      </c>
      <c r="D1667" s="66">
        <v>46269</v>
      </c>
      <c r="E1667" s="67">
        <v>0.97</v>
      </c>
      <c r="F1667" s="65" t="s">
        <v>255</v>
      </c>
      <c r="G1667" s="66">
        <v>46269</v>
      </c>
      <c r="H1667">
        <v>40509040</v>
      </c>
      <c r="I1667">
        <v>10</v>
      </c>
      <c r="J1667" s="65" t="s">
        <v>2380</v>
      </c>
      <c r="K1667" s="65" t="s">
        <v>2381</v>
      </c>
      <c r="L1667" s="66">
        <v>46269</v>
      </c>
      <c r="M1667" s="65" t="s">
        <v>258</v>
      </c>
      <c r="N1667">
        <v>3012115</v>
      </c>
      <c r="O1667" s="65" t="s">
        <v>259</v>
      </c>
      <c r="P1667" s="66">
        <v>46269</v>
      </c>
      <c r="Q1667" s="31">
        <f t="shared" si="52"/>
        <v>843</v>
      </c>
      <c r="R1667" s="31">
        <f t="shared" si="53"/>
        <v>902</v>
      </c>
      <c r="S1667" s="29">
        <f>IF($Q1667&lt;Parâmetros!$E$19,$G1667-1,$G1667)</f>
        <v>46269</v>
      </c>
    </row>
    <row r="1668" spans="1:19" ht="15" customHeight="1" x14ac:dyDescent="0.25">
      <c r="A1668" s="122">
        <v>56855</v>
      </c>
      <c r="B1668" s="65" t="s">
        <v>170</v>
      </c>
      <c r="C1668" s="65" t="s">
        <v>263</v>
      </c>
      <c r="D1668" s="66">
        <v>46269</v>
      </c>
      <c r="E1668" s="67">
        <v>1.66</v>
      </c>
      <c r="F1668" s="65" t="s">
        <v>255</v>
      </c>
      <c r="G1668" s="66">
        <v>46269</v>
      </c>
      <c r="H1668">
        <v>40511739</v>
      </c>
      <c r="I1668">
        <v>10</v>
      </c>
      <c r="J1668" s="65" t="s">
        <v>2382</v>
      </c>
      <c r="K1668" s="65" t="s">
        <v>2200</v>
      </c>
      <c r="L1668" s="66">
        <v>46269</v>
      </c>
      <c r="M1668" s="65" t="s">
        <v>261</v>
      </c>
      <c r="N1668" s="65" t="s">
        <v>264</v>
      </c>
      <c r="O1668" s="65" t="s">
        <v>259</v>
      </c>
      <c r="P1668" s="66">
        <v>46269</v>
      </c>
      <c r="Q1668" s="31">
        <f t="shared" si="52"/>
        <v>902</v>
      </c>
      <c r="R1668" s="31">
        <f t="shared" si="53"/>
        <v>1002</v>
      </c>
      <c r="S1668" s="29">
        <f>IF($Q1668&lt;Parâmetros!$E$19,$G1668-1,$G1668)</f>
        <v>46269</v>
      </c>
    </row>
    <row r="1669" spans="1:19" ht="15" customHeight="1" x14ac:dyDescent="0.25">
      <c r="A1669" s="122">
        <v>56855</v>
      </c>
      <c r="B1669" s="65" t="s">
        <v>170</v>
      </c>
      <c r="C1669" s="65" t="s">
        <v>263</v>
      </c>
      <c r="D1669" s="66">
        <v>46270</v>
      </c>
      <c r="E1669" s="67">
        <v>0.91</v>
      </c>
      <c r="F1669" s="65" t="s">
        <v>255</v>
      </c>
      <c r="G1669" s="66">
        <v>46270</v>
      </c>
      <c r="H1669">
        <v>40509010</v>
      </c>
      <c r="I1669">
        <v>10</v>
      </c>
      <c r="J1669" s="65" t="s">
        <v>2383</v>
      </c>
      <c r="K1669" s="65" t="s">
        <v>2384</v>
      </c>
      <c r="L1669" s="66">
        <v>46270</v>
      </c>
      <c r="M1669" s="65" t="s">
        <v>258</v>
      </c>
      <c r="N1669">
        <v>3012621</v>
      </c>
      <c r="O1669" s="65" t="s">
        <v>259</v>
      </c>
      <c r="P1669" s="66">
        <v>46270</v>
      </c>
      <c r="Q1669" s="31">
        <f t="shared" si="52"/>
        <v>421</v>
      </c>
      <c r="R1669" s="31">
        <f t="shared" si="53"/>
        <v>476</v>
      </c>
      <c r="S1669" s="29">
        <f>IF($Q1669&lt;Parâmetros!$E$19,$G1669-1,$G1669)</f>
        <v>46270</v>
      </c>
    </row>
    <row r="1670" spans="1:19" ht="15" customHeight="1" x14ac:dyDescent="0.25">
      <c r="A1670" s="122">
        <v>56855</v>
      </c>
      <c r="B1670" s="65" t="s">
        <v>170</v>
      </c>
      <c r="C1670" s="65" t="s">
        <v>263</v>
      </c>
      <c r="D1670" s="66">
        <v>46270</v>
      </c>
      <c r="E1670" s="67">
        <v>0.79</v>
      </c>
      <c r="F1670" s="65" t="s">
        <v>255</v>
      </c>
      <c r="G1670" s="66">
        <v>46270</v>
      </c>
      <c r="H1670">
        <v>40509355</v>
      </c>
      <c r="I1670">
        <v>10</v>
      </c>
      <c r="J1670" s="65" t="s">
        <v>2385</v>
      </c>
      <c r="K1670" s="65" t="s">
        <v>2386</v>
      </c>
      <c r="L1670" s="66">
        <v>46270</v>
      </c>
      <c r="M1670" s="65" t="s">
        <v>261</v>
      </c>
      <c r="N1670" s="65" t="s">
        <v>264</v>
      </c>
      <c r="O1670" s="65" t="s">
        <v>259</v>
      </c>
      <c r="P1670" s="66">
        <v>46270</v>
      </c>
      <c r="Q1670" s="31">
        <f t="shared" si="52"/>
        <v>479</v>
      </c>
      <c r="R1670" s="31">
        <f t="shared" si="53"/>
        <v>526</v>
      </c>
      <c r="S1670" s="29">
        <f>IF($Q1670&lt;Parâmetros!$E$19,$G1670-1,$G1670)</f>
        <v>46270</v>
      </c>
    </row>
    <row r="1671" spans="1:19" ht="15" customHeight="1" x14ac:dyDescent="0.25">
      <c r="A1671" s="122">
        <v>56855</v>
      </c>
      <c r="B1671" s="65" t="s">
        <v>170</v>
      </c>
      <c r="C1671" s="65" t="s">
        <v>263</v>
      </c>
      <c r="D1671" s="66">
        <v>46270</v>
      </c>
      <c r="E1671" s="67">
        <v>0.18</v>
      </c>
      <c r="F1671" s="65" t="s">
        <v>255</v>
      </c>
      <c r="G1671" s="66">
        <v>46270</v>
      </c>
      <c r="H1671">
        <v>40508976</v>
      </c>
      <c r="I1671">
        <v>10</v>
      </c>
      <c r="J1671" s="65" t="s">
        <v>2387</v>
      </c>
      <c r="K1671" s="65" t="s">
        <v>2388</v>
      </c>
      <c r="L1671" s="66">
        <v>46270</v>
      </c>
      <c r="M1671" s="65" t="s">
        <v>258</v>
      </c>
      <c r="N1671">
        <v>3004239</v>
      </c>
      <c r="O1671" s="65" t="s">
        <v>259</v>
      </c>
      <c r="P1671" s="66">
        <v>46270</v>
      </c>
      <c r="Q1671" s="31">
        <f t="shared" si="52"/>
        <v>536</v>
      </c>
      <c r="R1671" s="31">
        <f t="shared" si="53"/>
        <v>547</v>
      </c>
      <c r="S1671" s="29">
        <f>IF($Q1671&lt;Parâmetros!$E$19,$G1671-1,$G1671)</f>
        <v>46270</v>
      </c>
    </row>
    <row r="1672" spans="1:19" ht="15" customHeight="1" x14ac:dyDescent="0.25">
      <c r="A1672" s="122">
        <v>56855</v>
      </c>
      <c r="B1672" s="65" t="s">
        <v>170</v>
      </c>
      <c r="C1672" s="65" t="s">
        <v>263</v>
      </c>
      <c r="D1672" s="66">
        <v>46270</v>
      </c>
      <c r="E1672" s="67">
        <v>0.13</v>
      </c>
      <c r="F1672" s="65" t="s">
        <v>255</v>
      </c>
      <c r="G1672" s="66">
        <v>46270</v>
      </c>
      <c r="H1672">
        <v>40508977</v>
      </c>
      <c r="I1672">
        <v>10</v>
      </c>
      <c r="J1672" s="65" t="s">
        <v>2389</v>
      </c>
      <c r="K1672" s="65" t="s">
        <v>2390</v>
      </c>
      <c r="L1672" s="66">
        <v>46270</v>
      </c>
      <c r="M1672" s="65" t="s">
        <v>258</v>
      </c>
      <c r="N1672">
        <v>3004240</v>
      </c>
      <c r="O1672" s="65" t="s">
        <v>259</v>
      </c>
      <c r="P1672" s="66">
        <v>46270</v>
      </c>
      <c r="Q1672" s="31">
        <f t="shared" si="52"/>
        <v>548</v>
      </c>
      <c r="R1672" s="31">
        <f t="shared" si="53"/>
        <v>555</v>
      </c>
      <c r="S1672" s="29">
        <f>IF($Q1672&lt;Parâmetros!$E$19,$G1672-1,$G1672)</f>
        <v>46270</v>
      </c>
    </row>
    <row r="1673" spans="1:19" ht="15" customHeight="1" x14ac:dyDescent="0.25">
      <c r="A1673" s="122">
        <v>56855</v>
      </c>
      <c r="B1673" s="65" t="s">
        <v>170</v>
      </c>
      <c r="C1673" s="65" t="s">
        <v>263</v>
      </c>
      <c r="D1673" s="66">
        <v>46270</v>
      </c>
      <c r="E1673" s="67">
        <v>0.25</v>
      </c>
      <c r="F1673" s="65" t="s">
        <v>255</v>
      </c>
      <c r="G1673" s="66">
        <v>46270</v>
      </c>
      <c r="H1673">
        <v>40508978</v>
      </c>
      <c r="I1673">
        <v>10</v>
      </c>
      <c r="J1673" s="65" t="s">
        <v>2391</v>
      </c>
      <c r="K1673" s="65" t="s">
        <v>2392</v>
      </c>
      <c r="L1673" s="66">
        <v>46270</v>
      </c>
      <c r="M1673" s="65" t="s">
        <v>258</v>
      </c>
      <c r="N1673">
        <v>3004241</v>
      </c>
      <c r="O1673" s="65" t="s">
        <v>259</v>
      </c>
      <c r="P1673" s="66">
        <v>46270</v>
      </c>
      <c r="Q1673" s="31">
        <f t="shared" si="52"/>
        <v>556</v>
      </c>
      <c r="R1673" s="31">
        <f t="shared" si="53"/>
        <v>571</v>
      </c>
      <c r="S1673" s="29">
        <f>IF($Q1673&lt;Parâmetros!$E$19,$G1673-1,$G1673)</f>
        <v>46270</v>
      </c>
    </row>
    <row r="1674" spans="1:19" ht="15" customHeight="1" x14ac:dyDescent="0.25">
      <c r="A1674" s="122">
        <v>56855</v>
      </c>
      <c r="B1674" s="65" t="s">
        <v>170</v>
      </c>
      <c r="C1674" s="65" t="s">
        <v>263</v>
      </c>
      <c r="D1674" s="66">
        <v>46270</v>
      </c>
      <c r="E1674" s="67">
        <v>1.23</v>
      </c>
      <c r="F1674" s="65" t="s">
        <v>255</v>
      </c>
      <c r="G1674" s="66">
        <v>46270</v>
      </c>
      <c r="H1674">
        <v>40509009</v>
      </c>
      <c r="I1674">
        <v>10</v>
      </c>
      <c r="J1674" s="65" t="s">
        <v>2393</v>
      </c>
      <c r="K1674" s="65" t="s">
        <v>2394</v>
      </c>
      <c r="L1674" s="66">
        <v>46270</v>
      </c>
      <c r="M1674" s="65" t="s">
        <v>258</v>
      </c>
      <c r="N1674">
        <v>3012620</v>
      </c>
      <c r="O1674" s="65" t="s">
        <v>259</v>
      </c>
      <c r="P1674" s="66">
        <v>46270</v>
      </c>
      <c r="Q1674" s="31">
        <f t="shared" si="52"/>
        <v>573</v>
      </c>
      <c r="R1674" s="31">
        <f t="shared" si="53"/>
        <v>647</v>
      </c>
      <c r="S1674" s="29">
        <f>IF($Q1674&lt;Parâmetros!$E$19,$G1674-1,$G1674)</f>
        <v>46270</v>
      </c>
    </row>
    <row r="1675" spans="1:19" ht="15" customHeight="1" x14ac:dyDescent="0.25">
      <c r="A1675" s="122">
        <v>56855</v>
      </c>
      <c r="B1675" s="65" t="s">
        <v>170</v>
      </c>
      <c r="C1675" s="65" t="s">
        <v>263</v>
      </c>
      <c r="D1675" s="66">
        <v>46270</v>
      </c>
      <c r="E1675" s="67">
        <v>0.1</v>
      </c>
      <c r="F1675" s="65" t="s">
        <v>255</v>
      </c>
      <c r="G1675" s="66">
        <v>46270</v>
      </c>
      <c r="H1675">
        <v>40508979</v>
      </c>
      <c r="I1675">
        <v>10</v>
      </c>
      <c r="J1675" s="65" t="s">
        <v>2281</v>
      </c>
      <c r="K1675" s="65" t="s">
        <v>2395</v>
      </c>
      <c r="L1675" s="66">
        <v>46270</v>
      </c>
      <c r="M1675" s="65" t="s">
        <v>258</v>
      </c>
      <c r="N1675">
        <v>3004242</v>
      </c>
      <c r="O1675" s="65" t="s">
        <v>259</v>
      </c>
      <c r="P1675" s="66">
        <v>46270</v>
      </c>
      <c r="Q1675" s="31">
        <f t="shared" si="52"/>
        <v>650</v>
      </c>
      <c r="R1675" s="31">
        <f t="shared" si="53"/>
        <v>656</v>
      </c>
      <c r="S1675" s="29">
        <f>IF($Q1675&lt;Parâmetros!$E$19,$G1675-1,$G1675)</f>
        <v>46270</v>
      </c>
    </row>
    <row r="1676" spans="1:19" ht="15" customHeight="1" x14ac:dyDescent="0.25">
      <c r="A1676" s="122">
        <v>56855</v>
      </c>
      <c r="B1676" s="65" t="s">
        <v>170</v>
      </c>
      <c r="C1676" s="65" t="s">
        <v>263</v>
      </c>
      <c r="D1676" s="66">
        <v>46270</v>
      </c>
      <c r="E1676" s="67">
        <v>0.23</v>
      </c>
      <c r="F1676" s="65" t="s">
        <v>255</v>
      </c>
      <c r="G1676" s="66">
        <v>46270</v>
      </c>
      <c r="H1676">
        <v>40508980</v>
      </c>
      <c r="I1676">
        <v>10</v>
      </c>
      <c r="J1676" s="65" t="s">
        <v>2396</v>
      </c>
      <c r="K1676" s="65" t="s">
        <v>2397</v>
      </c>
      <c r="L1676" s="66">
        <v>46270</v>
      </c>
      <c r="M1676" s="65" t="s">
        <v>258</v>
      </c>
      <c r="N1676">
        <v>3004243</v>
      </c>
      <c r="O1676" s="65" t="s">
        <v>259</v>
      </c>
      <c r="P1676" s="66">
        <v>46270</v>
      </c>
      <c r="Q1676" s="31">
        <f t="shared" si="52"/>
        <v>657</v>
      </c>
      <c r="R1676" s="31">
        <f t="shared" si="53"/>
        <v>671</v>
      </c>
      <c r="S1676" s="29">
        <f>IF($Q1676&lt;Parâmetros!$E$19,$G1676-1,$G1676)</f>
        <v>46270</v>
      </c>
    </row>
    <row r="1677" spans="1:19" ht="15" customHeight="1" x14ac:dyDescent="0.25">
      <c r="A1677" s="122">
        <v>56855</v>
      </c>
      <c r="B1677" s="65" t="s">
        <v>170</v>
      </c>
      <c r="C1677" s="65" t="s">
        <v>263</v>
      </c>
      <c r="D1677" s="66">
        <v>46270</v>
      </c>
      <c r="E1677" s="67">
        <v>0.09</v>
      </c>
      <c r="F1677" s="65" t="s">
        <v>255</v>
      </c>
      <c r="G1677" s="66">
        <v>46270</v>
      </c>
      <c r="H1677">
        <v>40508981</v>
      </c>
      <c r="I1677">
        <v>10</v>
      </c>
      <c r="J1677" s="65" t="s">
        <v>2398</v>
      </c>
      <c r="K1677" s="65" t="s">
        <v>2399</v>
      </c>
      <c r="L1677" s="66">
        <v>46270</v>
      </c>
      <c r="M1677" s="65" t="s">
        <v>258</v>
      </c>
      <c r="N1677">
        <v>3004244</v>
      </c>
      <c r="O1677" s="65" t="s">
        <v>259</v>
      </c>
      <c r="P1677" s="66">
        <v>46270</v>
      </c>
      <c r="Q1677" s="31">
        <f t="shared" si="52"/>
        <v>672</v>
      </c>
      <c r="R1677" s="31">
        <f t="shared" si="53"/>
        <v>678</v>
      </c>
      <c r="S1677" s="29">
        <f>IF($Q1677&lt;Parâmetros!$E$19,$G1677-1,$G1677)</f>
        <v>46270</v>
      </c>
    </row>
    <row r="1678" spans="1:19" ht="15" customHeight="1" x14ac:dyDescent="0.25">
      <c r="A1678" s="122">
        <v>56855</v>
      </c>
      <c r="B1678" s="65" t="s">
        <v>170</v>
      </c>
      <c r="C1678" s="65" t="s">
        <v>263</v>
      </c>
      <c r="D1678" s="66">
        <v>46270</v>
      </c>
      <c r="E1678" s="67">
        <v>0.18</v>
      </c>
      <c r="F1678" s="65" t="s">
        <v>255</v>
      </c>
      <c r="G1678" s="66">
        <v>46270</v>
      </c>
      <c r="H1678">
        <v>40508982</v>
      </c>
      <c r="I1678">
        <v>10</v>
      </c>
      <c r="J1678" s="65" t="s">
        <v>2400</v>
      </c>
      <c r="K1678" s="65" t="s">
        <v>2401</v>
      </c>
      <c r="L1678" s="66">
        <v>46270</v>
      </c>
      <c r="M1678" s="65" t="s">
        <v>258</v>
      </c>
      <c r="N1678">
        <v>3010325</v>
      </c>
      <c r="O1678" s="65" t="s">
        <v>259</v>
      </c>
      <c r="P1678" s="66">
        <v>46270</v>
      </c>
      <c r="Q1678" s="31">
        <f t="shared" si="52"/>
        <v>678</v>
      </c>
      <c r="R1678" s="31">
        <f t="shared" si="53"/>
        <v>689</v>
      </c>
      <c r="S1678" s="29">
        <f>IF($Q1678&lt;Parâmetros!$E$19,$G1678-1,$G1678)</f>
        <v>46270</v>
      </c>
    </row>
    <row r="1679" spans="1:19" ht="15" customHeight="1" x14ac:dyDescent="0.25">
      <c r="A1679" s="122">
        <v>56855</v>
      </c>
      <c r="B1679" s="65" t="s">
        <v>170</v>
      </c>
      <c r="C1679" s="65" t="s">
        <v>263</v>
      </c>
      <c r="D1679" s="66">
        <v>46270</v>
      </c>
      <c r="E1679" s="67">
        <v>0.31</v>
      </c>
      <c r="F1679" s="65" t="s">
        <v>255</v>
      </c>
      <c r="G1679" s="66">
        <v>46270</v>
      </c>
      <c r="H1679">
        <v>40508983</v>
      </c>
      <c r="I1679">
        <v>10</v>
      </c>
      <c r="J1679" s="65" t="s">
        <v>622</v>
      </c>
      <c r="K1679" s="65" t="s">
        <v>2402</v>
      </c>
      <c r="L1679" s="66">
        <v>46270</v>
      </c>
      <c r="M1679" s="65" t="s">
        <v>258</v>
      </c>
      <c r="N1679">
        <v>3010878</v>
      </c>
      <c r="O1679" s="65" t="s">
        <v>259</v>
      </c>
      <c r="P1679" s="66">
        <v>46270</v>
      </c>
      <c r="Q1679" s="31">
        <f t="shared" si="52"/>
        <v>691</v>
      </c>
      <c r="R1679" s="31">
        <f t="shared" si="53"/>
        <v>710</v>
      </c>
      <c r="S1679" s="29">
        <f>IF($Q1679&lt;Parâmetros!$E$19,$G1679-1,$G1679)</f>
        <v>46270</v>
      </c>
    </row>
    <row r="1680" spans="1:19" ht="15" customHeight="1" x14ac:dyDescent="0.25">
      <c r="A1680" s="122">
        <v>56855</v>
      </c>
      <c r="B1680" s="65" t="s">
        <v>170</v>
      </c>
      <c r="C1680" s="65" t="s">
        <v>263</v>
      </c>
      <c r="D1680" s="66">
        <v>46270</v>
      </c>
      <c r="E1680" s="67">
        <v>0.23</v>
      </c>
      <c r="F1680" s="65" t="s">
        <v>255</v>
      </c>
      <c r="G1680" s="66">
        <v>46270</v>
      </c>
      <c r="H1680">
        <v>40481235</v>
      </c>
      <c r="I1680">
        <v>20</v>
      </c>
      <c r="J1680" s="65" t="s">
        <v>2403</v>
      </c>
      <c r="K1680" s="65" t="s">
        <v>2404</v>
      </c>
      <c r="L1680" s="66">
        <v>46270</v>
      </c>
      <c r="M1680" s="65" t="s">
        <v>261</v>
      </c>
      <c r="N1680" s="65" t="s">
        <v>264</v>
      </c>
      <c r="O1680" s="65" t="s">
        <v>259</v>
      </c>
      <c r="P1680" s="66">
        <v>46270</v>
      </c>
      <c r="Q1680" s="31">
        <f t="shared" si="52"/>
        <v>712</v>
      </c>
      <c r="R1680" s="31">
        <f t="shared" si="53"/>
        <v>726</v>
      </c>
      <c r="S1680" s="29">
        <f>IF($Q1680&lt;Parâmetros!$E$19,$G1680-1,$G1680)</f>
        <v>46270</v>
      </c>
    </row>
    <row r="1681" spans="1:19" ht="15" customHeight="1" x14ac:dyDescent="0.25">
      <c r="A1681" s="122">
        <v>56855</v>
      </c>
      <c r="B1681" s="65" t="s">
        <v>170</v>
      </c>
      <c r="C1681" s="65" t="s">
        <v>263</v>
      </c>
      <c r="D1681" s="66">
        <v>46270</v>
      </c>
      <c r="E1681" s="67">
        <v>2.15</v>
      </c>
      <c r="F1681" s="65" t="s">
        <v>255</v>
      </c>
      <c r="G1681" s="66">
        <v>46270</v>
      </c>
      <c r="H1681">
        <v>40510988</v>
      </c>
      <c r="I1681">
        <v>10</v>
      </c>
      <c r="J1681" s="65" t="s">
        <v>2405</v>
      </c>
      <c r="K1681" s="65" t="s">
        <v>2406</v>
      </c>
      <c r="L1681" s="66">
        <v>46270</v>
      </c>
      <c r="M1681" s="65" t="s">
        <v>261</v>
      </c>
      <c r="N1681" s="65" t="s">
        <v>264</v>
      </c>
      <c r="O1681" s="65" t="s">
        <v>259</v>
      </c>
      <c r="P1681" s="66">
        <v>46270</v>
      </c>
      <c r="Q1681" s="31">
        <f t="shared" si="52"/>
        <v>785</v>
      </c>
      <c r="R1681" s="31">
        <f t="shared" si="53"/>
        <v>913</v>
      </c>
      <c r="S1681" s="29">
        <f>IF($Q1681&lt;Parâmetros!$E$19,$G1681-1,$G1681)</f>
        <v>46270</v>
      </c>
    </row>
    <row r="1682" spans="1:19" ht="15" customHeight="1" x14ac:dyDescent="0.25">
      <c r="A1682" s="122">
        <v>56855</v>
      </c>
      <c r="B1682" s="65" t="s">
        <v>170</v>
      </c>
      <c r="C1682" s="65" t="s">
        <v>263</v>
      </c>
      <c r="D1682" s="66">
        <v>46272</v>
      </c>
      <c r="E1682" s="67">
        <v>2.62</v>
      </c>
      <c r="F1682" s="65" t="s">
        <v>255</v>
      </c>
      <c r="G1682" s="66">
        <v>46272</v>
      </c>
      <c r="H1682">
        <v>40512118</v>
      </c>
      <c r="I1682">
        <v>10</v>
      </c>
      <c r="J1682" s="65" t="s">
        <v>2632</v>
      </c>
      <c r="K1682" s="65" t="s">
        <v>2633</v>
      </c>
      <c r="L1682" s="66">
        <v>46272</v>
      </c>
      <c r="M1682" s="65" t="s">
        <v>261</v>
      </c>
      <c r="N1682" s="65" t="s">
        <v>264</v>
      </c>
      <c r="O1682" s="65" t="s">
        <v>259</v>
      </c>
      <c r="P1682" s="66">
        <v>46272</v>
      </c>
      <c r="Q1682" s="31">
        <f t="shared" si="52"/>
        <v>425</v>
      </c>
      <c r="R1682" s="31">
        <f t="shared" si="53"/>
        <v>583</v>
      </c>
      <c r="S1682" s="29">
        <f>IF($Q1682&lt;Parâmetros!$E$19,$G1682-1,$G1682)</f>
        <v>46272</v>
      </c>
    </row>
    <row r="1683" spans="1:19" ht="15" customHeight="1" x14ac:dyDescent="0.25">
      <c r="A1683" s="122">
        <v>56855</v>
      </c>
      <c r="B1683" s="65" t="s">
        <v>170</v>
      </c>
      <c r="C1683" s="65" t="s">
        <v>263</v>
      </c>
      <c r="D1683" s="66">
        <v>46272</v>
      </c>
      <c r="E1683" s="67">
        <v>1.46</v>
      </c>
      <c r="F1683" s="65" t="s">
        <v>255</v>
      </c>
      <c r="G1683" s="66">
        <v>46272</v>
      </c>
      <c r="H1683">
        <v>40508996</v>
      </c>
      <c r="I1683">
        <v>10</v>
      </c>
      <c r="J1683" s="65" t="s">
        <v>2634</v>
      </c>
      <c r="K1683" s="65" t="s">
        <v>2635</v>
      </c>
      <c r="L1683" s="66">
        <v>46272</v>
      </c>
      <c r="M1683" s="65" t="s">
        <v>258</v>
      </c>
      <c r="N1683" s="65" t="s">
        <v>264</v>
      </c>
      <c r="O1683" s="65" t="s">
        <v>259</v>
      </c>
      <c r="P1683" s="66">
        <v>46272</v>
      </c>
      <c r="Q1683" s="31">
        <f t="shared" si="52"/>
        <v>606</v>
      </c>
      <c r="R1683" s="31">
        <f t="shared" si="53"/>
        <v>694</v>
      </c>
      <c r="S1683" s="29">
        <f>IF($Q1683&lt;Parâmetros!$E$19,$G1683-1,$G1683)</f>
        <v>46272</v>
      </c>
    </row>
    <row r="1684" spans="1:19" ht="15" customHeight="1" x14ac:dyDescent="0.25">
      <c r="A1684" s="122">
        <v>56855</v>
      </c>
      <c r="B1684" s="65" t="s">
        <v>170</v>
      </c>
      <c r="C1684" s="65" t="s">
        <v>263</v>
      </c>
      <c r="D1684" s="66">
        <v>46272</v>
      </c>
      <c r="E1684" s="67">
        <v>0.66</v>
      </c>
      <c r="F1684" s="65" t="s">
        <v>255</v>
      </c>
      <c r="G1684" s="66">
        <v>46272</v>
      </c>
      <c r="H1684">
        <v>40511734</v>
      </c>
      <c r="I1684">
        <v>20</v>
      </c>
      <c r="J1684" s="65" t="s">
        <v>2636</v>
      </c>
      <c r="K1684" s="65" t="s">
        <v>2637</v>
      </c>
      <c r="L1684" s="66">
        <v>46272</v>
      </c>
      <c r="M1684" s="65" t="s">
        <v>261</v>
      </c>
      <c r="N1684" s="65" t="s">
        <v>264</v>
      </c>
      <c r="O1684" s="65" t="s">
        <v>259</v>
      </c>
      <c r="P1684" s="66">
        <v>46272</v>
      </c>
      <c r="Q1684" s="31">
        <f t="shared" si="52"/>
        <v>696</v>
      </c>
      <c r="R1684" s="31">
        <f t="shared" si="53"/>
        <v>735</v>
      </c>
      <c r="S1684" s="29">
        <f>IF($Q1684&lt;Parâmetros!$E$19,$G1684-1,$G1684)</f>
        <v>46272</v>
      </c>
    </row>
    <row r="1685" spans="1:19" ht="15" customHeight="1" x14ac:dyDescent="0.25">
      <c r="A1685" s="122">
        <v>56855</v>
      </c>
      <c r="B1685" s="65" t="s">
        <v>170</v>
      </c>
      <c r="C1685" s="65" t="s">
        <v>263</v>
      </c>
      <c r="D1685" s="66">
        <v>46272</v>
      </c>
      <c r="E1685" s="67">
        <v>2.0699999999999998</v>
      </c>
      <c r="F1685" s="65" t="s">
        <v>255</v>
      </c>
      <c r="G1685" s="66">
        <v>46272</v>
      </c>
      <c r="H1685">
        <v>40511734</v>
      </c>
      <c r="I1685">
        <v>20</v>
      </c>
      <c r="J1685" s="65" t="s">
        <v>2638</v>
      </c>
      <c r="K1685" s="65" t="s">
        <v>2639</v>
      </c>
      <c r="L1685" s="66">
        <v>46272</v>
      </c>
      <c r="M1685" s="65" t="s">
        <v>261</v>
      </c>
      <c r="N1685" s="65" t="s">
        <v>264</v>
      </c>
      <c r="O1685" s="65" t="s">
        <v>259</v>
      </c>
      <c r="P1685" s="66">
        <v>46272</v>
      </c>
      <c r="Q1685" s="31">
        <f t="shared" si="52"/>
        <v>798</v>
      </c>
      <c r="R1685" s="31">
        <f t="shared" si="53"/>
        <v>922</v>
      </c>
      <c r="S1685" s="29">
        <f>IF($Q1685&lt;Parâmetros!$E$19,$G1685-1,$G1685)</f>
        <v>46272</v>
      </c>
    </row>
    <row r="1686" spans="1:19" ht="15" customHeight="1" x14ac:dyDescent="0.25">
      <c r="A1686" s="122">
        <v>56855</v>
      </c>
      <c r="B1686" s="65" t="s">
        <v>170</v>
      </c>
      <c r="C1686" s="65" t="s">
        <v>263</v>
      </c>
      <c r="D1686" s="66">
        <v>46273</v>
      </c>
      <c r="E1686" s="67">
        <v>2.2000000000000002</v>
      </c>
      <c r="F1686" s="65" t="s">
        <v>255</v>
      </c>
      <c r="G1686" s="66">
        <v>46273</v>
      </c>
      <c r="H1686">
        <v>40495031</v>
      </c>
      <c r="I1686">
        <v>30</v>
      </c>
      <c r="J1686" s="65" t="s">
        <v>2832</v>
      </c>
      <c r="K1686" s="65" t="s">
        <v>2833</v>
      </c>
      <c r="L1686" s="66">
        <v>46273</v>
      </c>
      <c r="M1686" s="65" t="s">
        <v>261</v>
      </c>
      <c r="N1686" s="65" t="s">
        <v>264</v>
      </c>
      <c r="O1686" s="65" t="s">
        <v>259</v>
      </c>
      <c r="P1686" s="66">
        <v>46273</v>
      </c>
      <c r="Q1686" s="31">
        <f t="shared" si="52"/>
        <v>426</v>
      </c>
      <c r="R1686" s="31">
        <f t="shared" si="53"/>
        <v>558</v>
      </c>
      <c r="S1686" s="29">
        <f>IF($Q1686&lt;Parâmetros!$E$19,$G1686-1,$G1686)</f>
        <v>46273</v>
      </c>
    </row>
    <row r="1687" spans="1:19" ht="15" customHeight="1" x14ac:dyDescent="0.25">
      <c r="A1687" s="122">
        <v>56855</v>
      </c>
      <c r="B1687" s="65" t="s">
        <v>170</v>
      </c>
      <c r="C1687" s="65" t="s">
        <v>263</v>
      </c>
      <c r="D1687" s="66">
        <v>46273</v>
      </c>
      <c r="E1687" s="67">
        <v>3.99</v>
      </c>
      <c r="F1687" s="65" t="s">
        <v>255</v>
      </c>
      <c r="G1687" s="66">
        <v>46273</v>
      </c>
      <c r="H1687">
        <v>40513030</v>
      </c>
      <c r="I1687">
        <v>10</v>
      </c>
      <c r="J1687" s="65" t="s">
        <v>1870</v>
      </c>
      <c r="K1687" s="65" t="s">
        <v>2834</v>
      </c>
      <c r="L1687" s="66">
        <v>46273</v>
      </c>
      <c r="M1687" s="65" t="s">
        <v>261</v>
      </c>
      <c r="N1687">
        <v>3012697</v>
      </c>
      <c r="O1687" s="65" t="s">
        <v>259</v>
      </c>
      <c r="P1687" s="66">
        <v>46273</v>
      </c>
      <c r="Q1687" s="31">
        <f t="shared" si="52"/>
        <v>574</v>
      </c>
      <c r="R1687" s="31">
        <f t="shared" si="53"/>
        <v>813</v>
      </c>
      <c r="S1687" s="29">
        <f>IF($Q1687&lt;Parâmetros!$E$19,$G1687-1,$G1687)</f>
        <v>46273</v>
      </c>
    </row>
    <row r="1688" spans="1:19" ht="15" customHeight="1" x14ac:dyDescent="0.25">
      <c r="A1688" s="122">
        <v>56855</v>
      </c>
      <c r="B1688" s="65" t="s">
        <v>170</v>
      </c>
      <c r="C1688" s="65" t="s">
        <v>263</v>
      </c>
      <c r="D1688" s="66">
        <v>46273</v>
      </c>
      <c r="E1688" s="67">
        <v>2.04</v>
      </c>
      <c r="F1688" s="65" t="s">
        <v>255</v>
      </c>
      <c r="G1688" s="66">
        <v>46273</v>
      </c>
      <c r="H1688">
        <v>40513040</v>
      </c>
      <c r="I1688">
        <v>10</v>
      </c>
      <c r="J1688" s="65" t="s">
        <v>2835</v>
      </c>
      <c r="K1688" s="65" t="s">
        <v>2836</v>
      </c>
      <c r="L1688" s="66">
        <v>46273</v>
      </c>
      <c r="M1688" s="65" t="s">
        <v>261</v>
      </c>
      <c r="N1688" s="65" t="s">
        <v>264</v>
      </c>
      <c r="O1688" s="65" t="s">
        <v>259</v>
      </c>
      <c r="P1688" s="66">
        <v>46273</v>
      </c>
      <c r="Q1688" s="31">
        <f t="shared" si="52"/>
        <v>880</v>
      </c>
      <c r="R1688" s="31">
        <f t="shared" si="53"/>
        <v>1003</v>
      </c>
      <c r="S1688" s="29">
        <f>IF($Q1688&lt;Parâmetros!$E$19,$G1688-1,$G1688)</f>
        <v>46273</v>
      </c>
    </row>
    <row r="1689" spans="1:19" ht="15" customHeight="1" x14ac:dyDescent="0.25">
      <c r="A1689" s="122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customHeight="1" x14ac:dyDescent="0.25">
      <c r="A1690" s="122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N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customHeight="1" x14ac:dyDescent="0.25">
      <c r="A1691" s="122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customHeight="1" x14ac:dyDescent="0.25">
      <c r="A1692" s="122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customHeight="1" x14ac:dyDescent="0.25">
      <c r="A1693" s="122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customHeight="1" x14ac:dyDescent="0.25">
      <c r="A1694" s="122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customHeight="1" x14ac:dyDescent="0.25">
      <c r="A1695" s="122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customHeight="1" x14ac:dyDescent="0.25">
      <c r="A1696" s="122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customHeight="1" x14ac:dyDescent="0.25">
      <c r="A1697" s="122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customHeight="1" x14ac:dyDescent="0.25">
      <c r="A1698" s="122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customHeight="1" x14ac:dyDescent="0.25">
      <c r="A1699" s="122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customHeight="1" x14ac:dyDescent="0.25">
      <c r="A1700" s="122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customHeight="1" x14ac:dyDescent="0.25">
      <c r="A1701" s="122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customHeight="1" x14ac:dyDescent="0.25">
      <c r="A1702" s="122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customHeight="1" x14ac:dyDescent="0.25">
      <c r="A1703" s="122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customHeight="1" x14ac:dyDescent="0.25">
      <c r="A1704" s="122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customHeight="1" x14ac:dyDescent="0.25">
      <c r="A1705" s="122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customHeight="1" x14ac:dyDescent="0.25">
      <c r="A1706" s="122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customHeight="1" x14ac:dyDescent="0.25">
      <c r="A1707" s="122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customHeight="1" x14ac:dyDescent="0.25">
      <c r="A1708" s="122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customHeight="1" x14ac:dyDescent="0.25">
      <c r="A1709" s="122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customHeight="1" x14ac:dyDescent="0.25">
      <c r="A1710" s="122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customHeight="1" x14ac:dyDescent="0.25">
      <c r="A1711" s="122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customHeight="1" x14ac:dyDescent="0.25">
      <c r="A1712" s="122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customHeight="1" x14ac:dyDescent="0.25">
      <c r="A1713" s="122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customHeight="1" x14ac:dyDescent="0.25">
      <c r="A1714" s="122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customHeight="1" x14ac:dyDescent="0.25">
      <c r="A1715" s="122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customHeight="1" x14ac:dyDescent="0.25">
      <c r="A1716" s="122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customHeight="1" x14ac:dyDescent="0.25">
      <c r="A1717" s="122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customHeight="1" x14ac:dyDescent="0.25">
      <c r="A1718" s="122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customHeight="1" x14ac:dyDescent="0.25">
      <c r="A1719" s="122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customHeight="1" x14ac:dyDescent="0.25">
      <c r="A1720" s="122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customHeight="1" x14ac:dyDescent="0.25">
      <c r="A1721" s="122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customHeight="1" x14ac:dyDescent="0.25">
      <c r="A1722" s="122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customHeight="1" x14ac:dyDescent="0.25">
      <c r="A1723" s="122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ref="Q1723:Q1786" si="54">IFERROR(VALUE(LEFT($J1723,2))*60+VALUE(MID($J1723,4,2)),9999)</f>
        <v>9999</v>
      </c>
      <c r="R1723" s="31" t="str">
        <f t="shared" ref="R1723:R1786" si="55">IFERROR(VALUE(LEFT($K1723,2))*60+VALUE(MID($K1723,4,2)),"")</f>
        <v/>
      </c>
      <c r="S1723" s="29">
        <f>IF($Q1723&lt;Parâmetros!$E$19,$G1723-1,$G1723)</f>
        <v>0</v>
      </c>
    </row>
    <row r="1724" spans="1:19" ht="15" customHeight="1" x14ac:dyDescent="0.25">
      <c r="A1724" s="122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4"/>
        <v>9999</v>
      </c>
      <c r="R1724" s="31" t="str">
        <f t="shared" si="55"/>
        <v/>
      </c>
      <c r="S1724" s="29">
        <f>IF($Q1724&lt;Parâmetros!$E$19,$G1724-1,$G1724)</f>
        <v>0</v>
      </c>
    </row>
    <row r="1725" spans="1:19" ht="15" customHeight="1" x14ac:dyDescent="0.25">
      <c r="A1725" s="122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4"/>
        <v>9999</v>
      </c>
      <c r="R1725" s="31" t="str">
        <f t="shared" si="55"/>
        <v/>
      </c>
      <c r="S1725" s="29">
        <f>IF($Q1725&lt;Parâmetros!$E$19,$G1725-1,$G1725)</f>
        <v>0</v>
      </c>
    </row>
    <row r="1726" spans="1:19" ht="15" customHeight="1" x14ac:dyDescent="0.25">
      <c r="A1726" s="122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4"/>
        <v>9999</v>
      </c>
      <c r="R1726" s="31" t="str">
        <f t="shared" si="55"/>
        <v/>
      </c>
      <c r="S1726" s="29">
        <f>IF($Q1726&lt;Parâmetros!$E$19,$G1726-1,$G1726)</f>
        <v>0</v>
      </c>
    </row>
    <row r="1727" spans="1:19" ht="15" customHeight="1" x14ac:dyDescent="0.25">
      <c r="A1727" s="122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customHeight="1" x14ac:dyDescent="0.25">
      <c r="A1728" s="122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customHeight="1" x14ac:dyDescent="0.25">
      <c r="A1729" s="122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customHeight="1" x14ac:dyDescent="0.25">
      <c r="A1730" s="122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customHeight="1" x14ac:dyDescent="0.25">
      <c r="A1731" s="122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customHeight="1" x14ac:dyDescent="0.25">
      <c r="A1732" s="122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customHeight="1" x14ac:dyDescent="0.25">
      <c r="A1733" s="122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customHeight="1" x14ac:dyDescent="0.25">
      <c r="A1734" s="122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customHeight="1" x14ac:dyDescent="0.25">
      <c r="A1735" s="122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customHeight="1" x14ac:dyDescent="0.25">
      <c r="A1736" s="122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customHeight="1" x14ac:dyDescent="0.25">
      <c r="A1737" s="122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customHeight="1" x14ac:dyDescent="0.25">
      <c r="A1738" s="122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customHeight="1" x14ac:dyDescent="0.25">
      <c r="A1739" s="122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customHeight="1" x14ac:dyDescent="0.25">
      <c r="A1740" s="122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customHeight="1" x14ac:dyDescent="0.25">
      <c r="A1741" s="122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customHeight="1" x14ac:dyDescent="0.25">
      <c r="A1742" s="122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customHeight="1" x14ac:dyDescent="0.25">
      <c r="A1743" s="122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customHeight="1" x14ac:dyDescent="0.25">
      <c r="A1744" s="122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customHeight="1" x14ac:dyDescent="0.25">
      <c r="A1745" s="122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customHeight="1" x14ac:dyDescent="0.25">
      <c r="A1746" s="122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customHeight="1" x14ac:dyDescent="0.25">
      <c r="A1747" s="122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customHeight="1" x14ac:dyDescent="0.25">
      <c r="A1748" s="122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customHeight="1" x14ac:dyDescent="0.25">
      <c r="A1749" s="122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customHeight="1" x14ac:dyDescent="0.25">
      <c r="A1750" s="122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customHeight="1" x14ac:dyDescent="0.25">
      <c r="A1751" s="122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customHeight="1" x14ac:dyDescent="0.25">
      <c r="A1752" s="122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customHeight="1" x14ac:dyDescent="0.25">
      <c r="A1753" s="122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customHeight="1" x14ac:dyDescent="0.25">
      <c r="A1754" s="122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customHeight="1" x14ac:dyDescent="0.25">
      <c r="A1755" s="122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customHeight="1" x14ac:dyDescent="0.25">
      <c r="A1756" s="122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customHeight="1" x14ac:dyDescent="0.25">
      <c r="A1757" s="122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customHeight="1" x14ac:dyDescent="0.25">
      <c r="A1758" s="122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customHeight="1" x14ac:dyDescent="0.25">
      <c r="A1759" s="122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customHeight="1" x14ac:dyDescent="0.25">
      <c r="A1760" s="122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customHeight="1" x14ac:dyDescent="0.25">
      <c r="A1761" s="122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customHeight="1" x14ac:dyDescent="0.25">
      <c r="A1762" s="122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customHeight="1" x14ac:dyDescent="0.25">
      <c r="A1763" s="122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customHeight="1" x14ac:dyDescent="0.25">
      <c r="A1764" s="122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customHeight="1" x14ac:dyDescent="0.25">
      <c r="A1765" s="122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customHeight="1" x14ac:dyDescent="0.25">
      <c r="A1766" s="122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customHeight="1" x14ac:dyDescent="0.25">
      <c r="A1767" s="122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customHeight="1" x14ac:dyDescent="0.25">
      <c r="A1768" s="122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customHeight="1" x14ac:dyDescent="0.25">
      <c r="A1769" s="122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customHeight="1" x14ac:dyDescent="0.25">
      <c r="A1770" s="122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customHeight="1" x14ac:dyDescent="0.25">
      <c r="A1771" s="122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customHeight="1" x14ac:dyDescent="0.25">
      <c r="A1772" s="122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customHeight="1" x14ac:dyDescent="0.25">
      <c r="A1773" s="122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customHeight="1" x14ac:dyDescent="0.25">
      <c r="A1774" s="122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customHeight="1" x14ac:dyDescent="0.25">
      <c r="A1775" s="122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customHeight="1" x14ac:dyDescent="0.25">
      <c r="A1776" s="122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customHeight="1" x14ac:dyDescent="0.25">
      <c r="A1777" s="122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N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customHeight="1" x14ac:dyDescent="0.25">
      <c r="A1778" s="122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customHeight="1" x14ac:dyDescent="0.25">
      <c r="A1779" s="122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customHeight="1" x14ac:dyDescent="0.25">
      <c r="A1780" s="122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customHeight="1" x14ac:dyDescent="0.25">
      <c r="A1781" s="122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customHeight="1" x14ac:dyDescent="0.25">
      <c r="A1782" s="122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customHeight="1" x14ac:dyDescent="0.25">
      <c r="A1783" s="122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N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customHeight="1" x14ac:dyDescent="0.25">
      <c r="A1784" s="122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customHeight="1" x14ac:dyDescent="0.25">
      <c r="A1785" s="122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customHeight="1" x14ac:dyDescent="0.25">
      <c r="A1786" s="122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customHeight="1" x14ac:dyDescent="0.25">
      <c r="A1787" s="122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N1787" s="65"/>
      <c r="O1787" s="65"/>
      <c r="P1787" s="66"/>
      <c r="Q1787" s="31">
        <f t="shared" ref="Q1787:Q1850" si="56">IFERROR(VALUE(LEFT($J1787,2))*60+VALUE(MID($J1787,4,2)),9999)</f>
        <v>9999</v>
      </c>
      <c r="R1787" s="31" t="str">
        <f t="shared" ref="R1787:R1850" si="57">IFERROR(VALUE(LEFT($K1787,2))*60+VALUE(MID($K1787,4,2)),"")</f>
        <v/>
      </c>
      <c r="S1787" s="29">
        <f>IF($Q1787&lt;Parâmetros!$E$19,$G1787-1,$G1787)</f>
        <v>0</v>
      </c>
    </row>
    <row r="1788" spans="1:19" ht="15" customHeight="1" x14ac:dyDescent="0.25">
      <c r="A1788" s="122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N1788" s="65"/>
      <c r="O1788" s="65"/>
      <c r="P1788" s="66"/>
      <c r="Q1788" s="31">
        <f t="shared" si="56"/>
        <v>9999</v>
      </c>
      <c r="R1788" s="31" t="str">
        <f t="shared" si="57"/>
        <v/>
      </c>
      <c r="S1788" s="29">
        <f>IF($Q1788&lt;Parâmetros!$E$19,$G1788-1,$G1788)</f>
        <v>0</v>
      </c>
    </row>
    <row r="1789" spans="1:19" ht="15" customHeight="1" x14ac:dyDescent="0.25">
      <c r="A1789" s="122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6"/>
        <v>9999</v>
      </c>
      <c r="R1789" s="31" t="str">
        <f t="shared" si="57"/>
        <v/>
      </c>
      <c r="S1789" s="29">
        <f>IF($Q1789&lt;Parâmetros!$E$19,$G1789-1,$G1789)</f>
        <v>0</v>
      </c>
    </row>
    <row r="1790" spans="1:19" ht="15" customHeight="1" x14ac:dyDescent="0.25">
      <c r="A1790" s="122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6"/>
        <v>9999</v>
      </c>
      <c r="R1790" s="31" t="str">
        <f t="shared" si="57"/>
        <v/>
      </c>
      <c r="S1790" s="29">
        <f>IF($Q1790&lt;Parâmetros!$E$19,$G1790-1,$G1790)</f>
        <v>0</v>
      </c>
    </row>
    <row r="1791" spans="1:19" ht="15" customHeight="1" x14ac:dyDescent="0.25">
      <c r="A1791" s="122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customHeight="1" x14ac:dyDescent="0.25">
      <c r="A1792" s="122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customHeight="1" x14ac:dyDescent="0.25">
      <c r="A1793" s="122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customHeight="1" x14ac:dyDescent="0.25">
      <c r="A1794" s="122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customHeight="1" x14ac:dyDescent="0.25">
      <c r="A1795" s="122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customHeight="1" x14ac:dyDescent="0.25">
      <c r="A1796" s="122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customHeight="1" x14ac:dyDescent="0.25">
      <c r="A1797" s="122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customHeight="1" x14ac:dyDescent="0.25">
      <c r="A1798" s="122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customHeight="1" x14ac:dyDescent="0.25">
      <c r="A1799" s="122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customHeight="1" x14ac:dyDescent="0.25">
      <c r="A1800" s="122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customHeight="1" x14ac:dyDescent="0.25">
      <c r="A1801" s="122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customHeight="1" x14ac:dyDescent="0.25">
      <c r="A1802" s="122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customHeight="1" x14ac:dyDescent="0.25">
      <c r="A1803" s="122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customHeight="1" x14ac:dyDescent="0.25">
      <c r="A1804" s="122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customHeight="1" x14ac:dyDescent="0.25">
      <c r="A1805" s="122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customHeight="1" x14ac:dyDescent="0.25">
      <c r="A1806" s="122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customHeight="1" x14ac:dyDescent="0.25">
      <c r="A1807" s="122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customHeight="1" x14ac:dyDescent="0.25">
      <c r="A1808" s="122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customHeight="1" x14ac:dyDescent="0.25">
      <c r="A1809" s="122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customHeight="1" x14ac:dyDescent="0.25">
      <c r="A1810" s="122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customHeight="1" x14ac:dyDescent="0.25">
      <c r="A1811" s="122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customHeight="1" x14ac:dyDescent="0.25">
      <c r="A1812" s="122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customHeight="1" x14ac:dyDescent="0.25">
      <c r="A1813" s="122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customHeight="1" x14ac:dyDescent="0.25">
      <c r="A1814" s="122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customHeight="1" x14ac:dyDescent="0.25">
      <c r="A1815" s="122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customHeight="1" x14ac:dyDescent="0.25">
      <c r="A1816" s="122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customHeight="1" x14ac:dyDescent="0.25">
      <c r="A1817" s="122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customHeight="1" x14ac:dyDescent="0.25">
      <c r="A1818" s="122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customHeight="1" x14ac:dyDescent="0.25">
      <c r="A1819" s="122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customHeight="1" x14ac:dyDescent="0.25">
      <c r="A1820" s="122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customHeight="1" x14ac:dyDescent="0.25">
      <c r="A1821" s="122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customHeight="1" x14ac:dyDescent="0.25">
      <c r="A1822" s="122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customHeight="1" x14ac:dyDescent="0.25">
      <c r="A1823" s="122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customHeight="1" x14ac:dyDescent="0.25">
      <c r="A1824" s="122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customHeight="1" x14ac:dyDescent="0.25">
      <c r="A1825" s="122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2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2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2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2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2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2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2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2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2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2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2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2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2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2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2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2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2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2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2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2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2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2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2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2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2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2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O1851" s="65"/>
      <c r="P1851" s="66"/>
      <c r="Q1851" s="31">
        <f t="shared" ref="Q1851:Q1912" si="58">IFERROR(VALUE(LEFT($J1851,2))*60+VALUE(MID($J1851,4,2)),9999)</f>
        <v>9999</v>
      </c>
      <c r="R1851" s="31" t="str">
        <f t="shared" ref="R1851:R1912" si="59">IFERROR(VALUE(LEFT($K1851,2))*60+VALUE(MID($K1851,4,2)),"")</f>
        <v/>
      </c>
      <c r="S1851" s="29">
        <f>IF($Q1851&lt;Parâmetros!$E$19,$G1851-1,$G1851)</f>
        <v>0</v>
      </c>
    </row>
    <row r="1852" spans="1:19" ht="15" customHeight="1" x14ac:dyDescent="0.25">
      <c r="A1852" s="122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O1852" s="65"/>
      <c r="P1852" s="66"/>
      <c r="Q1852" s="31">
        <f t="shared" si="58"/>
        <v>9999</v>
      </c>
      <c r="R1852" s="31" t="str">
        <f t="shared" si="59"/>
        <v/>
      </c>
      <c r="S1852" s="29">
        <f>IF($Q1852&lt;Parâmetros!$E$19,$G1852-1,$G1852)</f>
        <v>0</v>
      </c>
    </row>
    <row r="1853" spans="1:19" ht="15" customHeight="1" x14ac:dyDescent="0.25">
      <c r="A1853" s="122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8"/>
        <v>9999</v>
      </c>
      <c r="R1853" s="31" t="str">
        <f t="shared" si="59"/>
        <v/>
      </c>
      <c r="S1853" s="29">
        <f>IF($Q1853&lt;Parâmetros!$E$19,$G1853-1,$G1853)</f>
        <v>0</v>
      </c>
    </row>
    <row r="1854" spans="1:19" ht="15" customHeight="1" x14ac:dyDescent="0.25">
      <c r="A1854" s="122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si="58"/>
        <v>9999</v>
      </c>
      <c r="R1854" s="31" t="str">
        <f t="shared" si="59"/>
        <v/>
      </c>
      <c r="S1854" s="29">
        <f>IF($Q1854&lt;Parâmetros!$E$19,$G1854-1,$G1854)</f>
        <v>0</v>
      </c>
    </row>
    <row r="1855" spans="1:19" ht="15" customHeight="1" x14ac:dyDescent="0.25">
      <c r="A1855" s="122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customHeight="1" x14ac:dyDescent="0.25">
      <c r="A1856" s="122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customHeight="1" x14ac:dyDescent="0.25">
      <c r="A1857" s="122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22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2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2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2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2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2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2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2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2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2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2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2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2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2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2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2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2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2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2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2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2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2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2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2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2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2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2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2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2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2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2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2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2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2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2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2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2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2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2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2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2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2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2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2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2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2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2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2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2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2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2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2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2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2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2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2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ref="Q1913:Q1976" si="60">IFERROR(VALUE(LEFT($J1913,2))*60+VALUE(MID($J1913,4,2)),9999)</f>
        <v>9999</v>
      </c>
      <c r="R1913" s="31" t="str">
        <f t="shared" ref="R1913:R1976" si="61">IFERROR(VALUE(LEFT($K1913,2))*60+VALUE(MID($K1913,4,2)),"")</f>
        <v/>
      </c>
      <c r="S1913" s="29">
        <f>IF($Q1913&lt;Parâmetros!$E$19,$G1913-1,$G1913)</f>
        <v>0</v>
      </c>
    </row>
    <row r="1914" spans="1:19" ht="15" customHeight="1" x14ac:dyDescent="0.25">
      <c r="A1914" s="122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O1914" s="65"/>
      <c r="P1914" s="66"/>
      <c r="Q1914" s="31">
        <f t="shared" si="60"/>
        <v>9999</v>
      </c>
      <c r="R1914" s="31" t="str">
        <f t="shared" si="61"/>
        <v/>
      </c>
      <c r="S1914" s="29">
        <f>IF($Q1914&lt;Parâmetros!$E$19,$G1914-1,$G1914)</f>
        <v>0</v>
      </c>
    </row>
    <row r="1915" spans="1:19" ht="15" customHeight="1" x14ac:dyDescent="0.25">
      <c r="A1915" s="122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60"/>
        <v>9999</v>
      </c>
      <c r="R1915" s="31" t="str">
        <f t="shared" si="61"/>
        <v/>
      </c>
      <c r="S1915" s="29">
        <f>IF($Q1915&lt;Parâmetros!$E$19,$G1915-1,$G1915)</f>
        <v>0</v>
      </c>
    </row>
    <row r="1916" spans="1:19" ht="15" customHeight="1" x14ac:dyDescent="0.25">
      <c r="A1916" s="122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60"/>
        <v>9999</v>
      </c>
      <c r="R1916" s="31" t="str">
        <f t="shared" si="61"/>
        <v/>
      </c>
      <c r="S1916" s="29">
        <f>IF($Q1916&lt;Parâmetros!$E$19,$G1916-1,$G1916)</f>
        <v>0</v>
      </c>
    </row>
    <row r="1917" spans="1:19" ht="15" customHeight="1" x14ac:dyDescent="0.25">
      <c r="A1917" s="122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customHeight="1" x14ac:dyDescent="0.25">
      <c r="A1918" s="122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customHeight="1" x14ac:dyDescent="0.25">
      <c r="A1919" s="122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customHeight="1" x14ac:dyDescent="0.25">
      <c r="A1920" s="122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N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2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2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2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2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2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2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2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2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2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2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2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2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2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2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2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2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2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2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2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2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2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2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2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2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2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2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2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2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2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2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2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2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2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2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2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2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2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2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2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2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2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2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2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2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2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2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2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2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2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2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2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2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2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2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2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2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2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ref="Q1977:Q2040" si="62">IFERROR(VALUE(LEFT($J1977,2))*60+VALUE(MID($J1977,4,2)),9999)</f>
        <v>9999</v>
      </c>
      <c r="R1977" s="31" t="str">
        <f t="shared" ref="R1977:R2040" si="63">IFERROR(VALUE(LEFT($K1977,2))*60+VALUE(MID($K1977,4,2)),"")</f>
        <v/>
      </c>
      <c r="S1977" s="29">
        <f>IF($Q1977&lt;Parâmetros!$E$19,$G1977-1,$G1977)</f>
        <v>0</v>
      </c>
    </row>
    <row r="1978" spans="1:19" ht="15" customHeight="1" x14ac:dyDescent="0.25">
      <c r="A1978" s="122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2"/>
        <v>9999</v>
      </c>
      <c r="R1978" s="31" t="str">
        <f t="shared" si="63"/>
        <v/>
      </c>
      <c r="S1978" s="29">
        <f>IF($Q1978&lt;Parâmetros!$E$19,$G1978-1,$G1978)</f>
        <v>0</v>
      </c>
    </row>
    <row r="1979" spans="1:19" ht="15" customHeight="1" x14ac:dyDescent="0.25">
      <c r="A1979" s="122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2"/>
        <v>9999</v>
      </c>
      <c r="R1979" s="31" t="str">
        <f t="shared" si="63"/>
        <v/>
      </c>
      <c r="S1979" s="29">
        <f>IF($Q1979&lt;Parâmetros!$E$19,$G1979-1,$G1979)</f>
        <v>0</v>
      </c>
    </row>
    <row r="1980" spans="1:19" ht="15" customHeight="1" x14ac:dyDescent="0.25">
      <c r="A1980" s="122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O1980" s="65"/>
      <c r="P1980" s="66"/>
      <c r="Q1980" s="31">
        <f t="shared" si="62"/>
        <v>9999</v>
      </c>
      <c r="R1980" s="31" t="str">
        <f t="shared" si="63"/>
        <v/>
      </c>
      <c r="S1980" s="29">
        <f>IF($Q1980&lt;Parâmetros!$E$19,$G1980-1,$G1980)</f>
        <v>0</v>
      </c>
    </row>
    <row r="1981" spans="1:19" ht="15" customHeight="1" x14ac:dyDescent="0.25">
      <c r="A1981" s="122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customHeight="1" x14ac:dyDescent="0.25">
      <c r="A1982" s="122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customHeight="1" x14ac:dyDescent="0.25">
      <c r="A1983" s="122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customHeight="1" x14ac:dyDescent="0.25">
      <c r="A1984" s="122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2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2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N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2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N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2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N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2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2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2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2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2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2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2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2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2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N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2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2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2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2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2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2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2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2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2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2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2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2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2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2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2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2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2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2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2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2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2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2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2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2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2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2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2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2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2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2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2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2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2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2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2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2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2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2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2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2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2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2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2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2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ref="Q2041:Q2103" si="64">IFERROR(VALUE(LEFT($J2041,2))*60+VALUE(MID($J2041,4,2)),9999)</f>
        <v>9999</v>
      </c>
      <c r="R2041" s="31" t="str">
        <f t="shared" ref="R2041:R2103" si="65">IFERROR(VALUE(LEFT($K2041,2))*60+VALUE(MID($K2041,4,2)),"")</f>
        <v/>
      </c>
      <c r="S2041" s="29">
        <f>IF($Q2041&lt;Parâmetros!$E$19,$G2041-1,$G2041)</f>
        <v>0</v>
      </c>
    </row>
    <row r="2042" spans="1:19" ht="15" customHeight="1" x14ac:dyDescent="0.25">
      <c r="A2042" s="122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4"/>
        <v>9999</v>
      </c>
      <c r="R2042" s="31" t="str">
        <f t="shared" si="65"/>
        <v/>
      </c>
      <c r="S2042" s="29">
        <f>IF($Q2042&lt;Parâmetros!$E$19,$G2042-1,$G2042)</f>
        <v>0</v>
      </c>
    </row>
    <row r="2043" spans="1:19" ht="15" customHeight="1" x14ac:dyDescent="0.25">
      <c r="A2043" s="122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O2043" s="65"/>
      <c r="P2043" s="66"/>
      <c r="Q2043" s="31">
        <f t="shared" si="64"/>
        <v>9999</v>
      </c>
      <c r="R2043" s="31" t="str">
        <f t="shared" si="65"/>
        <v/>
      </c>
      <c r="S2043" s="29">
        <f>IF($Q2043&lt;Parâmetros!$E$19,$G2043-1,$G2043)</f>
        <v>0</v>
      </c>
    </row>
    <row r="2044" spans="1:19" ht="15" customHeight="1" x14ac:dyDescent="0.25">
      <c r="A2044" s="122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4"/>
        <v>9999</v>
      </c>
      <c r="R2044" s="31" t="str">
        <f t="shared" si="65"/>
        <v/>
      </c>
      <c r="S2044" s="29">
        <f>IF($Q2044&lt;Parâmetros!$E$19,$G2044-1,$G2044)</f>
        <v>0</v>
      </c>
    </row>
    <row r="2045" spans="1:19" ht="15" customHeight="1" x14ac:dyDescent="0.25">
      <c r="A2045" s="122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customHeight="1" x14ac:dyDescent="0.25">
      <c r="A2046" s="122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customHeight="1" x14ac:dyDescent="0.25">
      <c r="A2047" s="122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customHeight="1" x14ac:dyDescent="0.25">
      <c r="A2048" s="122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2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2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2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2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2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2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2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2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2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2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2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2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2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2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2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2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2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2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2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2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2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2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2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2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2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2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2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2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2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2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2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2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2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2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2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2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2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2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2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2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2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2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2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2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2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2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2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2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2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2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2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2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2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2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2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2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ref="Q2104:Q2167" si="66">IFERROR(VALUE(LEFT($J2104,2))*60+VALUE(MID($J2104,4,2)),9999)</f>
        <v>9999</v>
      </c>
      <c r="R2104" s="31" t="str">
        <f t="shared" ref="R2104:R2167" si="67">IFERROR(VALUE(LEFT($K2104,2))*60+VALUE(MID($K2104,4,2)),"")</f>
        <v/>
      </c>
      <c r="S2104" s="29">
        <f>IF($Q2104&lt;Parâmetros!$E$19,$G2104-1,$G2104)</f>
        <v>0</v>
      </c>
    </row>
    <row r="2105" spans="1:19" ht="15" customHeight="1" x14ac:dyDescent="0.25">
      <c r="A2105" s="122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N2105" s="65"/>
      <c r="O2105" s="65"/>
      <c r="P2105" s="66"/>
      <c r="Q2105" s="31">
        <f t="shared" si="66"/>
        <v>9999</v>
      </c>
      <c r="R2105" s="31" t="str">
        <f t="shared" si="67"/>
        <v/>
      </c>
      <c r="S2105" s="29">
        <f>IF($Q2105&lt;Parâmetros!$E$19,$G2105-1,$G2105)</f>
        <v>0</v>
      </c>
    </row>
    <row r="2106" spans="1:19" ht="15" customHeight="1" x14ac:dyDescent="0.25">
      <c r="A2106" s="122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6"/>
        <v>9999</v>
      </c>
      <c r="R2106" s="31" t="str">
        <f t="shared" si="67"/>
        <v/>
      </c>
      <c r="S2106" s="29">
        <f>IF($Q2106&lt;Parâmetros!$E$19,$G2106-1,$G2106)</f>
        <v>0</v>
      </c>
    </row>
    <row r="2107" spans="1:19" ht="15" customHeight="1" x14ac:dyDescent="0.25">
      <c r="A2107" s="122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6"/>
        <v>9999</v>
      </c>
      <c r="R2107" s="31" t="str">
        <f t="shared" si="67"/>
        <v/>
      </c>
      <c r="S2107" s="29">
        <f>IF($Q2107&lt;Parâmetros!$E$19,$G2107-1,$G2107)</f>
        <v>0</v>
      </c>
    </row>
    <row r="2108" spans="1:19" ht="15" customHeight="1" x14ac:dyDescent="0.25">
      <c r="A2108" s="122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customHeight="1" x14ac:dyDescent="0.25">
      <c r="A2109" s="122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customHeight="1" x14ac:dyDescent="0.25">
      <c r="A2110" s="122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customHeight="1" x14ac:dyDescent="0.25">
      <c r="A2111" s="122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2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2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2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2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2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2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2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2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2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2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2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2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2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2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2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2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2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2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2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2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2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2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2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2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2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2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2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2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2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2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2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2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2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2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2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N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2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2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2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2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2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2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2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2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2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2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2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2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2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2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2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2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2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2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2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2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2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2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ref="Q2168:Q2231" si="68">IFERROR(VALUE(LEFT($J2168,2))*60+VALUE(MID($J2168,4,2)),9999)</f>
        <v>9999</v>
      </c>
      <c r="R2168" s="31" t="str">
        <f t="shared" ref="R2168:R2231" si="69">IFERROR(VALUE(LEFT($K2168,2))*60+VALUE(MID($K2168,4,2)),"")</f>
        <v/>
      </c>
      <c r="S2168" s="29">
        <f>IF($Q2168&lt;Parâmetros!$E$19,$G2168-1,$G2168)</f>
        <v>0</v>
      </c>
    </row>
    <row r="2169" spans="1:19" ht="15" customHeight="1" x14ac:dyDescent="0.25">
      <c r="A2169" s="122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8"/>
        <v>9999</v>
      </c>
      <c r="R2169" s="31" t="str">
        <f t="shared" si="69"/>
        <v/>
      </c>
      <c r="S2169" s="29">
        <f>IF($Q2169&lt;Parâmetros!$E$19,$G2169-1,$G2169)</f>
        <v>0</v>
      </c>
    </row>
    <row r="2170" spans="1:19" ht="15" customHeight="1" x14ac:dyDescent="0.25">
      <c r="A2170" s="122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8"/>
        <v>9999</v>
      </c>
      <c r="R2170" s="31" t="str">
        <f t="shared" si="69"/>
        <v/>
      </c>
      <c r="S2170" s="29">
        <f>IF($Q2170&lt;Parâmetros!$E$19,$G2170-1,$G2170)</f>
        <v>0</v>
      </c>
    </row>
    <row r="2171" spans="1:19" ht="15" customHeight="1" x14ac:dyDescent="0.25">
      <c r="A2171" s="122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8"/>
        <v>9999</v>
      </c>
      <c r="R2171" s="31" t="str">
        <f t="shared" si="69"/>
        <v/>
      </c>
      <c r="S2171" s="29">
        <f>IF($Q2171&lt;Parâmetros!$E$19,$G2171-1,$G2171)</f>
        <v>0</v>
      </c>
    </row>
    <row r="2172" spans="1:19" ht="15" customHeight="1" x14ac:dyDescent="0.25">
      <c r="A2172" s="122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customHeight="1" x14ac:dyDescent="0.25">
      <c r="A2173" s="122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customHeight="1" x14ac:dyDescent="0.25">
      <c r="A2174" s="122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customHeight="1" x14ac:dyDescent="0.25">
      <c r="A2175" s="122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2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2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2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2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2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2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2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2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2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2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2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2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2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2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2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2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2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2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2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2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2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2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2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2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2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2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2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2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2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2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2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N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2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2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2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2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2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2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2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2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ref="Q2232:Q2295" si="70">IFERROR(VALUE(LEFT($J2232,2))*60+VALUE(MID($J2232,4,2)),9999)</f>
        <v>9999</v>
      </c>
      <c r="R2232" s="31" t="str">
        <f t="shared" ref="R2232:R2295" si="71">IFERROR(VALUE(LEFT($K2232,2))*60+VALUE(MID($K2232,4,2)),"")</f>
        <v/>
      </c>
      <c r="S2232" s="29">
        <f>IF($Q2232&lt;Parâmetros!$E$19,$G2232-1,$G2232)</f>
        <v>0</v>
      </c>
    </row>
    <row r="2233" spans="1:19" ht="15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70"/>
        <v>9999</v>
      </c>
      <c r="R2233" s="31" t="str">
        <f t="shared" si="71"/>
        <v/>
      </c>
      <c r="S2233" s="29">
        <f>IF($Q2233&lt;Parâmetros!$E$19,$G2233-1,$G2233)</f>
        <v>0</v>
      </c>
    </row>
    <row r="2234" spans="1:19" ht="15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N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ref="Q2296:Q2359" si="72">IFERROR(VALUE(LEFT($J2296,2))*60+VALUE(MID($J2296,4,2)),9999)</f>
        <v>9999</v>
      </c>
      <c r="R2296" s="31" t="str">
        <f t="shared" ref="R2296:R2359" si="73">IFERROR(VALUE(LEFT($K2296,2))*60+VALUE(MID($K2296,4,2)),"")</f>
        <v/>
      </c>
      <c r="S2296" s="29">
        <f>IF($Q2296&lt;Parâmetros!$E$19,$G2296-1,$G2296)</f>
        <v>0</v>
      </c>
    </row>
    <row r="2297" spans="1:19" ht="15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2"/>
        <v>9999</v>
      </c>
      <c r="R2297" s="31" t="str">
        <f t="shared" si="73"/>
        <v/>
      </c>
      <c r="S2297" s="29">
        <f>IF($Q2297&lt;Parâmetros!$E$19,$G2297-1,$G2297)</f>
        <v>0</v>
      </c>
    </row>
    <row r="2298" spans="1:19" ht="15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ref="Q2360:Q2423" si="74">IFERROR(VALUE(LEFT($J2360,2))*60+VALUE(MID($J2360,4,2)),9999)</f>
        <v>9999</v>
      </c>
      <c r="R2360" s="31" t="str">
        <f t="shared" ref="R2360:R2423" si="75">IFERROR(VALUE(LEFT($K2360,2))*60+VALUE(MID($K2360,4,2)),"")</f>
        <v/>
      </c>
      <c r="S2360" s="29">
        <f>IF($Q2360&lt;Parâmetros!$E$19,$G2360-1,$G2360)</f>
        <v>0</v>
      </c>
    </row>
    <row r="2361" spans="1:19" ht="15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4"/>
        <v>9999</v>
      </c>
      <c r="R2361" s="31" t="str">
        <f t="shared" si="75"/>
        <v/>
      </c>
      <c r="S2361" s="29">
        <f>IF($Q2361&lt;Parâmetros!$E$19,$G2361-1,$G2361)</f>
        <v>0</v>
      </c>
    </row>
    <row r="2362" spans="1:19" ht="15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ref="Q2424:Q2487" si="76">IFERROR(VALUE(LEFT($J2424,2))*60+VALUE(MID($J2424,4,2)),9999)</f>
        <v>9999</v>
      </c>
      <c r="R2424" s="31" t="str">
        <f t="shared" ref="R2424:R2487" si="77">IFERROR(VALUE(LEFT($K2424,2))*60+VALUE(MID($K2424,4,2)),"")</f>
        <v/>
      </c>
      <c r="S2424" s="29">
        <f>IF($Q2424&lt;Parâmetros!$E$19,$G2424-1,$G2424)</f>
        <v>0</v>
      </c>
    </row>
    <row r="2425" spans="1:19" ht="15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6"/>
        <v>9999</v>
      </c>
      <c r="R2425" s="31" t="str">
        <f t="shared" si="77"/>
        <v/>
      </c>
      <c r="S2425" s="29">
        <f>IF($Q2425&lt;Parâmetros!$E$19,$G2425-1,$G2425)</f>
        <v>0</v>
      </c>
    </row>
    <row r="2426" spans="1:19" ht="15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ref="Q2488:Q2551" si="78">IFERROR(VALUE(LEFT($J2488,2))*60+VALUE(MID($J2488,4,2)),9999)</f>
        <v>9999</v>
      </c>
      <c r="R2488" s="31" t="str">
        <f t="shared" ref="R2488:R2551" si="79">IFERROR(VALUE(LEFT($K2488,2))*60+VALUE(MID($K2488,4,2)),"")</f>
        <v/>
      </c>
      <c r="S2488" s="29">
        <f>IF($Q2488&lt;Parâmetros!$E$19,$G2488-1,$G2488)</f>
        <v>0</v>
      </c>
    </row>
    <row r="2489" spans="1:19" ht="15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8"/>
        <v>9999</v>
      </c>
      <c r="R2489" s="31" t="str">
        <f t="shared" si="79"/>
        <v/>
      </c>
      <c r="S2489" s="29">
        <f>IF($Q2489&lt;Parâmetros!$E$19,$G2489-1,$G2489)</f>
        <v>0</v>
      </c>
    </row>
    <row r="2490" spans="1:19" ht="15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ref="Q2552:Q2615" si="80">IFERROR(VALUE(LEFT($J2552,2))*60+VALUE(MID($J2552,4,2)),9999)</f>
        <v>9999</v>
      </c>
      <c r="R2552" s="31" t="str">
        <f t="shared" ref="R2552:R2615" si="81">IFERROR(VALUE(LEFT($K2552,2))*60+VALUE(MID($K2552,4,2)),"")</f>
        <v/>
      </c>
      <c r="S2552" s="29">
        <f>IF($Q2552&lt;Parâmetros!$E$19,$G2552-1,$G2552)</f>
        <v>0</v>
      </c>
    </row>
    <row r="2553" spans="1:19" ht="15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80"/>
        <v>9999</v>
      </c>
      <c r="R2553" s="31" t="str">
        <f t="shared" si="81"/>
        <v/>
      </c>
      <c r="S2553" s="29">
        <f>IF($Q2553&lt;Parâmetros!$E$19,$G2553-1,$G2553)</f>
        <v>0</v>
      </c>
    </row>
    <row r="2554" spans="1:19" ht="15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O2616" s="65"/>
      <c r="P2616" s="66"/>
      <c r="Q2616" s="31">
        <f t="shared" ref="Q2616:Q2679" si="82">IFERROR(VALUE(LEFT($J2616,2))*60+VALUE(MID($J2616,4,2)),9999)</f>
        <v>9999</v>
      </c>
      <c r="R2616" s="31" t="str">
        <f t="shared" ref="R2616:R2679" si="83">IFERROR(VALUE(LEFT($K2616,2))*60+VALUE(MID($K2616,4,2)),"")</f>
        <v/>
      </c>
      <c r="S2616" s="29">
        <f>IF($Q2616&lt;Parâmetros!$E$19,$G2616-1,$G2616)</f>
        <v>0</v>
      </c>
    </row>
    <row r="2617" spans="1:19" ht="15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2"/>
        <v>9999</v>
      </c>
      <c r="R2617" s="31" t="str">
        <f t="shared" si="83"/>
        <v/>
      </c>
      <c r="S2617" s="29">
        <f>IF($Q2617&lt;Parâmetros!$E$19,$G2617-1,$G2617)</f>
        <v>0</v>
      </c>
    </row>
    <row r="2618" spans="1:19" ht="15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ref="Q2680:Q2742" si="84">IFERROR(VALUE(LEFT($J2680,2))*60+VALUE(MID($J2680,4,2)),9999)</f>
        <v>9999</v>
      </c>
      <c r="R2680" s="31" t="str">
        <f t="shared" ref="R2680:R2742" si="85">IFERROR(VALUE(LEFT($K2680,2))*60+VALUE(MID($K2680,4,2)),"")</f>
        <v/>
      </c>
      <c r="S2680" s="29">
        <f>IF($Q2680&lt;Parâmetros!$E$19,$G2680-1,$G2680)</f>
        <v>0</v>
      </c>
    </row>
    <row r="2681" spans="1:19" ht="15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4"/>
        <v>9999</v>
      </c>
      <c r="R2681" s="31" t="str">
        <f t="shared" si="85"/>
        <v/>
      </c>
      <c r="S2681" s="29">
        <f>IF($Q2681&lt;Parâmetros!$E$19,$G2681-1,$G2681)</f>
        <v>0</v>
      </c>
    </row>
    <row r="2682" spans="1:19" ht="15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ref="Q2743:Q2806" si="86">IFERROR(VALUE(LEFT($J2743,2))*60+VALUE(MID($J2743,4,2)),9999)</f>
        <v>9999</v>
      </c>
      <c r="R2743" s="31" t="str">
        <f t="shared" ref="R2743:R2806" si="87">IFERROR(VALUE(LEFT($K2743,2))*60+VALUE(MID($K2743,4,2)),"")</f>
        <v/>
      </c>
      <c r="S2743" s="29">
        <f>IF($Q2743&lt;Parâmetros!$E$19,$G2743-1,$G2743)</f>
        <v>0</v>
      </c>
    </row>
    <row r="2744" spans="1:19" ht="15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6"/>
        <v>9999</v>
      </c>
      <c r="R2744" s="31" t="str">
        <f t="shared" si="87"/>
        <v/>
      </c>
      <c r="S2744" s="29">
        <f>IF($Q2744&lt;Parâmetros!$E$19,$G2744-1,$G2744)</f>
        <v>0</v>
      </c>
    </row>
    <row r="2745" spans="1:19" ht="15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ref="Q2807:Q2861" si="88">IFERROR(VALUE(LEFT($J2807,2))*60+VALUE(MID($J2807,4,2)),9999)</f>
        <v>9999</v>
      </c>
      <c r="R2807" s="31" t="str">
        <f t="shared" ref="R2807:R2861" si="89">IFERROR(VALUE(LEFT($K2807,2))*60+VALUE(MID($K2807,4,2)),"")</f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8"/>
        <v>9999</v>
      </c>
      <c r="R2808" s="31" t="str">
        <f t="shared" si="89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/>
      <c r="R2862" s="31"/>
      <c r="S2862" s="29"/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O2863" s="65"/>
      <c r="P2863" s="66"/>
      <c r="Q2863" s="31">
        <f t="shared" ref="Q2863:Q2926" si="90">IFERROR(VALUE(LEFT($J2863,2))*60+VALUE(MID($J2863,4,2)),9999)</f>
        <v>9999</v>
      </c>
      <c r="R2863" s="31" t="str">
        <f t="shared" ref="R2863:R2926" si="91">IFERROR(VALUE(LEFT($K2863,2))*60+VALUE(MID($K2863,4,2)),"")</f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si="90"/>
        <v>9999</v>
      </c>
      <c r="R2864" s="31" t="str">
        <f t="shared" si="91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ref="Q2927:Q2990" si="92">IFERROR(VALUE(LEFT($J2927,2))*60+VALUE(MID($J2927,4,2)),9999)</f>
        <v>9999</v>
      </c>
      <c r="R2927" s="31" t="str">
        <f t="shared" ref="R2927:R2990" si="93">IFERROR(VALUE(LEFT($K2927,2))*60+VALUE(MID($K2927,4,2)),"")</f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2"/>
        <v>9999</v>
      </c>
      <c r="R2928" s="31" t="str">
        <f t="shared" si="93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ref="Q2991:Q3054" si="94">IFERROR(VALUE(LEFT($J2991,2))*60+VALUE(MID($J2991,4,2)),9999)</f>
        <v>9999</v>
      </c>
      <c r="R2991" s="31" t="str">
        <f t="shared" ref="R2991:R3054" si="95">IFERROR(VALUE(LEFT($K2991,2))*60+VALUE(MID($K2991,4,2)),"")</f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4"/>
        <v>9999</v>
      </c>
      <c r="R2992" s="31" t="str">
        <f t="shared" si="95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ref="Q3055:Q3118" si="96">IFERROR(VALUE(LEFT($J3055,2))*60+VALUE(MID($J3055,4,2)),9999)</f>
        <v>9999</v>
      </c>
      <c r="R3055" s="31" t="str">
        <f t="shared" ref="R3055:R3118" si="97">IFERROR(VALUE(LEFT($K3055,2))*60+VALUE(MID($K3055,4,2)),"")</f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6"/>
        <v>9999</v>
      </c>
      <c r="R3056" s="31" t="str">
        <f t="shared" si="97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ref="Q3119:Q3182" si="98">IFERROR(VALUE(LEFT($J3119,2))*60+VALUE(MID($J3119,4,2)),9999)</f>
        <v>9999</v>
      </c>
      <c r="R3119" s="31" t="str">
        <f t="shared" ref="R3119:R3182" si="99">IFERROR(VALUE(LEFT($K3119,2))*60+VALUE(MID($K3119,4,2)),"")</f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ref="Q3183:Q3246" si="100">IFERROR(VALUE(LEFT($J3183,2))*60+VALUE(MID($J3183,4,2)),9999)</f>
        <v>9999</v>
      </c>
      <c r="R3183" s="31" t="str">
        <f t="shared" ref="R3183:R3246" si="101">IFERROR(VALUE(LEFT($K3183,2))*60+VALUE(MID($K3183,4,2)),"")</f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ref="Q3247:Q3310" si="102">IFERROR(VALUE(LEFT($J3247,2))*60+VALUE(MID($J3247,4,2)),9999)</f>
        <v>9999</v>
      </c>
      <c r="R3247" s="31" t="str">
        <f t="shared" ref="R3247:R3310" si="103">IFERROR(VALUE(LEFT($K3247,2))*60+VALUE(MID($K3247,4,2)),"")</f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ref="Q3311:Q3374" si="104">IFERROR(VALUE(LEFT($J3311,2))*60+VALUE(MID($J3311,4,2)),9999)</f>
        <v>9999</v>
      </c>
      <c r="R3311" s="31" t="str">
        <f t="shared" ref="R3311:R3374" si="105">IFERROR(VALUE(LEFT($K3311,2))*60+VALUE(MID($K3311,4,2)),"")</f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ref="Q3375:Q3438" si="106">IFERROR(VALUE(LEFT($J3375,2))*60+VALUE(MID($J3375,4,2)),9999)</f>
        <v>9999</v>
      </c>
      <c r="R3375" s="31" t="str">
        <f t="shared" ref="R3375:R3438" si="107">IFERROR(VALUE(LEFT($K3375,2))*60+VALUE(MID($K3375,4,2)),"")</f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ref="Q3439:Q3502" si="108">IFERROR(VALUE(LEFT($J3439,2))*60+VALUE(MID($J3439,4,2)),9999)</f>
        <v>9999</v>
      </c>
      <c r="R3439" s="31" t="str">
        <f t="shared" ref="R3439:R3502" si="109">IFERROR(VALUE(LEFT($K3439,2))*60+VALUE(MID($K3439,4,2)),"")</f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ref="Q3503:Q3566" si="110">IFERROR(VALUE(LEFT($J3503,2))*60+VALUE(MID($J3503,4,2)),9999)</f>
        <v>9999</v>
      </c>
      <c r="R3503" s="31" t="str">
        <f t="shared" ref="R3503:R3566" si="111">IFERROR(VALUE(LEFT($K3503,2))*60+VALUE(MID($K3503,4,2)),"")</f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ref="Q3567:Q3630" si="112">IFERROR(VALUE(LEFT($J3567,2))*60+VALUE(MID($J3567,4,2)),9999)</f>
        <v>9999</v>
      </c>
      <c r="R3567" s="31" t="str">
        <f t="shared" ref="R3567:R3630" si="113">IFERROR(VALUE(LEFT($K3567,2))*60+VALUE(MID($K3567,4,2)),"")</f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ref="Q3631:Q3693" si="114">IFERROR(VALUE(LEFT($J3631,2))*60+VALUE(MID($J3631,4,2)),9999)</f>
        <v>9999</v>
      </c>
      <c r="R3631" s="31" t="str">
        <f t="shared" ref="R3631:R3693" si="115">IFERROR(VALUE(LEFT($K3631,2))*60+VALUE(MID($K3631,4,2)),"")</f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ref="Q3694:Q3757" si="116">IFERROR(VALUE(LEFT($J3694,2))*60+VALUE(MID($J3694,4,2)),9999)</f>
        <v>9999</v>
      </c>
      <c r="R3694" s="31" t="str">
        <f t="shared" ref="R3694:R3757" si="117">IFERROR(VALUE(LEFT($K3694,2))*60+VALUE(MID($K3694,4,2)),"")</f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ref="Q3758:Q3821" si="118">IFERROR(VALUE(LEFT($J3758,2))*60+VALUE(MID($J3758,4,2)),9999)</f>
        <v>9999</v>
      </c>
      <c r="R3758" s="31" t="str">
        <f t="shared" ref="R3758:R3821" si="119">IFERROR(VALUE(LEFT($K3758,2))*60+VALUE(MID($K3758,4,2)),"")</f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ref="Q3822:Q3885" si="120">IFERROR(VALUE(LEFT($J3822,2))*60+VALUE(MID($J3822,4,2)),9999)</f>
        <v>9999</v>
      </c>
      <c r="R3822" s="31" t="str">
        <f t="shared" ref="R3822:R3885" si="121">IFERROR(VALUE(LEFT($K3822,2))*60+VALUE(MID($K3822,4,2)),"")</f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ref="Q3886:Q3949" si="122">IFERROR(VALUE(LEFT($J3886,2))*60+VALUE(MID($J3886,4,2)),9999)</f>
        <v>9999</v>
      </c>
      <c r="R3886" s="31" t="str">
        <f t="shared" ref="R3886:R3949" si="123">IFERROR(VALUE(LEFT($K3886,2))*60+VALUE(MID($K3886,4,2)),"")</f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N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ref="Q3950:Q4013" si="124">IFERROR(VALUE(LEFT($J3950,2))*60+VALUE(MID($J3950,4,2)),9999)</f>
        <v>9999</v>
      </c>
      <c r="R3950" s="31" t="str">
        <f t="shared" ref="R3950:R4013" si="125">IFERROR(VALUE(LEFT($K3950,2))*60+VALUE(MID($K3950,4,2)),"")</f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ref="Q4014:Q4077" si="126">IFERROR(VALUE(LEFT($J4014,2))*60+VALUE(MID($J4014,4,2)),9999)</f>
        <v>9999</v>
      </c>
      <c r="R4014" s="31" t="str">
        <f t="shared" ref="R4014:R4077" si="127">IFERROR(VALUE(LEFT($K4014,2))*60+VALUE(MID($K4014,4,2)),"")</f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ref="Q4078:Q4141" si="128">IFERROR(VALUE(LEFT($J4078,2))*60+VALUE(MID($J4078,4,2)),9999)</f>
        <v>9999</v>
      </c>
      <c r="R4078" s="31" t="str">
        <f t="shared" ref="R4078:R4141" si="129">IFERROR(VALUE(LEFT($K4078,2))*60+VALUE(MID($K4078,4,2)),"")</f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ref="Q4142:Q4205" si="130">IFERROR(VALUE(LEFT($J4142,2))*60+VALUE(MID($J4142,4,2)),9999)</f>
        <v>9999</v>
      </c>
      <c r="R4142" s="31" t="str">
        <f t="shared" ref="R4142:R4205" si="131">IFERROR(VALUE(LEFT($K4142,2))*60+VALUE(MID($K4142,4,2)),"")</f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ref="Q4206:Q4269" si="132">IFERROR(VALUE(LEFT($J4206,2))*60+VALUE(MID($J4206,4,2)),9999)</f>
        <v>9999</v>
      </c>
      <c r="R4206" s="31" t="str">
        <f t="shared" ref="R4206:R4269" si="133">IFERROR(VALUE(LEFT($K4206,2))*60+VALUE(MID($K4206,4,2)),"")</f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ref="Q4270:Q4333" si="134">IFERROR(VALUE(LEFT($J4270,2))*60+VALUE(MID($J4270,4,2)),9999)</f>
        <v>9999</v>
      </c>
      <c r="R4270" s="31" t="str">
        <f t="shared" ref="R4270:R4333" si="135">IFERROR(VALUE(LEFT($K4270,2))*60+VALUE(MID($K4270,4,2)),"")</f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ref="Q4334:Q4397" si="136">IFERROR(VALUE(LEFT($J4334,2))*60+VALUE(MID($J4334,4,2)),9999)</f>
        <v>9999</v>
      </c>
      <c r="R4334" s="31" t="str">
        <f t="shared" ref="R4334:R4397" si="137">IFERROR(VALUE(LEFT($K4334,2))*60+VALUE(MID($K4334,4,2)),"")</f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ref="Q4398:Q4461" si="138">IFERROR(VALUE(LEFT($J4398,2))*60+VALUE(MID($J4398,4,2)),9999)</f>
        <v>9999</v>
      </c>
      <c r="R4398" s="31" t="str">
        <f t="shared" ref="R4398:R4461" si="139">IFERROR(VALUE(LEFT($K4398,2))*60+VALUE(MID($K4398,4,2)),"")</f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ref="Q4462:Q4525" si="140">IFERROR(VALUE(LEFT($J4462,2))*60+VALUE(MID($J4462,4,2)),9999)</f>
        <v>9999</v>
      </c>
      <c r="R4462" s="31" t="str">
        <f t="shared" ref="R4462:R4525" si="141">IFERROR(VALUE(LEFT($K4462,2))*60+VALUE(MID($K4462,4,2)),"")</f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ref="Q4526:Q4589" si="142">IFERROR(VALUE(LEFT($J4526,2))*60+VALUE(MID($J4526,4,2)),9999)</f>
        <v>9999</v>
      </c>
      <c r="R4526" s="31" t="str">
        <f t="shared" ref="R4526:R4589" si="143">IFERROR(VALUE(LEFT($K4526,2))*60+VALUE(MID($K4526,4,2)),"")</f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ref="Q4590:Q4653" si="144">IFERROR(VALUE(LEFT($J4590,2))*60+VALUE(MID($J4590,4,2)),9999)</f>
        <v>9999</v>
      </c>
      <c r="R4590" s="31" t="str">
        <f t="shared" ref="R4590:R4653" si="145">IFERROR(VALUE(LEFT($K4590,2))*60+VALUE(MID($K4590,4,2)),"")</f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ref="Q4654:Q4717" si="146">IFERROR(VALUE(LEFT($J4654,2))*60+VALUE(MID($J4654,4,2)),9999)</f>
        <v>9999</v>
      </c>
      <c r="R4654" s="31" t="str">
        <f t="shared" ref="R4654:R4717" si="147">IFERROR(VALUE(LEFT($K4654,2))*60+VALUE(MID($K4654,4,2)),"")</f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ref="Q4718:Q4781" si="148">IFERROR(VALUE(LEFT($J4718,2))*60+VALUE(MID($J4718,4,2)),9999)</f>
        <v>9999</v>
      </c>
      <c r="R4718" s="31" t="str">
        <f t="shared" ref="R4718:R4781" si="149">IFERROR(VALUE(LEFT($K4718,2))*60+VALUE(MID($K4718,4,2)),"")</f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ref="Q4782:Q4845" si="150">IFERROR(VALUE(LEFT($J4782,2))*60+VALUE(MID($J4782,4,2)),9999)</f>
        <v>9999</v>
      </c>
      <c r="R4782" s="31" t="str">
        <f t="shared" ref="R4782:R4845" si="151">IFERROR(VALUE(LEFT($K4782,2))*60+VALUE(MID($K4782,4,2)),"")</f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ref="Q4846:Q4909" si="152">IFERROR(VALUE(LEFT($J4846,2))*60+VALUE(MID($J4846,4,2)),9999)</f>
        <v>9999</v>
      </c>
      <c r="R4846" s="31" t="str">
        <f t="shared" ref="R4846:R4909" si="153">IFERROR(VALUE(LEFT($K4846,2))*60+VALUE(MID($K4846,4,2)),"")</f>
        <v/>
      </c>
      <c r="S4846" s="29">
        <f>IF($Q4846&lt;Parâmetros!$E$19,$G4846-1,$G4846)</f>
        <v>0</v>
      </c>
    </row>
    <row r="4847" spans="1:19" ht="15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ref="Q4910:Q4973" si="154">IFERROR(VALUE(LEFT($J4910,2))*60+VALUE(MID($J4910,4,2)),9999)</f>
        <v>9999</v>
      </c>
      <c r="R4910" s="31" t="str">
        <f t="shared" ref="R4910:R4973" si="155">IFERROR(VALUE(LEFT($K4910,2))*60+VALUE(MID($K4910,4,2)),"")</f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ref="Q4974:Q5037" si="156">IFERROR(VALUE(LEFT($J4974,2))*60+VALUE(MID($J4974,4,2)),9999)</f>
        <v>9999</v>
      </c>
      <c r="R4974" s="31" t="str">
        <f t="shared" ref="R4974:R5037" si="157">IFERROR(VALUE(LEFT($K4974,2))*60+VALUE(MID($K4974,4,2)),"")</f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ref="Q5038:Q5101" si="158">IFERROR(VALUE(LEFT($J5038,2))*60+VALUE(MID($J5038,4,2)),9999)</f>
        <v>9999</v>
      </c>
      <c r="R5038" s="31" t="str">
        <f t="shared" ref="R5038:R5101" si="159">IFERROR(VALUE(LEFT($K5038,2))*60+VALUE(MID($K5038,4,2)),"")</f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2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20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20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20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20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ref="Q5102:Q5165" si="160">IFERROR(VALUE(LEFT($J5102,2))*60+VALUE(MID($J5102,4,2)),9999)</f>
        <v>9999</v>
      </c>
      <c r="R5102" s="31" t="str">
        <f t="shared" ref="R5102:R5165" si="161">IFERROR(VALUE(LEFT($K5102,2))*60+VALUE(MID($K5102,4,2)),"")</f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ref="Q5166:Q5229" si="162">IFERROR(VALUE(LEFT($J5166,2))*60+VALUE(MID($J5166,4,2)),9999)</f>
        <v>9999</v>
      </c>
      <c r="R5166" s="31" t="str">
        <f t="shared" ref="R5166:R5229" si="163">IFERROR(VALUE(LEFT($K5166,2))*60+VALUE(MID($K5166,4,2)),"")</f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20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ref="Q5230:Q5293" si="164">IFERROR(VALUE(LEFT($J5230,2))*60+VALUE(MID($J5230,4,2)),9999)</f>
        <v>9999</v>
      </c>
      <c r="R5230" s="31" t="str">
        <f t="shared" ref="R5230:R5293" si="165">IFERROR(VALUE(LEFT($K5230,2))*60+VALUE(MID($K5230,4,2)),"")</f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20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20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20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20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20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20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16"/>
      <c r="O5294" s="116"/>
      <c r="P5294" s="117"/>
      <c r="Q5294" s="31">
        <f t="shared" ref="Q5294:Q5357" si="166">IFERROR(VALUE(LEFT($J5294,2))*60+VALUE(MID($J5294,4,2)),9999)</f>
        <v>9999</v>
      </c>
      <c r="R5294" s="31" t="str">
        <f t="shared" ref="R5294:R5357" si="167">IFERROR(VALUE(LEFT($K5294,2))*60+VALUE(MID($K5294,4,2)),"")</f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16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20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16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16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16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20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20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ref="Q5358:Q5421" si="168">IFERROR(VALUE(LEFT($J5358,2))*60+VALUE(MID($J5358,4,2)),9999)</f>
        <v>9999</v>
      </c>
      <c r="R5358" s="31" t="str">
        <f t="shared" ref="R5358:R5421" si="169">IFERROR(VALUE(LEFT($K5358,2))*60+VALUE(MID($K5358,4,2)),"")</f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20"/>
      <c r="O5359" s="116"/>
      <c r="P5359" s="117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20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20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20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20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20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ref="Q5422:Q5485" si="170">IFERROR(VALUE(LEFT($J5422,2))*60+VALUE(MID($J5422,4,2)),9999)</f>
        <v>9999</v>
      </c>
      <c r="R5422" s="31" t="str">
        <f t="shared" ref="R5422:R5485" si="171">IFERROR(VALUE(LEFT($K5422,2))*60+VALUE(MID($K5422,4,2)),"")</f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20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20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20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16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20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ref="Q5486:Q5549" si="172">IFERROR(VALUE(LEFT($J5486,2))*60+VALUE(MID($J5486,4,2)),9999)</f>
        <v>9999</v>
      </c>
      <c r="R5486" s="31" t="str">
        <f t="shared" ref="R5486:R5549" si="173">IFERROR(VALUE(LEFT($K5486,2))*60+VALUE(MID($K5486,4,2)),"")</f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16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16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16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16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20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20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20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20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ref="Q5550:Q5613" si="174">IFERROR(VALUE(LEFT($J5550,2))*60+VALUE(MID($J5550,4,2)),9999)</f>
        <v>9999</v>
      </c>
      <c r="R5550" s="31" t="str">
        <f t="shared" ref="R5550:R5613" si="175">IFERROR(VALUE(LEFT($K5550,2))*60+VALUE(MID($K5550,4,2)),"")</f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20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20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20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16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20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20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20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20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20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ref="Q5614:Q5677" si="176">IFERROR(VALUE(LEFT($J5614,2))*60+VALUE(MID($J5614,4,2)),9999)</f>
        <v>9999</v>
      </c>
      <c r="R5614" s="31" t="str">
        <f t="shared" ref="R5614:R5677" si="177">IFERROR(VALUE(LEFT($K5614,2))*60+VALUE(MID($K5614,4,2)),"")</f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16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20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20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16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16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20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20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16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9"/>
      <c r="B5672" s="116"/>
      <c r="C5672" s="116"/>
      <c r="D5672" s="117"/>
      <c r="E5672" s="118"/>
      <c r="F5672" s="116"/>
      <c r="G5672" s="117"/>
      <c r="H5672" s="120"/>
      <c r="I5672" s="120"/>
      <c r="J5672" s="116"/>
      <c r="K5672" s="116"/>
      <c r="L5672" s="117"/>
      <c r="M5672" s="116"/>
      <c r="N5672" s="116"/>
      <c r="O5672" s="116"/>
      <c r="P5672" s="117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ref="Q5678:Q5741" si="178">IFERROR(VALUE(LEFT($J5678,2))*60+VALUE(MID($J5678,4,2)),9999)</f>
        <v>9999</v>
      </c>
      <c r="R5678" s="31" t="str">
        <f t="shared" ref="R5678:R5741" si="179">IFERROR(VALUE(LEFT($K5678,2))*60+VALUE(MID($K5678,4,2)),"")</f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ref="Q5742:Q5805" si="180">IFERROR(VALUE(LEFT($J5742,2))*60+VALUE(MID($J5742,4,2)),9999)</f>
        <v>9999</v>
      </c>
      <c r="R5742" s="31" t="str">
        <f t="shared" ref="R5742:R5805" si="181">IFERROR(VALUE(LEFT($K5742,2))*60+VALUE(MID($K5742,4,2)),"")</f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ref="Q5806:Q5869" si="182">IFERROR(VALUE(LEFT($J5806,2))*60+VALUE(MID($J5806,4,2)),9999)</f>
        <v>9999</v>
      </c>
      <c r="R5806" s="31" t="str">
        <f t="shared" ref="R5806:R5869" si="183">IFERROR(VALUE(LEFT($K5806,2))*60+VALUE(MID($K5806,4,2)),"")</f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ref="Q5870:Q5933" si="184">IFERROR(VALUE(LEFT($J5870,2))*60+VALUE(MID($J5870,4,2)),9999)</f>
        <v>9999</v>
      </c>
      <c r="R5870" s="31" t="str">
        <f t="shared" ref="R5870:R5933" si="185">IFERROR(VALUE(LEFT($K5870,2))*60+VALUE(MID($K5870,4,2)),"")</f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ref="Q5934:Q5997" si="186">IFERROR(VALUE(LEFT($J5934,2))*60+VALUE(MID($J5934,4,2)),9999)</f>
        <v>9999</v>
      </c>
      <c r="R5934" s="31" t="str">
        <f t="shared" ref="R5934:R5997" si="187">IFERROR(VALUE(LEFT($K5934,2))*60+VALUE(MID($K5934,4,2)),"")</f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ref="Q5998:Q6061" si="188">IFERROR(VALUE(LEFT($J5998,2))*60+VALUE(MID($J5998,4,2)),9999)</f>
        <v>9999</v>
      </c>
      <c r="R5998" s="31" t="str">
        <f t="shared" ref="R5998:R6061" si="189">IFERROR(VALUE(LEFT($K5998,2))*60+VALUE(MID($K5998,4,2)),"")</f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ref="Q6062:Q6125" si="190">IFERROR(VALUE(LEFT($J6062,2))*60+VALUE(MID($J6062,4,2)),9999)</f>
        <v>9999</v>
      </c>
      <c r="R6062" s="31" t="str">
        <f t="shared" ref="R6062:R6125" si="191">IFERROR(VALUE(LEFT($K6062,2))*60+VALUE(MID($K6062,4,2)),"")</f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ref="Q6126:Q6189" si="192">IFERROR(VALUE(LEFT($J6126,2))*60+VALUE(MID($J6126,4,2)),9999)</f>
        <v>9999</v>
      </c>
      <c r="R6126" s="31" t="str">
        <f t="shared" ref="R6126:R6189" si="193">IFERROR(VALUE(LEFT($K6126,2))*60+VALUE(MID($K6126,4,2)),"")</f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ref="Q6190:Q6253" si="194">IFERROR(VALUE(LEFT($J6190,2))*60+VALUE(MID($J6190,4,2)),9999)</f>
        <v>9999</v>
      </c>
      <c r="R6190" s="31" t="str">
        <f t="shared" ref="R6190:R6253" si="195">IFERROR(VALUE(LEFT($K6190,2))*60+VALUE(MID($K6190,4,2)),"")</f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ref="Q6254:Q6317" si="196">IFERROR(VALUE(LEFT($J6254,2))*60+VALUE(MID($J6254,4,2)),9999)</f>
        <v>9999</v>
      </c>
      <c r="R6254" s="31" t="str">
        <f t="shared" ref="R6254:R6317" si="197">IFERROR(VALUE(LEFT($K6254,2))*60+VALUE(MID($K6254,4,2)),"")</f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ref="Q6318:Q6381" si="198">IFERROR(VALUE(LEFT($J6318,2))*60+VALUE(MID($J6318,4,2)),9999)</f>
        <v>9999</v>
      </c>
      <c r="R6318" s="31" t="str">
        <f t="shared" ref="R6318:R6381" si="199">IFERROR(VALUE(LEFT($K6318,2))*60+VALUE(MID($K6318,4,2)),"")</f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ref="Q6382:Q6445" si="200">IFERROR(VALUE(LEFT($J6382,2))*60+VALUE(MID($J6382,4,2)),9999)</f>
        <v>9999</v>
      </c>
      <c r="R6382" s="31" t="str">
        <f t="shared" ref="R6382:R6445" si="201">IFERROR(VALUE(LEFT($K6382,2))*60+VALUE(MID($K6382,4,2)),"")</f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ref="Q6446:Q6509" si="202">IFERROR(VALUE(LEFT($J6446,2))*60+VALUE(MID($J6446,4,2)),9999)</f>
        <v>9999</v>
      </c>
      <c r="R6446" s="31" t="str">
        <f t="shared" ref="R6446:R6509" si="203">IFERROR(VALUE(LEFT($K6446,2))*60+VALUE(MID($K6446,4,2)),"")</f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ref="Q6510:Q6573" si="204">IFERROR(VALUE(LEFT($J6510,2))*60+VALUE(MID($J6510,4,2)),9999)</f>
        <v>9999</v>
      </c>
      <c r="R6510" s="31" t="str">
        <f t="shared" ref="R6510:R6573" si="205">IFERROR(VALUE(LEFT($K6510,2))*60+VALUE(MID($K6510,4,2)),"")</f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ref="Q6574:Q6637" si="206">IFERROR(VALUE(LEFT($J6574,2))*60+VALUE(MID($J6574,4,2)),9999)</f>
        <v>9999</v>
      </c>
      <c r="R6574" s="31" t="str">
        <f t="shared" ref="R6574:R6637" si="207">IFERROR(VALUE(LEFT($K6574,2))*60+VALUE(MID($K6574,4,2)),"")</f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ref="Q6638:Q6701" si="208">IFERROR(VALUE(LEFT($J6638,2))*60+VALUE(MID($J6638,4,2)),9999)</f>
        <v>9999</v>
      </c>
      <c r="R6638" s="31" t="str">
        <f t="shared" ref="R6638:R6701" si="209">IFERROR(VALUE(LEFT($K6638,2))*60+VALUE(MID($K6638,4,2)),"")</f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ref="Q6702:Q6765" si="210">IFERROR(VALUE(LEFT($J6702,2))*60+VALUE(MID($J6702,4,2)),9999)</f>
        <v>9999</v>
      </c>
      <c r="R6702" s="31" t="str">
        <f t="shared" ref="R6702:R6765" si="211">IFERROR(VALUE(LEFT($K6702,2))*60+VALUE(MID($K6702,4,2)),"")</f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ref="Q6766:Q6829" si="212">IFERROR(VALUE(LEFT($J6766,2))*60+VALUE(MID($J6766,4,2)),9999)</f>
        <v>9999</v>
      </c>
      <c r="R6766" s="31" t="str">
        <f t="shared" ref="R6766:R6829" si="213">IFERROR(VALUE(LEFT($K6766,2))*60+VALUE(MID($K6766,4,2)),"")</f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ref="Q6830:Q6893" si="214">IFERROR(VALUE(LEFT($J6830,2))*60+VALUE(MID($J6830,4,2)),9999)</f>
        <v>9999</v>
      </c>
      <c r="R6830" s="31" t="str">
        <f t="shared" ref="R6830:R6893" si="215">IFERROR(VALUE(LEFT($K6830,2))*60+VALUE(MID($K6830,4,2)),"")</f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ref="Q6894:Q6957" si="216">IFERROR(VALUE(LEFT($J6894,2))*60+VALUE(MID($J6894,4,2)),9999)</f>
        <v>9999</v>
      </c>
      <c r="R6894" s="31" t="str">
        <f t="shared" ref="R6894:R6957" si="217">IFERROR(VALUE(LEFT($K6894,2))*60+VALUE(MID($K6894,4,2)),"")</f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ref="Q6958:Q7021" si="218">IFERROR(VALUE(LEFT($J6958,2))*60+VALUE(MID($J6958,4,2)),9999)</f>
        <v>9999</v>
      </c>
      <c r="R6958" s="31" t="str">
        <f t="shared" ref="R6958:R7021" si="219">IFERROR(VALUE(LEFT($K6958,2))*60+VALUE(MID($K6958,4,2)),"")</f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ref="Q7022:Q7085" si="220">IFERROR(VALUE(LEFT($J7022,2))*60+VALUE(MID($J7022,4,2)),9999)</f>
        <v>9999</v>
      </c>
      <c r="R7022" s="31" t="str">
        <f t="shared" ref="R7022:R7085" si="221">IFERROR(VALUE(LEFT($K7022,2))*60+VALUE(MID($K7022,4,2)),"")</f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ref="Q7086:Q7149" si="222">IFERROR(VALUE(LEFT($J7086,2))*60+VALUE(MID($J7086,4,2)),9999)</f>
        <v>9999</v>
      </c>
      <c r="R7086" s="31" t="str">
        <f t="shared" ref="R7086:R7149" si="223">IFERROR(VALUE(LEFT($K7086,2))*60+VALUE(MID($K7086,4,2)),"")</f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ref="Q7150:Q7213" si="224">IFERROR(VALUE(LEFT($J7150,2))*60+VALUE(MID($J7150,4,2)),9999)</f>
        <v>9999</v>
      </c>
      <c r="R7150" s="31" t="str">
        <f t="shared" ref="R7150:R7213" si="225">IFERROR(VALUE(LEFT($K7150,2))*60+VALUE(MID($K7150,4,2)),"")</f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ref="Q7214:Q7277" si="226">IFERROR(VALUE(LEFT($J7214,2))*60+VALUE(MID($J7214,4,2)),9999)</f>
        <v>9999</v>
      </c>
      <c r="R7214" s="31" t="str">
        <f t="shared" ref="R7214:R7277" si="227">IFERROR(VALUE(LEFT($K7214,2))*60+VALUE(MID($K7214,4,2)),"")</f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ref="Q7278:Q7341" si="228">IFERROR(VALUE(LEFT($J7278,2))*60+VALUE(MID($J7278,4,2)),9999)</f>
        <v>9999</v>
      </c>
      <c r="R7278" s="31" t="str">
        <f t="shared" ref="R7278:R7341" si="229">IFERROR(VALUE(LEFT($K7278,2))*60+VALUE(MID($K7278,4,2)),"")</f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ref="Q7342:Q7405" si="230">IFERROR(VALUE(LEFT($J7342,2))*60+VALUE(MID($J7342,4,2)),9999)</f>
        <v>9999</v>
      </c>
      <c r="R7342" s="31" t="str">
        <f t="shared" ref="R7342:R7405" si="231">IFERROR(VALUE(LEFT($K7342,2))*60+VALUE(MID($K7342,4,2)),"")</f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ref="Q7406:Q7469" si="232">IFERROR(VALUE(LEFT($J7406,2))*60+VALUE(MID($J7406,4,2)),9999)</f>
        <v>9999</v>
      </c>
      <c r="R7406" s="31" t="str">
        <f t="shared" ref="R7406:R7469" si="233">IFERROR(VALUE(LEFT($K7406,2))*60+VALUE(MID($K7406,4,2)),"")</f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ref="Q7470:Q7533" si="234">IFERROR(VALUE(LEFT($J7470,2))*60+VALUE(MID($J7470,4,2)),9999)</f>
        <v>9999</v>
      </c>
      <c r="R7470" s="31" t="str">
        <f t="shared" ref="R7470:R7533" si="235">IFERROR(VALUE(LEFT($K7470,2))*60+VALUE(MID($K7470,4,2)),"")</f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ref="Q7534:Q7597" si="236">IFERROR(VALUE(LEFT($J7534,2))*60+VALUE(MID($J7534,4,2)),9999)</f>
        <v>9999</v>
      </c>
      <c r="R7534" s="31" t="str">
        <f t="shared" ref="R7534:R7597" si="237">IFERROR(VALUE(LEFT($K7534,2))*60+VALUE(MID($K7534,4,2)),"")</f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ref="Q7598:Q7661" si="238">IFERROR(VALUE(LEFT($J7598,2))*60+VALUE(MID($J7598,4,2)),9999)</f>
        <v>9999</v>
      </c>
      <c r="R7598" s="31" t="str">
        <f t="shared" ref="R7598:R7661" si="239">IFERROR(VALUE(LEFT($K7598,2))*60+VALUE(MID($K7598,4,2)),"")</f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ref="Q7662:Q7725" si="240">IFERROR(VALUE(LEFT($J7662,2))*60+VALUE(MID($J7662,4,2)),9999)</f>
        <v>9999</v>
      </c>
      <c r="R7662" s="31" t="str">
        <f t="shared" ref="R7662:R7725" si="241">IFERROR(VALUE(LEFT($K7662,2))*60+VALUE(MID($K7662,4,2)),"")</f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ref="Q7726:Q7789" si="242">IFERROR(VALUE(LEFT($J7726,2))*60+VALUE(MID($J7726,4,2)),9999)</f>
        <v>9999</v>
      </c>
      <c r="R7726" s="31" t="str">
        <f t="shared" ref="R7726:R7789" si="243">IFERROR(VALUE(LEFT($K7726,2))*60+VALUE(MID($K7726,4,2)),"")</f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ref="Q7790:Q7853" si="244">IFERROR(VALUE(LEFT($J7790,2))*60+VALUE(MID($J7790,4,2)),9999)</f>
        <v>9999</v>
      </c>
      <c r="R7790" s="31" t="str">
        <f t="shared" ref="R7790:R7853" si="245">IFERROR(VALUE(LEFT($K7790,2))*60+VALUE(MID($K7790,4,2)),"")</f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ref="Q7854:Q7917" si="246">IFERROR(VALUE(LEFT($J7854,2))*60+VALUE(MID($J7854,4,2)),9999)</f>
        <v>9999</v>
      </c>
      <c r="R7854" s="31" t="str">
        <f t="shared" ref="R7854:R7917" si="247">IFERROR(VALUE(LEFT($K7854,2))*60+VALUE(MID($K7854,4,2)),"")</f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ref="Q7918:Q7981" si="248">IFERROR(VALUE(LEFT($J7918,2))*60+VALUE(MID($J7918,4,2)),9999)</f>
        <v>9999</v>
      </c>
      <c r="R7918" s="31" t="str">
        <f t="shared" ref="R7918:R7981" si="249">IFERROR(VALUE(LEFT($K7918,2))*60+VALUE(MID($K7918,4,2)),"")</f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ref="Q7982:Q8045" si="250">IFERROR(VALUE(LEFT($J7982,2))*60+VALUE(MID($J7982,4,2)),9999)</f>
        <v>9999</v>
      </c>
      <c r="R7982" s="31" t="str">
        <f t="shared" ref="R7982:R8045" si="251">IFERROR(VALUE(LEFT($K7982,2))*60+VALUE(MID($K7982,4,2)),"")</f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ref="Q8046:Q8109" si="252">IFERROR(VALUE(LEFT($J8046,2))*60+VALUE(MID($J8046,4,2)),9999)</f>
        <v>9999</v>
      </c>
      <c r="R8046" s="31" t="str">
        <f t="shared" ref="R8046:R8109" si="253">IFERROR(VALUE(LEFT($K8046,2))*60+VALUE(MID($K8046,4,2)),"")</f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ref="Q8110:Q8173" si="254">IFERROR(VALUE(LEFT($J8110,2))*60+VALUE(MID($J8110,4,2)),9999)</f>
        <v>9999</v>
      </c>
      <c r="R8110" s="31" t="str">
        <f t="shared" ref="R8110:R8173" si="255">IFERROR(VALUE(LEFT($K8110,2))*60+VALUE(MID($K8110,4,2)),"")</f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ref="Q8174:Q8237" si="256">IFERROR(VALUE(LEFT($J8174,2))*60+VALUE(MID($J8174,4,2)),9999)</f>
        <v>9999</v>
      </c>
      <c r="R8174" s="31" t="str">
        <f t="shared" ref="R8174:R8237" si="257">IFERROR(VALUE(LEFT($K8174,2))*60+VALUE(MID($K8174,4,2)),"")</f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ref="Q8238:Q8301" si="258">IFERROR(VALUE(LEFT($J8238,2))*60+VALUE(MID($J8238,4,2)),9999)</f>
        <v>9999</v>
      </c>
      <c r="R8238" s="31" t="str">
        <f t="shared" ref="R8238:R8301" si="259">IFERROR(VALUE(LEFT($K8238,2))*60+VALUE(MID($K8238,4,2)),"")</f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ref="Q8302:Q8365" si="260">IFERROR(VALUE(LEFT($J8302,2))*60+VALUE(MID($J8302,4,2)),9999)</f>
        <v>9999</v>
      </c>
      <c r="R8302" s="31" t="str">
        <f t="shared" ref="R8302:R8365" si="261">IFERROR(VALUE(LEFT($K8302,2))*60+VALUE(MID($K8302,4,2)),"")</f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ref="Q8366:Q8429" si="262">IFERROR(VALUE(LEFT($J8366,2))*60+VALUE(MID($J8366,4,2)),9999)</f>
        <v>9999</v>
      </c>
      <c r="R8366" s="31" t="str">
        <f t="shared" ref="R8366:R8429" si="263">IFERROR(VALUE(LEFT($K8366,2))*60+VALUE(MID($K8366,4,2)),"")</f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ref="Q8430:Q8493" si="264">IFERROR(VALUE(LEFT($J8430,2))*60+VALUE(MID($J8430,4,2)),9999)</f>
        <v>9999</v>
      </c>
      <c r="R8430" s="31" t="str">
        <f t="shared" ref="R8430:R8493" si="265">IFERROR(VALUE(LEFT($K8430,2))*60+VALUE(MID($K8430,4,2)),"")</f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ref="Q8494:Q8520" si="266">IFERROR(VALUE(LEFT($J8494,2))*60+VALUE(MID($J8494,4,2)),9999)</f>
        <v>9999</v>
      </c>
      <c r="R8494" s="31" t="str">
        <f t="shared" ref="R8494:R8520" si="267">IFERROR(VALUE(LEFT($K8494,2))*60+VALUE(MID($K8494,4,2)),"")</f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K8542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L98" activePane="bottomRight" state="frozen"/>
      <selection pane="topRight" activeCell="C1" sqref="C1"/>
      <selection pane="bottomLeft" activeCell="A2" sqref="A2"/>
      <selection pane="bottomRight" activeCell="Q9" sqref="Q9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8.8000000000000007</v>
      </c>
      <c r="N9" s="33">
        <f t="shared" si="1"/>
        <v>0.7545454545454543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Não</v>
      </c>
      <c r="S9" s="30">
        <f t="shared" si="4"/>
        <v>0.40000000000000213</v>
      </c>
      <c r="T9" s="32" t="str">
        <f>IF($Q9&lt;&gt;"Sim","",IF($N9&gt;Parâmetros!$E$15,"Sim","Não"))</f>
        <v>Não</v>
      </c>
      <c r="U9" s="17" t="str">
        <f t="shared" si="5"/>
        <v>Abaixo da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fixa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6.77</v>
      </c>
      <c r="M45" s="30">
        <f>IFERROR(INDEX(Parâmetros!$E$6:$E$11,MATCH($K45,Parâmetros!$A$6:$A$11,0)),"")</f>
        <v>8.8000000000000007</v>
      </c>
      <c r="N45" s="33">
        <f t="shared" si="7"/>
        <v>0.76931818181818168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0.27000000000000135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452</v>
      </c>
      <c r="I46" s="31">
        <f>IF($H46="","",_xlfn.MAXIFS(Dados!$R:$R,Dados!$A:$A,$A46,Dados!$S:$S,$F46))</f>
        <v>991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7.71</v>
      </c>
      <c r="M46" s="30">
        <f>IFERROR(INDEX(Parâmetros!$E$6:$E$11,MATCH($K46,Parâmetros!$A$6:$A$11,0)),"")</f>
        <v>8.8000000000000007</v>
      </c>
      <c r="N46" s="33">
        <f t="shared" si="7"/>
        <v>0.8761363636363636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IFERROR(MATCH($A80&amp;"|"&amp;TEXT(_xlfn.MAXIFS(Cadastro!$E$5:$E$112,Cadastro!$A$5:$A$112,$A80,Cadastro!$E$5:$E$112,"&lt;="&amp;$F80),"yyyymmdd"),Cadastro!$I$5:$I$112,0),"")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439</v>
      </c>
      <c r="I82" s="31">
        <f>IF($H82="","",_xlfn.MAXIFS(Dados!$R:$R,Dados!$A:$A,$A82,Dados!$S:$S,$F82))</f>
        <v>980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8.94</v>
      </c>
      <c r="M82" s="30">
        <f>IFERROR(INDEX(Parâmetros!$E$6:$E$11,MATCH($K82,Parâmetros!$A$6:$A$11,0)),"")</f>
        <v>8.8000000000000007</v>
      </c>
      <c r="N82" s="33">
        <f t="shared" si="13"/>
        <v>1.0159090909090909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Sim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IFERROR(MATCH($A116&amp;"|"&amp;TEXT(_xlfn.MAXIFS(Cadastro!$E$5:$E$112,Cadastro!$A$5:$A$112,$A116,Cadastro!$E$5:$E$112,"&lt;="&amp;$F116),"yyyymmdd"),Cadastro!$I$5:$I$112,0),"")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Não</v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1</v>
      </c>
      <c r="AA118" s="34">
        <f>IF(OR($L118&gt;0,$F118&gt;Parâmetros!$E$14),0,IF(OR($A118&lt;&gt;$A119,$F119&gt;Parâmetros!$E$14),1,N($AA119)+1))</f>
        <v>1</v>
      </c>
      <c r="AB118" s="31">
        <f>IFERROR(MATCH($A118&amp;"|"&amp;TEXT(_xlfn.MAXIFS(Cadastro!$E$5:$E$112,Cadastro!$A$5:$A$112,$A118,Cadastro!$E$5:$E$112,"&lt;="&amp;$F118),"yyyymmdd"),Cadastro!$I$5:$I$112,0),"")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IFERROR(MATCH($A149&amp;"|"&amp;TEXT(_xlfn.MAXIFS(Cadastro!$E$5:$E$112,Cadastro!$A$5:$A$112,$A149,Cadastro!$E$5:$E$112,"&lt;="&amp;$F149),"yyyymmdd"),Cadastro!$I$5:$I$112,0),"")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Não</v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Falta de registro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1</v>
      </c>
      <c r="AA154" s="34">
        <f>IF(OR($L154&gt;0,$F154&gt;Parâmetros!$E$14),0,IF(OR($A154&lt;&gt;$A155,$F155&gt;Parâmetros!$E$14),1,N($AA155)+1))</f>
        <v>1</v>
      </c>
      <c r="AB154" s="31">
        <f>IFERROR(MATCH($A154&amp;"|"&amp;TEXT(_xlfn.MAXIFS(Cadastro!$E$5:$E$112,Cadastro!$A$5:$A$112,$A154,Cadastro!$E$5:$E$112,"&lt;="&amp;$F154),"yyyymmdd"),Cadastro!$I$5:$I$112,0),"")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IFERROR(MATCH($A186&amp;"|"&amp;TEXT(_xlfn.MAXIFS(Cadastro!$E$5:$E$112,Cadastro!$A$5:$A$112,$A186,Cadastro!$E$5:$E$112,"&lt;="&amp;$F186),"yyyymmdd"),Cadastro!$I$5:$I$112,0),"")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Sim</v>
      </c>
      <c r="Q189" s="32" t="str">
        <f t="shared" si="32"/>
        <v>Sim</v>
      </c>
      <c r="R189" s="32" t="str">
        <f t="shared" si="33"/>
        <v>Sim</v>
      </c>
      <c r="S189" s="30">
        <f t="shared" si="34"/>
        <v>0</v>
      </c>
      <c r="T189" s="32" t="str">
        <f>IF($Q189&lt;&gt;"Sim","",IF($N189&gt;Parâmetros!$E$15,"Sim","Não"))</f>
        <v>Não</v>
      </c>
      <c r="U189" s="17" t="str">
        <f t="shared" si="35"/>
        <v>Na meta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si="32"/>
        <v>Não</v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Falta de registro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4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1</v>
      </c>
      <c r="AA190" s="34">
        <f>IF(OR($L190&gt;0,$F190&gt;Parâmetros!$E$14),0,IF(OR($A190&lt;&gt;$A191,$F191&gt;Parâmetros!$E$14),1,N($AA191)+1))</f>
        <v>1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5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8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8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8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8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8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8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9</v>
      </c>
      <c r="AB218" s="31">
        <f>IFERROR(MATCH($A218&amp;"|"&amp;TEXT(_xlfn.MAXIFS(Cadastro!$E$5:$E$112,Cadastro!$A$5:$A$112,$A218,Cadastro!$E$5:$E$112,"&lt;="&amp;$F218),"yyyymmdd"),Cadastro!$I$5:$I$112,0),"")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8</v>
      </c>
      <c r="AB219" s="31">
        <f>IFERROR(MATCH($A219&amp;"|"&amp;TEXT(_xlfn.MAXIFS(Cadastro!$E$5:$E$112,Cadastro!$A$5:$A$112,$A219,Cadastro!$E$5:$E$112,"&lt;="&amp;$F219),"yyyymmdd"),Cadastro!$I$5:$I$112,0),"")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7</v>
      </c>
      <c r="AB220" s="31">
        <f>IFERROR(MATCH($A220&amp;"|"&amp;TEXT(_xlfn.MAXIFS(Cadastro!$E$5:$E$112,Cadastro!$A$5:$A$112,$A220,Cadastro!$E$5:$E$112,"&lt;="&amp;$F220),"yyyymmdd"),Cadastro!$I$5:$I$112,0),"")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6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5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4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3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8</v>
      </c>
      <c r="AA225" s="34">
        <f>IF(OR($L225&gt;0,$F225&gt;Parâmetros!$E$14),0,IF(OR($A225&lt;&gt;$A226,$F226&gt;Parâmetros!$E$14),1,N($AA226)+1))</f>
        <v>2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9</v>
      </c>
      <c r="AA226" s="34">
        <f>IF(OR($L226&gt;0,$F226&gt;Parâmetros!$E$14),0,IF(OR($A226&lt;&gt;$A227,$F227&gt;Parâmetros!$E$14),1,N($AA227)+1))</f>
        <v>1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442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7.83</v>
      </c>
      <c r="M262" s="30">
        <f>IFERROR(INDEX(Parâmetros!$E$6:$E$11,MATCH($K262,Parâmetros!$A$6:$A$11,0)),"")</f>
        <v>8.8000000000000007</v>
      </c>
      <c r="N262" s="33">
        <f t="shared" si="43"/>
        <v>0.88977272727272716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6.2</v>
      </c>
      <c r="M297" s="30">
        <f>IFERROR(INDEX(Parâmetros!$E$6:$E$11,MATCH($K297,Parâmetros!$A$6:$A$11,0)),"")</f>
        <v>8.8000000000000007</v>
      </c>
      <c r="N297" s="33">
        <f t="shared" si="49"/>
        <v>0.70454545454545447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0.84000000000000075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>
        <f>IF($L298=0,"",_xlfn.MINIFS(Dados!$Q:$Q,Dados!$A:$A,$A298,Dados!$S:$S,$F298))</f>
        <v>434</v>
      </c>
      <c r="I298" s="31">
        <f>IF($H298="","",_xlfn.MAXIFS(Dados!$R:$R,Dados!$A:$A,$A298,Dados!$S:$S,$F298))</f>
        <v>980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7.88</v>
      </c>
      <c r="M298" s="30">
        <f>IFERROR(INDEX(Parâmetros!$E$6:$E$11,MATCH($K298,Parâmetros!$A$6:$A$11,0)),"")</f>
        <v>8.8000000000000007</v>
      </c>
      <c r="N298" s="33">
        <f t="shared" si="49"/>
        <v>0.89545454545454539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6.77</v>
      </c>
      <c r="M334" s="30">
        <f>IFERROR(INDEX(Parâmetros!$E$6:$E$11,MATCH($K334,Parâmetros!$A$6:$A$11,0)),"")</f>
        <v>8.8000000000000007</v>
      </c>
      <c r="N334" s="33">
        <f t="shared" si="55"/>
        <v>0.76931818181818168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Não</v>
      </c>
      <c r="S334" s="30">
        <f t="shared" si="58"/>
        <v>0.27000000000000135</v>
      </c>
      <c r="T334" s="32" t="str">
        <f>IF($Q334&lt;&gt;"Sim","",IF($N334&gt;Parâmetros!$E$15,"Sim","Não"))</f>
        <v>Não</v>
      </c>
      <c r="U334" s="17" t="str">
        <f t="shared" si="59"/>
        <v>Abaixo da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Jornada fixa do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452</v>
      </c>
      <c r="I335" s="31">
        <f>IF($H335="","",_xlfn.MAXIFS(Dados!$R:$R,Dados!$A:$A,$A335,Dados!$S:$S,$F335))</f>
        <v>991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7.1</v>
      </c>
      <c r="M335" s="30">
        <f>IFERROR(INDEX(Parâmetros!$E$6:$E$11,MATCH($K335,Parâmetros!$A$6:$A$11,0)),"")</f>
        <v>8.8000000000000007</v>
      </c>
      <c r="N335" s="33">
        <f t="shared" si="55"/>
        <v>0.80681818181818177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Jornada fixa do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Não</v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Falta de registro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4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5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IFERROR(MATCH($A404&amp;"|"&amp;TEXT(_xlfn.MAXIFS(Cadastro!$E$5:$E$112,Cadastro!$A$5:$A$112,$A404,Cadastro!$E$5:$E$112,"&lt;="&amp;$F404),"yyyymmdd"),Cadastro!$I$5:$I$112,0),"")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IFERROR(MATCH($A405&amp;"|"&amp;TEXT(_xlfn.MAXIFS(Cadastro!$E$5:$E$112,Cadastro!$A$5:$A$112,$A405,Cadastro!$E$5:$E$112,"&lt;="&amp;$F405),"yyyymmdd"),Cadastro!$I$5:$I$112,0),"")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430</v>
      </c>
      <c r="I407" s="31">
        <f>IF($H407="","",_xlfn.MAXIFS(Dados!$R:$R,Dados!$A:$A,$A407,Dados!$S:$S,$F407))</f>
        <v>1007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8.4699999999999989</v>
      </c>
      <c r="M407" s="30">
        <f>IFERROR(INDEX(Parâmetros!$E$6:$E$11,MATCH($K407,Parâmetros!$A$6:$A$11,0)),"")</f>
        <v>8.8000000000000007</v>
      </c>
      <c r="N407" s="33">
        <f t="shared" si="67"/>
        <v>0.9624999999999998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IFERROR(MATCH($A441&amp;"|"&amp;TEXT(_xlfn.MAXIFS(Cadastro!$E$5:$E$112,Cadastro!$A$5:$A$112,$A441,Cadastro!$E$5:$E$112,"&lt;="&amp;$F441),"yyyymmdd"),Cadastro!$I$5:$I$112,0),"")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8.8000000000000007</v>
      </c>
      <c r="N442" s="33">
        <f t="shared" si="73"/>
        <v>0.77386363636363631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Não</v>
      </c>
      <c r="S442" s="30">
        <f t="shared" si="76"/>
        <v>0.23000000000000043</v>
      </c>
      <c r="T442" s="32" t="str">
        <f>IF($Q442&lt;&gt;"Sim","",IF($N442&gt;Parâmetros!$E$15,"Sim","Não"))</f>
        <v>Não</v>
      </c>
      <c r="U442" s="17" t="str">
        <f t="shared" si="77"/>
        <v>Abaixo da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Jornada fixa do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426</v>
      </c>
      <c r="I443" s="31">
        <f>IF($H443="","",_xlfn.MAXIFS(Dados!$R:$R,Dados!$A:$A,$A443,Dados!$S:$S,$F443))</f>
        <v>1003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8.23</v>
      </c>
      <c r="M443" s="30">
        <f>IFERROR(INDEX(Parâmetros!$E$6:$E$11,MATCH($K443,Parâmetros!$A$6:$A$11,0)),"")</f>
        <v>8.8000000000000007</v>
      </c>
      <c r="N443" s="33">
        <f t="shared" si="73"/>
        <v>0.93522727272727268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Jornada fixa do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Não</v>
      </c>
      <c r="S478" s="30">
        <f t="shared" si="82"/>
        <v>0.26599999999999913</v>
      </c>
      <c r="T478" s="32" t="str">
        <f>IF($Q478&lt;&gt;"Sim","",IF($N478&gt;Parâmetros!$E$15,"Sim","Não"))</f>
        <v>Não</v>
      </c>
      <c r="U478" s="17" t="str">
        <f t="shared" si="83"/>
        <v>Abaixo da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938</v>
      </c>
      <c r="I479" s="31">
        <f>IF($H479="","",_xlfn.MAXIFS(Dados!$R:$R,Dados!$A:$A,$A479,Dados!$S:$S,$F479))</f>
        <v>1319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6.36</v>
      </c>
      <c r="M479" s="30">
        <f>IFERROR(INDEX(Parâmetros!$E$6:$E$11,MATCH($K479,Parâmetros!$A$6:$A$11,0)),"")</f>
        <v>7.67</v>
      </c>
      <c r="N479" s="33">
        <f t="shared" si="79"/>
        <v>0.82920469361147331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0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Evidência confirma cadastro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0</v>
      </c>
      <c r="M480" s="30">
        <f>IFERROR(INDEX(Parâmetros!$E$6:$E$11,MATCH($K480,Parâmetros!$A$6:$A$11,0)),"")</f>
        <v>7.67</v>
      </c>
      <c r="N480" s="33">
        <f t="shared" si="79"/>
        <v>0</v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Fora da apuração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5 de 5 do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446</v>
      </c>
      <c r="I514" s="31">
        <f>IF($H514="","",_xlfn.MAXIFS(Dados!$R:$R,Dados!$A:$A,$A514,Dados!$S:$S,$F514))</f>
        <v>900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6.16</v>
      </c>
      <c r="M514" s="30">
        <f>IFERROR(INDEX(Parâmetros!$E$6:$E$11,MATCH($K514,Parâmetros!$A$6:$A$11,0)),"")</f>
        <v>8.8000000000000007</v>
      </c>
      <c r="N514" s="33">
        <f t="shared" si="85"/>
        <v>0.7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Não</v>
      </c>
      <c r="S514" s="30">
        <f t="shared" si="88"/>
        <v>0.88000000000000078</v>
      </c>
      <c r="T514" s="32" t="str">
        <f>IF($Q514&lt;&gt;"Sim","",IF($N514&gt;Parâmetros!$E$15,"Sim","Não"))</f>
        <v>Não</v>
      </c>
      <c r="U514" s="17" t="str">
        <f t="shared" si="89"/>
        <v>Abaixo da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Não</v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Falta de registro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1</v>
      </c>
      <c r="AA515" s="34">
        <f>IF(OR($L515&gt;0,$F515&gt;Parâmetros!$E$14),0,IF(OR($A515&lt;&gt;$A516,$F516&gt;Parâmetros!$E$14),1,N($AA516)+1))</f>
        <v>1</v>
      </c>
      <c r="AB515" s="31">
        <f>IFERROR(MATCH($A515&amp;"|"&amp;TEXT(_xlfn.MAXIFS(Cadastro!$E$5:$E$112,Cadastro!$A$5:$A$112,$A515,Cadastro!$E$5:$E$112,"&lt;="&amp;$F515),"yyyymmdd"),Cadastro!$I$5:$I$112,0),"")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IFERROR(MATCH($A549&amp;"|"&amp;TEXT(_xlfn.MAXIFS(Cadastro!$E$5:$E$112,Cadastro!$A$5:$A$112,$A549,Cadastro!$E$5:$E$112,"&lt;="&amp;$F549),"yyyymmdd"),Cadastro!$I$5:$I$112,0),"")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6.84</v>
      </c>
      <c r="M550" s="30">
        <f>IFERROR(INDEX(Parâmetros!$E$6:$E$11,MATCH($K550,Parâmetros!$A$6:$A$11,0)),"")</f>
        <v>8.8000000000000007</v>
      </c>
      <c r="N550" s="33">
        <f t="shared" si="91"/>
        <v>0.77727272727272723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92"/>
        <v>Sim</v>
      </c>
      <c r="R550" s="32" t="str">
        <f t="shared" si="93"/>
        <v>Não</v>
      </c>
      <c r="S550" s="30">
        <f t="shared" si="94"/>
        <v>0.20000000000000107</v>
      </c>
      <c r="T550" s="32" t="str">
        <f>IF($Q550&lt;&gt;"Sim","",IF($N550&gt;Parâmetros!$E$15,"Sim","Não"))</f>
        <v>Não</v>
      </c>
      <c r="U550" s="17" t="str">
        <f t="shared" si="95"/>
        <v>Abaixo da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fixa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>
        <f>IF($L551=0,"",_xlfn.MINIFS(Dados!$Q:$Q,Dados!$A:$A,$A551,Dados!$S:$S,$F551))</f>
        <v>422</v>
      </c>
      <c r="I551" s="31">
        <f>IF($H551="","",_xlfn.MAXIFS(Dados!$R:$R,Dados!$A:$A,$A551,Dados!$S:$S,$F551))</f>
        <v>955</v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7.84</v>
      </c>
      <c r="M551" s="30">
        <f>IFERROR(INDEX(Parâmetros!$E$6:$E$11,MATCH($K551,Parâmetros!$A$6:$A$11,0)),"")</f>
        <v>8.8000000000000007</v>
      </c>
      <c r="N551" s="33">
        <f t="shared" si="91"/>
        <v>0.89090909090909087</v>
      </c>
      <c r="O551" s="33">
        <f>Parâmetros!$E$13</f>
        <v>0.8</v>
      </c>
      <c r="P551" s="32" t="str">
        <f>IF(OR($M551="",$F551&gt;Parâmetros!$E$14),"Não","Sim")</f>
        <v>Sim</v>
      </c>
      <c r="Q551" s="32" t="str">
        <f t="shared" si="92"/>
        <v>Sim</v>
      </c>
      <c r="R551" s="32" t="str">
        <f t="shared" si="93"/>
        <v>Sim</v>
      </c>
      <c r="S551" s="30">
        <f t="shared" si="94"/>
        <v>0</v>
      </c>
      <c r="T551" s="32" t="str">
        <f>IF($Q551&lt;&gt;"Sim","",IF($N551&gt;Parâmetros!$E$15,"Sim","Não"))</f>
        <v>Não</v>
      </c>
      <c r="U551" s="17" t="str">
        <f t="shared" si="95"/>
        <v>Na meta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Jornada fixa do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Trabalhado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9</v>
      </c>
      <c r="AB579" s="31">
        <f>IFERROR(MATCH($A579&amp;"|"&amp;TEXT(_xlfn.MAXIFS(Cadastro!$E$5:$E$112,Cadastro!$A$5:$A$112,$A579,Cadastro!$E$5:$E$112,"&lt;="&amp;$F579),"yyyymmdd"),Cadastro!$I$5:$I$112,0),"")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8</v>
      </c>
      <c r="AB580" s="31">
        <f>IFERROR(MATCH($A580&amp;"|"&amp;TEXT(_xlfn.MAXIFS(Cadastro!$E$5:$E$112,Cadastro!$A$5:$A$112,$A580,Cadastro!$E$5:$E$112,"&lt;="&amp;$F580),"yyyymmdd"),Cadastro!$I$5:$I$112,0),"")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7</v>
      </c>
      <c r="AB581" s="31">
        <f>IFERROR(MATCH($A581&amp;"|"&amp;TEXT(_xlfn.MAXIFS(Cadastro!$E$5:$E$112,Cadastro!$A$5:$A$112,$A581,Cadastro!$E$5:$E$112,"&lt;="&amp;$F581),"yyyymmdd"),Cadastro!$I$5:$I$112,0),"")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6</v>
      </c>
      <c r="AB582" s="31">
        <f>IFERROR(MATCH($A582&amp;"|"&amp;TEXT(_xlfn.MAXIFS(Cadastro!$E$5:$E$112,Cadastro!$A$5:$A$112,$A582,Cadastro!$E$5:$E$112,"&lt;="&amp;$F582),"yyyymmdd"),Cadastro!$I$5:$I$112,0),"")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5</v>
      </c>
      <c r="AB583" s="31">
        <f>IFERROR(MATCH($A583&amp;"|"&amp;TEXT(_xlfn.MAXIFS(Cadastro!$E$5:$E$112,Cadastro!$A$5:$A$112,$A583,Cadastro!$E$5:$E$112,"&lt;="&amp;$F583),"yyyymmdd"),Cadastro!$I$5:$I$112,0),"")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4</v>
      </c>
      <c r="AB584" s="31">
        <f>IFERROR(MATCH($A584&amp;"|"&amp;TEXT(_xlfn.MAXIFS(Cadastro!$E$5:$E$112,Cadastro!$A$5:$A$112,$A584,Cadastro!$E$5:$E$112,"&lt;="&amp;$F584),"yyyymmdd"),Cadastro!$I$5:$I$112,0),"")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3</v>
      </c>
      <c r="AB585" s="31">
        <f>IFERROR(MATCH($A585&amp;"|"&amp;TEXT(_xlfn.MAXIFS(Cadastro!$E$5:$E$112,Cadastro!$A$5:$A$112,$A585,Cadastro!$E$5:$E$112,"&lt;="&amp;$F585),"yyyymmdd"),Cadastro!$I$5:$I$112,0),"")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2</v>
      </c>
      <c r="AB586" s="31">
        <f>IFERROR(MATCH($A586&amp;"|"&amp;TEXT(_xlfn.MAXIFS(Cadastro!$E$5:$E$112,Cadastro!$A$5:$A$112,$A586,Cadastro!$E$5:$E$112,"&lt;="&amp;$F586),"yyyymmdd"),Cadastro!$I$5:$I$112,0),"")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1</v>
      </c>
      <c r="AB587" s="31">
        <f>IFERROR(MATCH($A587&amp;"|"&amp;TEXT(_xlfn.MAXIFS(Cadastro!$E$5:$E$112,Cadastro!$A$5:$A$112,$A587,Cadastro!$E$5:$E$112,"&lt;="&amp;$F587),"yyyymmdd"),Cadastro!$I$5:$I$112,0),"")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9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8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7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6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5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4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3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8</v>
      </c>
      <c r="AA622" s="34">
        <f>IF(OR($L622&gt;0,$F622&gt;Parâmetros!$E$14),0,IF(OR($A622&lt;&gt;$A623,$F623&gt;Parâmetros!$E$14),1,N($AA623)+1))</f>
        <v>2</v>
      </c>
      <c r="AB622" s="31">
        <f>IFERROR(MATCH($A622&amp;"|"&amp;TEXT(_xlfn.MAXIFS(Cadastro!$E$5:$E$112,Cadastro!$A$5:$A$112,$A622,Cadastro!$E$5:$E$112,"&lt;="&amp;$F622),"yyyymmdd"),Cadastro!$I$5:$I$112,0),"")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9</v>
      </c>
      <c r="AA623" s="34">
        <f>IF(OR($L623&gt;0,$F623&gt;Parâmetros!$E$14),0,IF(OR($A623&lt;&gt;$A624,$F624&gt;Parâmetros!$E$14),1,N($AA624)+1))</f>
        <v>1</v>
      </c>
      <c r="AB623" s="31">
        <f>IFERROR(MATCH($A623&amp;"|"&amp;TEXT(_xlfn.MAXIFS(Cadastro!$E$5:$E$112,Cadastro!$A$5:$A$112,$A623,Cadastro!$E$5:$E$112,"&lt;="&amp;$F623),"yyyymmdd"),Cadastro!$I$5:$I$112,0),"")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9</v>
      </c>
      <c r="I659" s="31">
        <f>IF($H659="","",_xlfn.MAXIFS(Dados!$R:$R,Dados!$A:$A,$A659,Dados!$S:$S,$F659))</f>
        <v>436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6.93</v>
      </c>
      <c r="M659" s="30">
        <f>IFERROR(INDEX(Parâmetros!$E$6:$E$11,MATCH($K659,Parâmetros!$A$6:$A$11,0)),"")</f>
        <v>6.67</v>
      </c>
      <c r="N659" s="33">
        <f t="shared" si="109"/>
        <v>1.0389805097451275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Sim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IFERROR(MATCH($A690&amp;"|"&amp;TEXT(_xlfn.MAXIFS(Cadastro!$E$5:$E$112,Cadastro!$A$5:$A$112,$A690,Cadastro!$E$5:$E$112,"&lt;="&amp;$F690),"yyyymmdd"),Cadastro!$I$5:$I$112,0),"")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>
        <f>IF($L694=0,"",_xlfn.MINIFS(Dados!$Q:$Q,Dados!$A:$A,$A694,Dados!$S:$S,$F694))</f>
        <v>0</v>
      </c>
      <c r="I694" s="31">
        <f>IF($H694="","",_xlfn.MAXIFS(Dados!$R:$R,Dados!$A:$A,$A694,Dados!$S:$S,$F694))</f>
        <v>430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6.0100000000000016</v>
      </c>
      <c r="M694" s="30">
        <f>IFERROR(INDEX(Parâmetros!$E$6:$E$11,MATCH($K694,Parâmetros!$A$6:$A$11,0)),"")</f>
        <v>6.67</v>
      </c>
      <c r="N694" s="33">
        <f t="shared" si="115"/>
        <v>0.90104947526236912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16"/>
        <v>Sim</v>
      </c>
      <c r="R694" s="32" t="str">
        <f t="shared" si="117"/>
        <v>Sim</v>
      </c>
      <c r="S694" s="30">
        <f t="shared" si="118"/>
        <v>0</v>
      </c>
      <c r="T694" s="32" t="str">
        <f>IF($Q694&lt;&gt;"Sim","",IF($N694&gt;Parâmetros!$E$15,"Sim","Não"))</f>
        <v>Não</v>
      </c>
      <c r="U694" s="17" t="str">
        <f t="shared" si="119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16"/>
        <v>Não</v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Falta de registro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1</v>
      </c>
      <c r="AA695" s="34">
        <f>IF(OR($L695&gt;0,$F695&gt;Parâmetros!$E$14),0,IF(OR($A695&lt;&gt;$A696,$F696&gt;Parâmetros!$E$14),1,N($AA696)+1))</f>
        <v>1</v>
      </c>
      <c r="AB695" s="31">
        <f>IFERROR(MATCH($A695&amp;"|"&amp;TEXT(_xlfn.MAXIFS(Cadastro!$E$5:$E$112,Cadastro!$A$5:$A$112,$A695,Cadastro!$E$5:$E$112,"&lt;="&amp;$F695),"yyyymmdd"),Cadastro!$I$5:$I$112,0),"")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Folga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Não</v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Falta de registro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1</v>
      </c>
      <c r="AA727" s="34">
        <f>IF(OR($L727&gt;0,$F727&gt;Parâmetros!$E$14),0,IF(OR($A727&lt;&gt;$A728,$F728&gt;Parâmetros!$E$14),1,N($AA728)+1))</f>
        <v>1</v>
      </c>
      <c r="AB727" s="31">
        <f>IFERROR(MATCH($A727&amp;"|"&amp;TEXT(_xlfn.MAXIFS(Cadastro!$E$5:$E$112,Cadastro!$A$5:$A$112,$A727,Cadastro!$E$5:$E$112,"&lt;="&amp;$F727),"yyyymmdd"),Cadastro!$I$5:$I$112,0),"")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3</v>
      </c>
      <c r="AB729" s="31">
        <f>IFERROR(MATCH($A729&amp;"|"&amp;TEXT(_xlfn.MAXIFS(Cadastro!$E$5:$E$112,Cadastro!$A$5:$A$112,$A729,Cadastro!$E$5:$E$112,"&lt;="&amp;$F729),"yyyymmdd"),Cadastro!$I$5:$I$112,0),"")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Não</v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Falta de registro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2</v>
      </c>
      <c r="AB730" s="31">
        <f>IFERROR(MATCH($A730&amp;"|"&amp;TEXT(_xlfn.MAXIFS(Cadastro!$E$5:$E$112,Cadastro!$A$5:$A$112,$A730,Cadastro!$E$5:$E$112,"&lt;="&amp;$F730),"yyyymmdd"),Cadastro!$I$5:$I$112,0),"")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Não</v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Falta de registro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3</v>
      </c>
      <c r="AA731" s="34">
        <f>IF(OR($L731&gt;0,$F731&gt;Parâmetros!$E$14),0,IF(OR($A731&lt;&gt;$A732,$F732&gt;Parâmetros!$E$14),1,N($AA732)+1))</f>
        <v>1</v>
      </c>
      <c r="AB731" s="31">
        <f>IFERROR(MATCH($A731&amp;"|"&amp;TEXT(_xlfn.MAXIFS(Cadastro!$E$5:$E$112,Cadastro!$A$5:$A$112,$A731,Cadastro!$E$5:$E$112,"&lt;="&amp;$F731),"yyyymmdd"),Cadastro!$I$5:$I$112,0),"")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IFERROR(MATCH($A764&amp;"|"&amp;TEXT(_xlfn.MAXIFS(Cadastro!$E$5:$E$112,Cadastro!$A$5:$A$112,$A764,Cadastro!$E$5:$E$112,"&lt;="&amp;$F764),"yyyymmdd"),Cadastro!$I$5:$I$112,0),"")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IFERROR(MATCH($A765&amp;"|"&amp;TEXT(_xlfn.MAXIFS(Cadastro!$E$5:$E$112,Cadastro!$A$5:$A$112,$A765,Cadastro!$E$5:$E$112,"&lt;="&amp;$F765),"yyyymmdd"),Cadastro!$I$5:$I$112,0),"")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8.8000000000000007</v>
      </c>
      <c r="N766" s="33">
        <f t="shared" si="133"/>
        <v>0.77840909090909094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34"/>
        <v>Sim</v>
      </c>
      <c r="R766" s="32" t="str">
        <f t="shared" si="135"/>
        <v>Não</v>
      </c>
      <c r="S766" s="30">
        <f t="shared" si="136"/>
        <v>0.19000000000000039</v>
      </c>
      <c r="T766" s="32" t="str">
        <f>IF($Q766&lt;&gt;"Sim","",IF($N766&gt;Parâmetros!$E$15,"Sim","Não"))</f>
        <v>Não</v>
      </c>
      <c r="U766" s="17" t="str">
        <f t="shared" si="137"/>
        <v>Abaixo da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>
        <f>IF($L767=0,"",_xlfn.MINIFS(Dados!$Q:$Q,Dados!$A:$A,$A767,Dados!$S:$S,$F767))</f>
        <v>429</v>
      </c>
      <c r="I767" s="31">
        <f>IF($H767="","",_xlfn.MAXIFS(Dados!$R:$R,Dados!$A:$A,$A767,Dados!$S:$S,$F767))</f>
        <v>999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5.91</v>
      </c>
      <c r="M767" s="30">
        <f>IFERROR(INDEX(Parâmetros!$E$6:$E$11,MATCH($K767,Parâmetros!$A$6:$A$11,0)),"")</f>
        <v>8.8000000000000007</v>
      </c>
      <c r="N767" s="33">
        <f t="shared" si="133"/>
        <v>0.67159090909090902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34"/>
        <v>Sim</v>
      </c>
      <c r="R767" s="32" t="str">
        <f t="shared" si="135"/>
        <v>Não</v>
      </c>
      <c r="S767" s="30">
        <f t="shared" si="136"/>
        <v>1.1300000000000008</v>
      </c>
      <c r="T767" s="32" t="str">
        <f>IF($Q767&lt;&gt;"Sim","",IF($N767&gt;Parâmetros!$E$15,"Sim","Não"))</f>
        <v>Não</v>
      </c>
      <c r="U767" s="17" t="str">
        <f t="shared" si="137"/>
        <v>Abaixo da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fixa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35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35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35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35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35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35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35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35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35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9</v>
      </c>
      <c r="AB795" s="31">
        <f>IFERROR(MATCH($A795&amp;"|"&amp;TEXT(_xlfn.MAXIFS(Cadastro!$E$5:$E$112,Cadastro!$A$5:$A$112,$A795,Cadastro!$E$5:$E$112,"&lt;="&amp;$F795),"yyyymmdd"),Cadastro!$I$5:$I$112,0),"")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8</v>
      </c>
      <c r="AB796" s="31">
        <f>IFERROR(MATCH($A796&amp;"|"&amp;TEXT(_xlfn.MAXIFS(Cadastro!$E$5:$E$112,Cadastro!$A$5:$A$112,$A796,Cadastro!$E$5:$E$112,"&lt;="&amp;$F796),"yyyymmdd"),Cadastro!$I$5:$I$112,0),"")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7</v>
      </c>
      <c r="AB797" s="31">
        <f>IFERROR(MATCH($A797&amp;"|"&amp;TEXT(_xlfn.MAXIFS(Cadastro!$E$5:$E$112,Cadastro!$A$5:$A$112,$A797,Cadastro!$E$5:$E$112,"&lt;="&amp;$F797),"yyyymmdd"),Cadastro!$I$5:$I$112,0),"")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6</v>
      </c>
      <c r="AB798" s="31">
        <f>IFERROR(MATCH($A798&amp;"|"&amp;TEXT(_xlfn.MAXIFS(Cadastro!$E$5:$E$112,Cadastro!$A$5:$A$112,$A798,Cadastro!$E$5:$E$112,"&lt;="&amp;$F798),"yyyymmdd"),Cadastro!$I$5:$I$112,0),"")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5</v>
      </c>
      <c r="AB799" s="31">
        <f>IFERROR(MATCH($A799&amp;"|"&amp;TEXT(_xlfn.MAXIFS(Cadastro!$E$5:$E$112,Cadastro!$A$5:$A$112,$A799,Cadastro!$E$5:$E$112,"&lt;="&amp;$F799),"yyyymmdd"),Cadastro!$I$5:$I$112,0),"")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4</v>
      </c>
      <c r="AB800" s="31">
        <f>IFERROR(MATCH($A800&amp;"|"&amp;TEXT(_xlfn.MAXIFS(Cadastro!$E$5:$E$112,Cadastro!$A$5:$A$112,$A800,Cadastro!$E$5:$E$112,"&lt;="&amp;$F800),"yyyymmdd"),Cadastro!$I$5:$I$112,0),"")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3</v>
      </c>
      <c r="AB801" s="31">
        <f>IFERROR(MATCH($A801&amp;"|"&amp;TEXT(_xlfn.MAXIFS(Cadastro!$E$5:$E$112,Cadastro!$A$5:$A$112,$A801,Cadastro!$E$5:$E$112,"&lt;="&amp;$F801),"yyyymmdd"),Cadastro!$I$5:$I$112,0),"")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2</v>
      </c>
      <c r="AB802" s="31">
        <f>IFERROR(MATCH($A802&amp;"|"&amp;TEXT(_xlfn.MAXIFS(Cadastro!$E$5:$E$112,Cadastro!$A$5:$A$112,$A802,Cadastro!$E$5:$E$112,"&lt;="&amp;$F802),"yyyymmdd"),Cadastro!$I$5:$I$112,0),"")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1</v>
      </c>
      <c r="AB803" s="31">
        <f>IFERROR(MATCH($A803&amp;"|"&amp;TEXT(_xlfn.MAXIFS(Cadastro!$E$5:$E$112,Cadastro!$A$5:$A$112,$A803,Cadastro!$E$5:$E$112,"&lt;="&amp;$F803),"yyyymmdd"),Cadastro!$I$5:$I$112,0),"")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9</v>
      </c>
      <c r="AB831" s="31">
        <f>IFERROR(MATCH($A831&amp;"|"&amp;TEXT(_xlfn.MAXIFS(Cadastro!$E$5:$E$112,Cadastro!$A$5:$A$112,$A831,Cadastro!$E$5:$E$112,"&lt;="&amp;$F831),"yyyymmdd"),Cadastro!$I$5:$I$112,0),"")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8</v>
      </c>
      <c r="AB832" s="31">
        <f>IFERROR(MATCH($A832&amp;"|"&amp;TEXT(_xlfn.MAXIFS(Cadastro!$E$5:$E$112,Cadastro!$A$5:$A$112,$A832,Cadastro!$E$5:$E$112,"&lt;="&amp;$F832),"yyyymmdd"),Cadastro!$I$5:$I$112,0),"")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7</v>
      </c>
      <c r="AB833" s="31">
        <f>IFERROR(MATCH($A833&amp;"|"&amp;TEXT(_xlfn.MAXIFS(Cadastro!$E$5:$E$112,Cadastro!$A$5:$A$112,$A833,Cadastro!$E$5:$E$112,"&lt;="&amp;$F833),"yyyymmdd"),Cadastro!$I$5:$I$112,0),"")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6</v>
      </c>
      <c r="AB834" s="31">
        <f>IFERROR(MATCH($A834&amp;"|"&amp;TEXT(_xlfn.MAXIFS(Cadastro!$E$5:$E$112,Cadastro!$A$5:$A$112,$A834,Cadastro!$E$5:$E$112,"&lt;="&amp;$F834),"yyyymmdd"),Cadastro!$I$5:$I$112,0),"")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5</v>
      </c>
      <c r="AB835" s="31">
        <f>IFERROR(MATCH($A835&amp;"|"&amp;TEXT(_xlfn.MAXIFS(Cadastro!$E$5:$E$112,Cadastro!$A$5:$A$112,$A835,Cadastro!$E$5:$E$112,"&lt;="&amp;$F835),"yyyymmdd"),Cadastro!$I$5:$I$112,0),"")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4</v>
      </c>
      <c r="AB836" s="31">
        <f>IFERROR(MATCH($A836&amp;"|"&amp;TEXT(_xlfn.MAXIFS(Cadastro!$E$5:$E$112,Cadastro!$A$5:$A$112,$A836,Cadastro!$E$5:$E$112,"&lt;="&amp;$F836),"yyyymmdd"),Cadastro!$I$5:$I$112,0),"")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3</v>
      </c>
      <c r="AB837" s="31">
        <f>IFERROR(MATCH($A837&amp;"|"&amp;TEXT(_xlfn.MAXIFS(Cadastro!$E$5:$E$112,Cadastro!$A$5:$A$112,$A837,Cadastro!$E$5:$E$112,"&lt;="&amp;$F837),"yyyymmdd"),Cadastro!$I$5:$I$112,0),"")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8</v>
      </c>
      <c r="AA838" s="34">
        <f>IF(OR($L838&gt;0,$F838&gt;Parâmetros!$E$14),0,IF(OR($A838&lt;&gt;$A839,$F839&gt;Parâmetros!$E$14),1,N($AA839)+1))</f>
        <v>2</v>
      </c>
      <c r="AB838" s="31">
        <f>IFERROR(MATCH($A838&amp;"|"&amp;TEXT(_xlfn.MAXIFS(Cadastro!$E$5:$E$112,Cadastro!$A$5:$A$112,$A838,Cadastro!$E$5:$E$112,"&lt;="&amp;$F838),"yyyymmdd"),Cadastro!$I$5:$I$112,0),"")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9</v>
      </c>
      <c r="AA839" s="34">
        <f>IF(OR($L839&gt;0,$F839&gt;Parâmetros!$E$14),0,IF(OR($A839&lt;&gt;$A840,$F840&gt;Parâmetros!$E$14),1,N($AA840)+1))</f>
        <v>1</v>
      </c>
      <c r="AB839" s="31">
        <f>IFERROR(MATCH($A839&amp;"|"&amp;TEXT(_xlfn.MAXIFS(Cadastro!$E$5:$E$112,Cadastro!$A$5:$A$112,$A839,Cadastro!$E$5:$E$112,"&lt;="&amp;$F839),"yyyymmdd"),Cadastro!$I$5:$I$112,0),"")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IFERROR(MATCH($A873&amp;"|"&amp;TEXT(_xlfn.MAXIFS(Cadastro!$E$5:$E$112,Cadastro!$A$5:$A$112,$A873,Cadastro!$E$5:$E$112,"&lt;="&amp;$F873),"yyyymmdd"),Cadastro!$I$5:$I$112,0),"")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440</v>
      </c>
      <c r="I874" s="31">
        <f>IF($H874="","",_xlfn.MAXIFS(Dados!$R:$R,Dados!$A:$A,$A874,Dados!$S:$S,$F874))</f>
        <v>902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6.51</v>
      </c>
      <c r="M874" s="30">
        <f>IFERROR(INDEX(Parâmetros!$E$6:$E$11,MATCH($K874,Parâmetros!$A$6:$A$11,0)),"")</f>
        <v>8.8000000000000007</v>
      </c>
      <c r="N874" s="33">
        <f t="shared" si="151"/>
        <v>0.73977272727272714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Não</v>
      </c>
      <c r="S874" s="30">
        <f t="shared" si="154"/>
        <v>0.53000000000000114</v>
      </c>
      <c r="T874" s="32" t="str">
        <f>IF($Q874&lt;&gt;"Sim","",IF($N874&gt;Parâmetros!$E$15,"Sim","Não"))</f>
        <v>Não</v>
      </c>
      <c r="U874" s="17" t="str">
        <f t="shared" si="155"/>
        <v>Abaixo da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Jornada fixa do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52"/>
        <v>Não</v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Falta de registro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1</v>
      </c>
      <c r="AA875" s="34">
        <f>IF(OR($L875&gt;0,$F875&gt;Parâmetros!$E$14),0,IF(OR($A875&lt;&gt;$A876,$F876&gt;Parâmetros!$E$14),1,N($AA876)+1))</f>
        <v>1</v>
      </c>
      <c r="AB875" s="31">
        <f>IFERROR(MATCH($A875&amp;"|"&amp;TEXT(_xlfn.MAXIFS(Cadastro!$E$5:$E$112,Cadastro!$A$5:$A$112,$A875,Cadastro!$E$5:$E$112,"&lt;="&amp;$F875),"yyyymmdd"),Cadastro!$I$5:$I$112,0),"")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3</v>
      </c>
      <c r="AB909" s="31">
        <f>IFERROR(MATCH($A909&amp;"|"&amp;TEXT(_xlfn.MAXIFS(Cadastro!$E$5:$E$112,Cadastro!$A$5:$A$112,$A909,Cadastro!$E$5:$E$112,"&lt;="&amp;$F909),"yyyymmdd"),Cadastro!$I$5:$I$112,0),"")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2</v>
      </c>
      <c r="AB910" s="31">
        <f>IFERROR(MATCH($A910&amp;"|"&amp;TEXT(_xlfn.MAXIFS(Cadastro!$E$5:$E$112,Cadastro!$A$5:$A$112,$A910,Cadastro!$E$5:$E$112,"&lt;="&amp;$F910),"yyyymmdd"),Cadastro!$I$5:$I$112,0),"")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1</v>
      </c>
      <c r="AB911" s="31">
        <f>IFERROR(MATCH($A911&amp;"|"&amp;TEXT(_xlfn.MAXIFS(Cadastro!$E$5:$E$112,Cadastro!$A$5:$A$112,$A911,Cadastro!$E$5:$E$112,"&lt;="&amp;$F911),"yyyymmdd"),Cadastro!$I$5:$I$112,0),"")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MEC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MEC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MEC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MEC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MEC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MEC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MEC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3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MEC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Não</v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Falta de registro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2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MEC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Não</v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Falta de registro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3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MEC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MEC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MEC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MEC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MEC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MEC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MEC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MEC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MEC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MEC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MEC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MEC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MEC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MEC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MEC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MEC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MEC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MEC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MEC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MEC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MEC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MEC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MEC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MEC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MEC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MEC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MEC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IFERROR(MATCH($A980&amp;"|"&amp;TEXT(_xlfn.MAXIFS(Cadastro!$E$5:$E$112,Cadastro!$A$5:$A$112,$A980,Cadastro!$E$5:$E$112,"&lt;="&amp;$F980),"yyyymmdd"),Cadastro!$I$5:$I$112,0),"")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443</v>
      </c>
      <c r="I983" s="31">
        <f>IF($H983="","",_xlfn.MAXIFS(Dados!$R:$R,Dados!$A:$A,$A983,Dados!$S:$S,$F983))</f>
        <v>995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8.0500000000000007</v>
      </c>
      <c r="M983" s="30">
        <f>IFERROR(INDEX(Parâmetros!$E$6:$E$11,MATCH($K983,Parâmetros!$A$6:$A$11,0)),"")</f>
        <v>8.8000000000000007</v>
      </c>
      <c r="N983" s="33">
        <f t="shared" si="169"/>
        <v>0.91477272727272729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MEC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MEC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MEC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MEC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MEC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MEC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MEC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MEC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906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76"/>
        <v>Sim</v>
      </c>
      <c r="R1018" s="32" t="str">
        <f t="shared" si="177"/>
        <v>Sim</v>
      </c>
      <c r="S1018" s="30">
        <f t="shared" si="178"/>
        <v>0</v>
      </c>
      <c r="T1018" s="32" t="str">
        <f>IF($Q1018&lt;&gt;"Sim","",IF($N1018&gt;Parâmetros!$E$15,"Sim","Não"))</f>
        <v>Não</v>
      </c>
      <c r="U1018" s="17" t="str">
        <f t="shared" si="179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MEC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Não</v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2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1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MEC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MEC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MEC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MEC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MEC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MEC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MEC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MEC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MEC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MEC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MEC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MEC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MEC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MEC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MEC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MEC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MEC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MEC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MEC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MEC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MEC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MEC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MEC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MEC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MEC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MEC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MEC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Não</v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2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432</v>
      </c>
      <c r="I1055" s="31">
        <f>IF($H1055="","",_xlfn.MAXIFS(Dados!$R:$R,Dados!$A:$A,$A1055,Dados!$S:$S,$F1055))</f>
        <v>993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8.2800000000000011</v>
      </c>
      <c r="M1055" s="30">
        <f>IFERROR(INDEX(Parâmetros!$E$6:$E$11,MATCH($K1055,Parâmetros!$A$6:$A$11,0)),"")</f>
        <v>8.8000000000000007</v>
      </c>
      <c r="N1055" s="33">
        <f t="shared" si="181"/>
        <v>0.94090909090909092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Jornada fixa do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441</v>
      </c>
      <c r="I1091" s="31">
        <f>IF($H1091="","",_xlfn.MAXIFS(Dados!$R:$R,Dados!$A:$A,$A1091,Dados!$S:$S,$F1091))</f>
        <v>910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6.7600000000000007</v>
      </c>
      <c r="M1091" s="30">
        <f>IFERROR(INDEX(Parâmetros!$E$6:$E$11,MATCH($K1091,Parâmetros!$A$6:$A$11,0)),"")</f>
        <v>7.58</v>
      </c>
      <c r="N1091" s="33">
        <f t="shared" si="187"/>
        <v>0.89182058047493407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Não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8.8000000000000007</v>
      </c>
      <c r="N1126" s="33">
        <f t="shared" si="193"/>
        <v>0.65681818181818175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194"/>
        <v>Sim</v>
      </c>
      <c r="R1126" s="32" t="str">
        <f t="shared" si="195"/>
        <v>Não</v>
      </c>
      <c r="S1126" s="30">
        <f t="shared" si="196"/>
        <v>1.2600000000000016</v>
      </c>
      <c r="T1126" s="32" t="str">
        <f>IF($Q1126&lt;&gt;"Sim","",IF($N1126&gt;Parâmetros!$E$15,"Sim","Não"))</f>
        <v>Não</v>
      </c>
      <c r="U1126" s="17" t="str">
        <f t="shared" si="197"/>
        <v>Abaixo da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Jornada fixa do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442</v>
      </c>
      <c r="I1127" s="31">
        <f>IF($H1127="","",_xlfn.MAXIFS(Dados!$R:$R,Dados!$A:$A,$A1127,Dados!$S:$S,$F1127))</f>
        <v>988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9.129999999999999</v>
      </c>
      <c r="M1127" s="30">
        <f>IFERROR(INDEX(Parâmetros!$E$6:$E$11,MATCH($K1127,Parâmetros!$A$6:$A$11,0)),"")</f>
        <v>8.8000000000000007</v>
      </c>
      <c r="N1127" s="33">
        <f t="shared" si="193"/>
        <v>1.0374999999999999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Sim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2</v>
      </c>
      <c r="AB1161" s="31">
        <f>IFERROR(MATCH($A1161&amp;"|"&amp;TEXT(_xlfn.MAXIFS(Cadastro!$E$5:$E$112,Cadastro!$A$5:$A$112,$A1161,Cadastro!$E$5:$E$112,"&lt;="&amp;$F1161),"yyyymmdd"),Cadastro!$I$5:$I$112,0),"")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00"/>
        <v>Não</v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Falta de registro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2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IFERROR(MATCH($A1162&amp;"|"&amp;TEXT(_xlfn.MAXIFS(Cadastro!$E$5:$E$112,Cadastro!$A$5:$A$112,$A1162,Cadastro!$E$5:$E$112,"&lt;="&amp;$F1162),"yyyymmdd"),Cadastro!$I$5:$I$112,0),"")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455</v>
      </c>
      <c r="I1163" s="31">
        <f>IF($H1163="","",_xlfn.MAXIFS(Dados!$R:$R,Dados!$A:$A,$A1163,Dados!$S:$S,$F1163))</f>
        <v>996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5.04</v>
      </c>
      <c r="M1163" s="30">
        <f>IFERROR(INDEX(Parâmetros!$E$6:$E$11,MATCH($K1163,Parâmetros!$A$6:$A$11,0)),"")</f>
        <v>8.8000000000000007</v>
      </c>
      <c r="N1163" s="33">
        <f t="shared" si="199"/>
        <v>0.57272727272727264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Não</v>
      </c>
      <c r="S1163" s="30">
        <f t="shared" si="202"/>
        <v>2.0000000000000009</v>
      </c>
      <c r="T1163" s="32" t="str">
        <f>IF($Q1163&lt;&gt;"Sim","",IF($N1163&gt;Parâmetros!$E$15,"Sim","Não"))</f>
        <v>Não</v>
      </c>
      <c r="U1163" s="17" t="str">
        <f t="shared" si="203"/>
        <v>Abaixo da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fixa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ELE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ELE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ELE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ELE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ELE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ELE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ELE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ELE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1</v>
      </c>
      <c r="AA1198" s="34">
        <f>IF(OR($L1198&gt;0,$F1198&gt;Parâmetros!$E$14),0,IF(OR($A1198&lt;&gt;$A1199,$F1199&gt;Parâmetros!$E$14),1,N($AA1199)+1))</f>
        <v>2</v>
      </c>
      <c r="AB1198" s="31">
        <f>IFERROR(MATCH($A1198&amp;"|"&amp;TEXT(_xlfn.MAXIFS(Cadastro!$E$5:$E$112,Cadastro!$A$5:$A$112,$A1198,Cadastro!$E$5:$E$112,"&lt;="&amp;$F1198),"yyyymmdd"),Cadastro!$I$5:$I$112,0),"")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ELE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Não</v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Falta de registro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2</v>
      </c>
      <c r="AA1199" s="34">
        <f>IF(OR($L1199&gt;0,$F1199&gt;Parâmetros!$E$14),0,IF(OR($A1199&lt;&gt;$A1200,$F1200&gt;Parâmetros!$E$14),1,N($AA1200)+1))</f>
        <v>1</v>
      </c>
      <c r="AB1199" s="31">
        <f>IFERROR(MATCH($A1199&amp;"|"&amp;TEXT(_xlfn.MAXIFS(Cadastro!$E$5:$E$112,Cadastro!$A$5:$A$112,$A1199,Cadastro!$E$5:$E$112,"&lt;="&amp;$F1199),"yyyymmdd"),Cadastro!$I$5:$I$112,0),"")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ELE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ELE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ELE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ELE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ELE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ELE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ELE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ELE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ELE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ELE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ELE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ELE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ELE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ELE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ELE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ELE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ELE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ELE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ELE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ELE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ELE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ELE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ELE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ELE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ELE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ELE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ELE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IFERROR(MATCH($A1231&amp;"|"&amp;TEXT(_xlfn.MAXIFS(Cadastro!$E$5:$E$112,Cadastro!$A$5:$A$112,$A1231,Cadastro!$E$5:$E$112,"&lt;="&amp;$F1231),"yyyymmdd"),Cadastro!$I$5:$I$112,0),"")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6.25</v>
      </c>
      <c r="M1234" s="30">
        <f>IFERROR(INDEX(Parâmetros!$E$6:$E$11,MATCH($K1234,Parâmetros!$A$6:$A$11,0)),"")</f>
        <v>6.67</v>
      </c>
      <c r="N1234" s="33">
        <f t="shared" si="211"/>
        <v>0.93703148425787108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Não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63</v>
      </c>
      <c r="I1235" s="31">
        <f>IF($H1235="","",_xlfn.MAXIFS(Dados!$R:$R,Dados!$A:$A,$A1235,Dados!$S:$S,$F1235))</f>
        <v>384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5.2900000000000009</v>
      </c>
      <c r="M1235" s="30">
        <f>IFERROR(INDEX(Parâmetros!$E$6:$E$11,MATCH($K1235,Parâmetros!$A$6:$A$11,0)),"")</f>
        <v>6.67</v>
      </c>
      <c r="N1235" s="33">
        <f t="shared" si="211"/>
        <v>0.79310344827586221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Não</v>
      </c>
      <c r="S1235" s="30">
        <f t="shared" si="214"/>
        <v>4.5999999999999375E-2</v>
      </c>
      <c r="T1235" s="32" t="str">
        <f>IF($Q1235&lt;&gt;"Sim","",IF($N1235&gt;Parâmetros!$E$15,"Sim","Não"))</f>
        <v>Não</v>
      </c>
      <c r="U1235" s="17" t="str">
        <f t="shared" si="215"/>
        <v>Abaixo da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5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IFERROR(MATCH($A1266&amp;"|"&amp;TEXT(_xlfn.MAXIFS(Cadastro!$E$5:$E$112,Cadastro!$A$5:$A$112,$A1266,Cadastro!$E$5:$E$112,"&lt;="&amp;$F1266),"yyyymmdd"),Cadastro!$I$5:$I$112,0),"")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915</v>
      </c>
      <c r="I1271" s="31">
        <f>IF($H1271="","",_xlfn.MAXIFS(Dados!$R:$R,Dados!$A:$A,$A1271,Dados!$S:$S,$F1271))</f>
        <v>1367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7.51</v>
      </c>
      <c r="M1271" s="30">
        <f>IFERROR(INDEX(Parâmetros!$E$6:$E$11,MATCH($K1271,Parâmetros!$A$6:$A$11,0)),"")</f>
        <v>7.67</v>
      </c>
      <c r="N1271" s="33">
        <f t="shared" si="217"/>
        <v>0.9791395045632334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IFERROR(MATCH($A1304&amp;"|"&amp;TEXT(_xlfn.MAXIFS(Cadastro!$E$5:$E$112,Cadastro!$A$5:$A$112,$A1304,Cadastro!$E$5:$E$112,"&lt;="&amp;$F1304),"yyyymmdd"),Cadastro!$I$5:$I$112,0),"")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IFERROR(MATCH($A1305&amp;"|"&amp;TEXT(_xlfn.MAXIFS(Cadastro!$E$5:$E$112,Cadastro!$A$5:$A$112,$A1305,Cadastro!$E$5:$E$112,"&lt;="&amp;$F1305),"yyyymmdd"),Cadastro!$I$5:$I$112,0),"")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885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7.42</v>
      </c>
      <c r="M1306" s="30">
        <f>IFERROR(INDEX(Parâmetros!$E$6:$E$11,MATCH($K1306,Parâmetros!$A$6:$A$11,0)),"")</f>
        <v>7.58</v>
      </c>
      <c r="N1306" s="33">
        <f t="shared" si="223"/>
        <v>0.97889182058047497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Não</v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Falta de registro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1</v>
      </c>
      <c r="AA1307" s="34">
        <f>IF(OR($L1307&gt;0,$F1307&gt;Parâmetros!$E$14),0,IF(OR($A1307&lt;&gt;$A1308,$F1308&gt;Parâmetros!$E$14),1,N($AA1308)+1))</f>
        <v>1</v>
      </c>
      <c r="AB1307" s="31">
        <f>IFERROR(MATCH($A1307&amp;"|"&amp;TEXT(_xlfn.MAXIFS(Cadastro!$E$5:$E$112,Cadastro!$A$5:$A$112,$A1307,Cadastro!$E$5:$E$112,"&lt;="&amp;$F1307),"yyyymmdd"),Cadastro!$I$5:$I$112,0),"")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3</v>
      </c>
      <c r="AB1341" s="31">
        <f>IFERROR(MATCH($A1341&amp;"|"&amp;TEXT(_xlfn.MAXIFS(Cadastro!$E$5:$E$112,Cadastro!$A$5:$A$112,$A1341,Cadastro!$E$5:$E$112,"&lt;="&amp;$F1341),"yyyymmdd"),Cadastro!$I$5:$I$112,0),"")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30"/>
        <v>Não</v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Falta de registro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2</v>
      </c>
      <c r="AA1342" s="34">
        <f>IF(OR($L1342&gt;0,$F1342&gt;Parâmetros!$E$14),0,IF(OR($A1342&lt;&gt;$A1343,$F1343&gt;Parâmetros!$E$14),1,N($AA1343)+1))</f>
        <v>2</v>
      </c>
      <c r="AB1342" s="31">
        <f>IFERROR(MATCH($A1342&amp;"|"&amp;TEXT(_xlfn.MAXIFS(Cadastro!$E$5:$E$112,Cadastro!$A$5:$A$112,$A1342,Cadastro!$E$5:$E$112,"&lt;="&amp;$F1342),"yyyymmdd"),Cadastro!$I$5:$I$112,0),"")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30"/>
        <v>Não</v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Falta de registro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3</v>
      </c>
      <c r="AA1343" s="34">
        <f>IF(OR($L1343&gt;0,$F1343&gt;Parâmetros!$E$14),0,IF(OR($A1343&lt;&gt;$A1344,$F1344&gt;Parâmetros!$E$14),1,N($AA1344)+1))</f>
        <v>1</v>
      </c>
      <c r="AB1343" s="31">
        <f>IFERROR(MATCH($A1343&amp;"|"&amp;TEXT(_xlfn.MAXIFS(Cadastro!$E$5:$E$112,Cadastro!$A$5:$A$112,$A1343,Cadastro!$E$5:$E$112,"&lt;="&amp;$F1343),"yyyymmdd"),Cadastro!$I$5:$I$112,0),"")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sem apontamento no sábado nem no domingo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1</v>
      </c>
      <c r="AA1378" s="34">
        <f>IF(OR($L1378&gt;0,$F1378&gt;Parâmetros!$E$14),0,IF(OR($A1378&lt;&gt;$A1379,$F1379&gt;Parâmetros!$E$14),1,N($AA1379)+1))</f>
        <v>2</v>
      </c>
      <c r="AB1378" s="31">
        <f>IFERROR(MATCH($A1378&amp;"|"&amp;TEXT(_xlfn.MAXIFS(Cadastro!$E$5:$E$112,Cadastro!$A$5:$A$112,$A1378,Cadastro!$E$5:$E$112,"&lt;="&amp;$F1378),"yyyymmdd"),Cadastro!$I$5:$I$112,0),"")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2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0</v>
      </c>
      <c r="M1380" s="30">
        <f>IFERROR(INDEX(Parâmetros!$E$6:$E$11,MATCH($K1380,Parâmetros!$A$6:$A$11,0)),"")</f>
        <v>7.67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1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IFERROR(MATCH($A1412&amp;"|"&amp;TEXT(_xlfn.MAXIFS(Cadastro!$E$5:$E$112,Cadastro!$A$5:$A$112,$A1412,Cadastro!$E$5:$E$112,"&lt;="&amp;$F1412),"yyyymmdd"),Cadastro!$I$5:$I$112,0),"")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IFERROR(MATCH($A1413&amp;"|"&amp;TEXT(_xlfn.MAXIFS(Cadastro!$E$5:$E$112,Cadastro!$A$5:$A$112,$A1413,Cadastro!$E$5:$E$112,"&lt;="&amp;$F1413),"yyyymmdd"),Cadastro!$I$5:$I$112,0),"")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8.8000000000000007</v>
      </c>
      <c r="N1414" s="33">
        <f t="shared" si="241"/>
        <v>0.65681818181818175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Não</v>
      </c>
      <c r="S1414" s="30">
        <f t="shared" si="244"/>
        <v>1.2600000000000016</v>
      </c>
      <c r="T1414" s="32" t="str">
        <f>IF($Q1414&lt;&gt;"Sim","",IF($N1414&gt;Parâmetros!$E$15,"Sim","Não"))</f>
        <v>Não</v>
      </c>
      <c r="U1414" s="17" t="str">
        <f t="shared" si="245"/>
        <v>Abaixo da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fixa do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>
        <f>IF($L1415=0,"",_xlfn.MINIFS(Dados!$Q:$Q,Dados!$A:$A,$A1415,Dados!$S:$S,$F1415))</f>
        <v>442</v>
      </c>
      <c r="I1415" s="31">
        <f>IF($H1415="","",_xlfn.MAXIFS(Dados!$R:$R,Dados!$A:$A,$A1415,Dados!$S:$S,$F1415))</f>
        <v>988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9.129999999999999</v>
      </c>
      <c r="M1415" s="30">
        <f>IFERROR(INDEX(Parâmetros!$E$6:$E$11,MATCH($K1415,Parâmetros!$A$6:$A$11,0)),"")</f>
        <v>8.8000000000000007</v>
      </c>
      <c r="N1415" s="33">
        <f t="shared" si="241"/>
        <v>1.0374999999999999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42"/>
        <v>Sim</v>
      </c>
      <c r="R1415" s="32" t="str">
        <f t="shared" si="243"/>
        <v>Sim</v>
      </c>
      <c r="S1415" s="30">
        <f t="shared" si="244"/>
        <v>0</v>
      </c>
      <c r="T1415" s="32" t="str">
        <f>IF($Q1415&lt;&gt;"Sim","",IF($N1415&gt;Parâmetros!$E$15,"Sim","Não"))</f>
        <v>Sim</v>
      </c>
      <c r="U1415" s="17" t="str">
        <f t="shared" si="24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Jornada fixa do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sem apontamento no sábado nem no domingo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570</v>
      </c>
      <c r="I1450" s="31">
        <f>IF($H1450="","",_xlfn.MAXIFS(Dados!$R:$R,Dados!$A:$A,$A1450,Dados!$S:$S,$F1450))</f>
        <v>630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1</v>
      </c>
      <c r="M1450" s="30">
        <f>IFERROR(INDEX(Parâmetros!$E$6:$E$11,MATCH($K1450,Parâmetros!$A$6:$A$11,0)),"")</f>
        <v>7.58</v>
      </c>
      <c r="N1450" s="33">
        <f t="shared" si="247"/>
        <v>0.13192612137203166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Não</v>
      </c>
      <c r="S1450" s="30">
        <f t="shared" si="250"/>
        <v>5.0640000000000001</v>
      </c>
      <c r="T1450" s="32" t="str">
        <f>IF($Q1450&lt;&gt;"Sim","",IF($N1450&gt;Parâmetros!$E$15,"Sim","Não"))</f>
        <v>Não</v>
      </c>
      <c r="U1450" s="17" t="str">
        <f t="shared" si="251"/>
        <v>Abaixo da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8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/>
      </c>
      <c r="L1451" s="30">
        <f>SUMIFS(Dados!$E:$E,Dados!$A:$A,$A1451,Dados!$S:$S,$F1451)</f>
        <v>0</v>
      </c>
      <c r="M1451" s="30" t="str">
        <f>IFERROR(INDEX(Parâmetros!$E$6:$E$11,MATCH($K1451,Parâmetros!$A$6:$A$11,0)),"")</f>
        <v/>
      </c>
      <c r="N1451" s="33" t="str">
        <f t="shared" si="247"/>
        <v/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Folga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Folga prevista pelo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0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1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Folga</v>
      </c>
      <c r="Z1451" s="34">
        <f>IF(OR($L1451&gt;0,$F1451&gt;Parâmetros!$E$14),0,IF($A1451&lt;&gt;$A1450,1,N($Z1450)+1))</f>
        <v>1</v>
      </c>
      <c r="AA1451" s="34">
        <f>IF(OR($L1451&gt;0,$F1451&gt;Parâmetros!$E$14),0,IF(OR($A1451&lt;&gt;$A1452,$F1452&gt;Parâmetros!$E$14),1,N($AA1452)+1))</f>
        <v>1</v>
      </c>
      <c r="AB1451" s="31">
        <f>IFERROR(MATCH($A1451&amp;"|"&amp;TEXT(_xlfn.MAXIFS(Cadastro!$E$5:$E$112,Cadastro!$A$5:$A$112,$A1451,Cadastro!$E$5:$E$112,"&lt;="&amp;$F1451),"yyyymmdd"),Cadastro!$I$5:$I$112,0),"")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1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1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2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2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3 de 5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3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4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4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5 de 5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5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Folga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Folga prevista pelo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1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Folga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1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2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3 de 5 do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4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5 de 5 do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Folga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Folga prevista pelo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0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1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Folga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1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1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2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2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3 de 5 do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3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4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4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5 de 5 do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5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Folga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Folga prevista pelo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0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1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Folga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1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2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2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3 de 5 do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3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4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4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5 de 5 do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5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Folga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Folga prevista pelo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0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1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Folga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1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2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3 de 5 do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3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IFERROR(MATCH($A1483&amp;"|"&amp;TEXT(_xlfn.MAXIFS(Cadastro!$E$5:$E$112,Cadastro!$A$5:$A$112,$A1483,Cadastro!$E$5:$E$112,"&lt;="&amp;$F1483),"yyyymmdd"),Cadastro!$I$5:$I$112,0),"")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423</v>
      </c>
      <c r="I1486" s="31">
        <f>IF($H1486="","",_xlfn.MAXIFS(Dados!$R:$R,Dados!$A:$A,$A1486,Dados!$S:$S,$F1486))</f>
        <v>480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0.94</v>
      </c>
      <c r="M1486" s="30">
        <f>IFERROR(INDEX(Parâmetros!$E$6:$E$11,MATCH($K1486,Parâmetros!$A$6:$A$11,0)),"")</f>
        <v>7.58</v>
      </c>
      <c r="N1486" s="33">
        <f t="shared" si="253"/>
        <v>0.12401055408970975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Não</v>
      </c>
      <c r="S1486" s="30">
        <f t="shared" si="256"/>
        <v>5.1240000000000006</v>
      </c>
      <c r="T1486" s="32" t="str">
        <f>IF($Q1486&lt;&gt;"Sim","",IF($N1486&gt;Parâmetros!$E$15,"Sim","Não"))</f>
        <v>Não</v>
      </c>
      <c r="U1486" s="17" t="str">
        <f t="shared" si="25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Não</v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Falta de registro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IFERROR(MATCH($A1487&amp;"|"&amp;TEXT(_xlfn.MAXIFS(Cadastro!$E$5:$E$112,Cadastro!$A$5:$A$112,$A1487,Cadastro!$E$5:$E$112,"&lt;="&amp;$F1487),"yyyymmdd"),Cadastro!$I$5:$I$112,0),"")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IFERROR(MATCH($A1521&amp;"|"&amp;TEXT(_xlfn.MAXIFS(Cadastro!$E$5:$E$112,Cadastro!$A$5:$A$112,$A1521,Cadastro!$E$5:$E$112,"&lt;="&amp;$F1521),"yyyymmdd"),Cadastro!$I$5:$I$112,0),"")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Não</v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Falta de registro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1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IFERROR(MATCH($A1523&amp;"|"&amp;TEXT(_xlfn.MAXIFS(Cadastro!$E$5:$E$112,Cadastro!$A$5:$A$112,$A1523,Cadastro!$E$5:$E$112,"&lt;="&amp;$F1523),"yyyymmdd"),Cadastro!$I$5:$I$112,0),"")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ELE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ELE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IFERROR(MATCH($A1552&amp;"|"&amp;TEXT(_xlfn.MAXIFS(Cadastro!$E$5:$E$112,Cadastro!$A$5:$A$112,$A1552,Cadastro!$E$5:$E$112,"&lt;="&amp;$F1552),"yyyymmdd"),Cadastro!$I$5:$I$112,0),"")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ELE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ELE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ELE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ELE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IFERROR(MATCH($A1556&amp;"|"&amp;TEXT(_xlfn.MAXIFS(Cadastro!$E$5:$E$112,Cadastro!$A$5:$A$112,$A1556,Cadastro!$E$5:$E$112,"&lt;="&amp;$F1556),"yyyymmdd"),Cadastro!$I$5:$I$112,0),"")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ELE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910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6.75</v>
      </c>
      <c r="M1557" s="30">
        <f>IFERROR(INDEX(Parâmetros!$E$6:$E$11,MATCH($K1557,Parâmetros!$A$6:$A$11,0)),"")</f>
        <v>7.58</v>
      </c>
      <c r="N1557" s="33">
        <f t="shared" si="265"/>
        <v>0.89050131926121368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ELE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Não</v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Falta de registro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1</v>
      </c>
      <c r="AA1558" s="34">
        <f>IF(OR($L1558&gt;0,$F1558&gt;Parâmetros!$E$14),0,IF(OR($A1558&lt;&gt;$A1559,$F1559&gt;Parâmetros!$E$14),1,N($AA1559)+1))</f>
        <v>1</v>
      </c>
      <c r="AB1558" s="31">
        <f>IFERROR(MATCH($A1558&amp;"|"&amp;TEXT(_xlfn.MAXIFS(Cadastro!$E$5:$E$112,Cadastro!$A$5:$A$112,$A1558,Cadastro!$E$5:$E$112,"&lt;="&amp;$F1558),"yyyymmdd"),Cadastro!$I$5:$I$112,0),"")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ELE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440</v>
      </c>
      <c r="I1559" s="31">
        <f>IF($H1559="","",_xlfn.MAXIFS(Dados!$R:$R,Dados!$A:$A,$A1559,Dados!$S:$S,$F1559))</f>
        <v>920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6.99</v>
      </c>
      <c r="M1559" s="30">
        <f>IFERROR(INDEX(Parâmetros!$E$6:$E$11,MATCH($K1559,Parâmetros!$A$6:$A$11,0)),"")</f>
        <v>7.58</v>
      </c>
      <c r="N1559" s="33">
        <f t="shared" si="265"/>
        <v>0.92216358839050139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Sim</v>
      </c>
      <c r="S1559" s="30">
        <f t="shared" si="268"/>
        <v>0</v>
      </c>
      <c r="T1559" s="32" t="str">
        <f>IF($Q1559&lt;&gt;"Sim","",IF($N1559&gt;Parâmetros!$E$15,"Sim","Não"))</f>
        <v>Não</v>
      </c>
      <c r="U1559" s="17" t="str">
        <f t="shared" si="269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ELE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ELE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ELE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ELE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ELE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ELE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ELE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ELE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ELE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ELE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ELE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ELE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ELE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ELE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ELE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ELE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ELE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ELE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ELE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ELE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ELE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ELE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ELE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ELE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ELE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ELE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ELE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IFERROR(MATCH($A1590&amp;"|"&amp;TEXT(_xlfn.MAXIFS(Cadastro!$E$5:$E$112,Cadastro!$A$5:$A$112,$A1590,Cadastro!$E$5:$E$112,"&lt;="&amp;$F1590),"yyyymmdd"),Cadastro!$I$5:$I$112,0),"")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Sim</v>
      </c>
      <c r="Q1594" s="32" t="str">
        <f t="shared" si="272"/>
        <v>Sim</v>
      </c>
      <c r="R1594" s="32" t="str">
        <f t="shared" si="273"/>
        <v>Sim</v>
      </c>
      <c r="S1594" s="30">
        <f t="shared" si="274"/>
        <v>0</v>
      </c>
      <c r="T1594" s="32" t="str">
        <f>IF($Q1594&lt;&gt;"Sim","",IF($N1594&gt;Parâmetros!$E$15,"Sim","Não"))</f>
        <v>Não</v>
      </c>
      <c r="U1594" s="17" t="str">
        <f t="shared" si="275"/>
        <v>Na meta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>
        <f>IF($L1595=0,"",_xlfn.MINIFS(Dados!$Q:$Q,Dados!$A:$A,$A1595,Dados!$S:$S,$F1595))</f>
        <v>935</v>
      </c>
      <c r="I1595" s="31">
        <f>IF($H1595="","",_xlfn.MAXIFS(Dados!$R:$R,Dados!$A:$A,$A1595,Dados!$S:$S,$F1595))</f>
        <v>1336</v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6.01</v>
      </c>
      <c r="M1595" s="30">
        <f>IFERROR(INDEX(Parâmetros!$E$6:$E$11,MATCH($K1595,Parâmetros!$A$6:$A$11,0)),"")</f>
        <v>7.67</v>
      </c>
      <c r="N1595" s="33">
        <f t="shared" si="271"/>
        <v>0.78357235984354623</v>
      </c>
      <c r="O1595" s="33">
        <f>Parâmetros!$E$13</f>
        <v>0.8</v>
      </c>
      <c r="P1595" s="32" t="str">
        <f>IF(OR($M1595="",$F1595&gt;Parâmetros!$E$14),"Não","Sim")</f>
        <v>Sim</v>
      </c>
      <c r="Q1595" s="32" t="str">
        <f t="shared" si="272"/>
        <v>Sim</v>
      </c>
      <c r="R1595" s="32" t="str">
        <f t="shared" si="273"/>
        <v>Não</v>
      </c>
      <c r="S1595" s="30">
        <f t="shared" si="274"/>
        <v>0.12600000000000033</v>
      </c>
      <c r="T1595" s="32" t="str">
        <f>IF($Q1595&lt;&gt;"Sim","",IF($N1595&gt;Parâmetros!$E$15,"Sim","Não"))</f>
        <v>Não</v>
      </c>
      <c r="U1595" s="17" t="str">
        <f t="shared" si="275"/>
        <v>Abaixo da meta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Evidência confirma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Trabalhado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9</v>
      </c>
      <c r="AB1623" s="31">
        <f>IFERROR(MATCH($A1623&amp;"|"&amp;TEXT(_xlfn.MAXIFS(Cadastro!$E$5:$E$112,Cadastro!$A$5:$A$112,$A1623,Cadastro!$E$5:$E$112,"&lt;="&amp;$F1623),"yyyymmdd"),Cadastro!$I$5:$I$112,0),"")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8</v>
      </c>
      <c r="AB1624" s="31">
        <f>IFERROR(MATCH($A1624&amp;"|"&amp;TEXT(_xlfn.MAXIFS(Cadastro!$E$5:$E$112,Cadastro!$A$5:$A$112,$A1624,Cadastro!$E$5:$E$112,"&lt;="&amp;$F1624),"yyyymmdd"),Cadastro!$I$5:$I$112,0),"")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7</v>
      </c>
      <c r="AB1625" s="31">
        <f>IFERROR(MATCH($A1625&amp;"|"&amp;TEXT(_xlfn.MAXIFS(Cadastro!$E$5:$E$112,Cadastro!$A$5:$A$112,$A1625,Cadastro!$E$5:$E$112,"&lt;="&amp;$F1625),"yyyymmdd"),Cadastro!$I$5:$I$112,0),"")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6</v>
      </c>
      <c r="AB1626" s="31">
        <f>IFERROR(MATCH($A1626&amp;"|"&amp;TEXT(_xlfn.MAXIFS(Cadastro!$E$5:$E$112,Cadastro!$A$5:$A$112,$A1626,Cadastro!$E$5:$E$112,"&lt;="&amp;$F1626),"yyyymmdd"),Cadastro!$I$5:$I$112,0),"")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5</v>
      </c>
      <c r="AB1627" s="31">
        <f>IFERROR(MATCH($A1627&amp;"|"&amp;TEXT(_xlfn.MAXIFS(Cadastro!$E$5:$E$112,Cadastro!$A$5:$A$112,$A1627,Cadastro!$E$5:$E$112,"&lt;="&amp;$F1627),"yyyymmdd"),Cadastro!$I$5:$I$112,0),"")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4</v>
      </c>
      <c r="AB1628" s="31">
        <f>IFERROR(MATCH($A1628&amp;"|"&amp;TEXT(_xlfn.MAXIFS(Cadastro!$E$5:$E$112,Cadastro!$A$5:$A$112,$A1628,Cadastro!$E$5:$E$112,"&lt;="&amp;$F1628),"yyyymmdd"),Cadastro!$I$5:$I$112,0),"")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3</v>
      </c>
      <c r="AB1629" s="31">
        <f>IFERROR(MATCH($A1629&amp;"|"&amp;TEXT(_xlfn.MAXIFS(Cadastro!$E$5:$E$112,Cadastro!$A$5:$A$112,$A1629,Cadastro!$E$5:$E$112,"&lt;="&amp;$F1629),"yyyymmdd"),Cadastro!$I$5:$I$112,0),"")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8</v>
      </c>
      <c r="AA1630" s="34">
        <f>IF(OR($L1630&gt;0,$F1630&gt;Parâmetros!$E$14),0,IF(OR($A1630&lt;&gt;$A1631,$F1631&gt;Parâmetros!$E$14),1,N($AA1631)+1))</f>
        <v>2</v>
      </c>
      <c r="AB1630" s="31">
        <f>IFERROR(MATCH($A1630&amp;"|"&amp;TEXT(_xlfn.MAXIFS(Cadastro!$E$5:$E$112,Cadastro!$A$5:$A$112,$A1630,Cadastro!$E$5:$E$112,"&lt;="&amp;$F1630),"yyyymmdd"),Cadastro!$I$5:$I$112,0),"")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9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2</v>
      </c>
      <c r="AB1665" s="31">
        <f>IFERROR(MATCH($A1665&amp;"|"&amp;TEXT(_xlfn.MAXIFS(Cadastro!$E$5:$E$112,Cadastro!$A$5:$A$112,$A1665,Cadastro!$E$5:$E$112,"&lt;="&amp;$F1665),"yyyymmdd"),Cadastro!$I$5:$I$112,0),"")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2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IFERROR(MATCH($A1666&amp;"|"&amp;TEXT(_xlfn.MAXIFS(Cadastro!$E$5:$E$112,Cadastro!$A$5:$A$112,$A1666,Cadastro!$E$5:$E$112,"&lt;="&amp;$F1666),"yyyymmdd"),Cadastro!$I$5:$I$112,0),"")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932</v>
      </c>
      <c r="I1667" s="31">
        <f>IF($H1667="","",_xlfn.MAXIFS(Dados!$R:$R,Dados!$A:$A,$A1667,Dados!$S:$S,$F1667))</f>
        <v>1378</v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7.26</v>
      </c>
      <c r="M1667" s="30">
        <f>IFERROR(INDEX(Parâmetros!$E$6:$E$11,MATCH($K1667,Parâmetros!$A$6:$A$11,0)),"")</f>
        <v>7.67</v>
      </c>
      <c r="N1667" s="33">
        <f t="shared" si="283"/>
        <v>0.9465449804432855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sequência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IFERROR(MATCH($A1699&amp;"|"&amp;TEXT(_xlfn.MAXIFS(Cadastro!$E$5:$E$112,Cadastro!$A$5:$A$112,$A1699,Cadastro!$E$5:$E$112,"&lt;="&amp;$F1699),"yyyymmdd"),Cadastro!$I$5:$I$112,0),"")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IFERROR(MATCH($A1700&amp;"|"&amp;TEXT(_xlfn.MAXIFS(Cadastro!$E$5:$E$112,Cadastro!$A$5:$A$112,$A1700,Cadastro!$E$5:$E$112,"&lt;="&amp;$F1700),"yyyymmdd"),Cadastro!$I$5:$I$112,0),"")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440</v>
      </c>
      <c r="I1702" s="31">
        <f>IF($H1702="","",_xlfn.MAXIFS(Dados!$R:$R,Dados!$A:$A,$A1702,Dados!$S:$S,$F1702))</f>
        <v>920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6.51</v>
      </c>
      <c r="M1702" s="30">
        <f>IFERROR(INDEX(Parâmetros!$E$6:$E$11,MATCH($K1702,Parâmetros!$A$6:$A$11,0)),"")</f>
        <v>8.8000000000000007</v>
      </c>
      <c r="N1702" s="33">
        <f t="shared" si="289"/>
        <v>0.73977272727272714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Não</v>
      </c>
      <c r="S1702" s="30">
        <f t="shared" si="292"/>
        <v>0.53000000000000114</v>
      </c>
      <c r="T1702" s="32" t="str">
        <f>IF($Q1702&lt;&gt;"Sim","",IF($N1702&gt;Parâmetros!$E$15,"Sim","Não"))</f>
        <v>Não</v>
      </c>
      <c r="U1702" s="17" t="str">
        <f t="shared" si="293"/>
        <v>Abaixo da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440</v>
      </c>
      <c r="I1703" s="31">
        <f>IF($H1703="","",_xlfn.MAXIFS(Dados!$R:$R,Dados!$A:$A,$A1703,Dados!$S:$S,$F1703))</f>
        <v>995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7.75</v>
      </c>
      <c r="M1703" s="30">
        <f>IFERROR(INDEX(Parâmetros!$E$6:$E$11,MATCH($K1703,Parâmetros!$A$6:$A$11,0)),"")</f>
        <v>8.8000000000000007</v>
      </c>
      <c r="N1703" s="33">
        <f t="shared" si="289"/>
        <v>0.88068181818181812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3</v>
      </c>
      <c r="AB1737" s="31">
        <f>IFERROR(MATCH($A1737&amp;"|"&amp;TEXT(_xlfn.MAXIFS(Cadastro!$E$5:$E$112,Cadastro!$A$5:$A$112,$A1737,Cadastro!$E$5:$E$112,"&lt;="&amp;$F1737),"yyyymmdd"),Cadastro!$I$5:$I$112,0),"")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Não</v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Falta de registro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2</v>
      </c>
      <c r="AA1738" s="34">
        <f>IF(OR($L1738&gt;0,$F1738&gt;Parâmetros!$E$14),0,IF(OR($A1738&lt;&gt;$A1739,$F1739&gt;Parâmetros!$E$14),1,N($AA1739)+1))</f>
        <v>2</v>
      </c>
      <c r="AB1738" s="31">
        <f>IFERROR(MATCH($A1738&amp;"|"&amp;TEXT(_xlfn.MAXIFS(Cadastro!$E$5:$E$112,Cadastro!$A$5:$A$112,$A1738,Cadastro!$E$5:$E$112,"&lt;="&amp;$F1738),"yyyymmdd"),Cadastro!$I$5:$I$112,0),"")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Não</v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Falta de registro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3</v>
      </c>
      <c r="AA1739" s="34">
        <f>IF(OR($L1739&gt;0,$F1739&gt;Parâmetros!$E$14),0,IF(OR($A1739&lt;&gt;$A1740,$F1740&gt;Parâmetros!$E$14),1,N($AA1740)+1))</f>
        <v>1</v>
      </c>
      <c r="AB1739" s="31">
        <f>IFERROR(MATCH($A1739&amp;"|"&amp;TEXT(_xlfn.MAXIFS(Cadastro!$E$5:$E$112,Cadastro!$A$5:$A$112,$A1739,Cadastro!$E$5:$E$112,"&lt;="&amp;$F1739),"yyyymmdd"),Cadastro!$I$5:$I$112,0),"")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IFERROR(MATCH($A1773&amp;"|"&amp;TEXT(_xlfn.MAXIFS(Cadastro!$E$5:$E$112,Cadastro!$A$5:$A$112,$A1773,Cadastro!$E$5:$E$112,"&lt;="&amp;$F1773),"yyyymmdd"),Cadastro!$I$5:$I$112,0),"")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920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6.93</v>
      </c>
      <c r="M1774" s="30">
        <f>IFERROR(INDEX(Parâmetros!$E$6:$E$11,MATCH($K1774,Parâmetros!$A$6:$A$11,0)),"")</f>
        <v>8.8000000000000007</v>
      </c>
      <c r="N1774" s="33">
        <f t="shared" si="301"/>
        <v>0.78749999999999987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Não</v>
      </c>
      <c r="S1774" s="30">
        <f t="shared" si="304"/>
        <v>0.11000000000000121</v>
      </c>
      <c r="T1774" s="32" t="str">
        <f>IF($Q1774&lt;&gt;"Sim","",IF($N1774&gt;Parâmetros!$E$15,"Sim","Não"))</f>
        <v>Não</v>
      </c>
      <c r="U1774" s="17" t="str">
        <f t="shared" si="305"/>
        <v>Abaixo da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Não</v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Falta de registro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1</v>
      </c>
      <c r="AA1775" s="34">
        <f>IF(OR($L1775&gt;0,$F1775&gt;Parâmetros!$E$14),0,IF(OR($A1775&lt;&gt;$A1776,$F1776&gt;Parâmetros!$E$14),1,N($AA1776)+1))</f>
        <v>1</v>
      </c>
      <c r="AB1775" s="31">
        <f>IFERROR(MATCH($A1775&amp;"|"&amp;TEXT(_xlfn.MAXIFS(Cadastro!$E$5:$E$112,Cadastro!$A$5:$A$112,$A1775,Cadastro!$E$5:$E$112,"&lt;="&amp;$F1775),"yyyymmdd"),Cadastro!$I$5:$I$112,0),"")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IFERROR(MATCH($A1809&amp;"|"&amp;TEXT(_xlfn.MAXIFS(Cadastro!$E$5:$E$112,Cadastro!$A$5:$A$112,$A1809,Cadastro!$E$5:$E$112,"&lt;="&amp;$F1809),"yyyymmdd"),Cadastro!$I$5:$I$112,0),"")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398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6.0200000000000005</v>
      </c>
      <c r="M1810" s="30">
        <f>IFERROR(INDEX(Parâmetros!$E$6:$E$11,MATCH($K1810,Parâmetros!$A$6:$A$11,0)),"")</f>
        <v>6.67</v>
      </c>
      <c r="N1810" s="33">
        <f t="shared" si="307"/>
        <v>0.90254872563718147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Não</v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Falta de registro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1</v>
      </c>
      <c r="AA1811" s="34">
        <f>IF(OR($L1811&gt;0,$F1811&gt;Parâmetros!$E$14),0,IF(OR($A1811&lt;&gt;$A1812,$F1812&gt;Parâmetros!$E$14),1,N($AA1812)+1))</f>
        <v>1</v>
      </c>
      <c r="AB1811" s="31">
        <f>IFERROR(MATCH($A1811&amp;"|"&amp;TEXT(_xlfn.MAXIFS(Cadastro!$E$5:$E$112,Cadastro!$A$5:$A$112,$A1811,Cadastro!$E$5:$E$112,"&lt;="&amp;$F1811),"yyyymmdd"),Cadastro!$I$5:$I$112,0),"")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IFERROR(MATCH($A1845&amp;"|"&amp;TEXT(_xlfn.MAXIFS(Cadastro!$E$5:$E$112,Cadastro!$A$5:$A$112,$A1845,Cadastro!$E$5:$E$112,"&lt;="&amp;$F1845),"yyyymmdd"),Cadastro!$I$5:$I$112,0),"")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920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7.07</v>
      </c>
      <c r="M1846" s="30">
        <f>IFERROR(INDEX(Parâmetros!$E$6:$E$11,MATCH($K1846,Parâmetros!$A$6:$A$11,0)),"")</f>
        <v>8.8000000000000007</v>
      </c>
      <c r="N1846" s="33">
        <f t="shared" si="313"/>
        <v>0.80340909090909085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Sim</v>
      </c>
      <c r="S1846" s="30">
        <f t="shared" si="316"/>
        <v>0</v>
      </c>
      <c r="T1846" s="32" t="str">
        <f>IF($Q1846&lt;&gt;"Sim","",IF($N1846&gt;Parâmetros!$E$15,"Sim","Não"))</f>
        <v>Não</v>
      </c>
      <c r="U1846" s="17" t="str">
        <f t="shared" si="317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>
        <f>IF($L1847=0,"",_xlfn.MINIFS(Dados!$Q:$Q,Dados!$A:$A,$A1847,Dados!$S:$S,$F1847))</f>
        <v>435</v>
      </c>
      <c r="I1847" s="31">
        <f>IF($H1847="","",_xlfn.MAXIFS(Dados!$R:$R,Dados!$A:$A,$A1847,Dados!$S:$S,$F1847))</f>
        <v>840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5.75</v>
      </c>
      <c r="M1847" s="30">
        <f>IFERROR(INDEX(Parâmetros!$E$6:$E$11,MATCH($K1847,Parâmetros!$A$6:$A$11,0)),"")</f>
        <v>8.8000000000000007</v>
      </c>
      <c r="N1847" s="33">
        <f t="shared" si="313"/>
        <v>0.65340909090909083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Sim</v>
      </c>
      <c r="R1847" s="32" t="str">
        <f t="shared" si="315"/>
        <v>Não</v>
      </c>
      <c r="S1847" s="30">
        <f t="shared" si="316"/>
        <v>1.2900000000000009</v>
      </c>
      <c r="T1847" s="32" t="str">
        <f>IF($Q1847&lt;&gt;"Sim","",IF($N1847&gt;Parâmetros!$E$15,"Sim","Não"))</f>
        <v>Não</v>
      </c>
      <c r="U1847" s="17" t="str">
        <f t="shared" si="317"/>
        <v>Abaixo da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Jornada fixa do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sem apontamento no sábado nem no domingo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937</v>
      </c>
      <c r="I1879" s="31">
        <f>IF($H1879="","",_xlfn.MAXIFS(Dados!$R:$R,Dados!$A:$A,$A1879,Dados!$S:$S,$F1879))</f>
        <v>1411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6.87</v>
      </c>
      <c r="M1879" s="30">
        <f>IFERROR(INDEX(Parâmetros!$E$6:$E$11,MATCH($K1879,Parâmetros!$A$6:$A$11,0)),"")</f>
        <v>7.67</v>
      </c>
      <c r="N1879" s="33">
        <f t="shared" si="319"/>
        <v>0.89569752281616688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7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IFERROR(MATCH($A1879&amp;"|"&amp;TEXT(_xlfn.MAXIFS(Cadastro!$E$5:$E$112,Cadastro!$A$5:$A$112,$A1879,Cadastro!$E$5:$E$112,"&lt;="&amp;$F1879),"yyyymmdd"),Cadastro!$I$5:$I$112,0),"")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1</v>
      </c>
      <c r="AB1880" s="31">
        <f>IFERROR(MATCH($A1880&amp;"|"&amp;TEXT(_xlfn.MAXIFS(Cadastro!$E$5:$E$112,Cadastro!$A$5:$A$112,$A1880,Cadastro!$E$5:$E$112,"&lt;="&amp;$F1880),"yyyymmdd"),Cadastro!$I$5:$I$112,0),"")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>
        <f>IF($L1881=0,"",_xlfn.MINIFS(Dados!$Q:$Q,Dados!$A:$A,$A1881,Dados!$S:$S,$F1881))</f>
        <v>878</v>
      </c>
      <c r="I1881" s="31">
        <f>IF($H1881="","",_xlfn.MAXIFS(Dados!$R:$R,Dados!$A:$A,$A1881,Dados!$S:$S,$F1881))</f>
        <v>1358</v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A</v>
      </c>
      <c r="L1881" s="30">
        <f>SUMIFS(Dados!$E:$E,Dados!$A:$A,$A1881,Dados!$S:$S,$F1881)</f>
        <v>8</v>
      </c>
      <c r="M1881" s="30">
        <f>IFERROR(INDEX(Parâmetros!$E$6:$E$11,MATCH($K1881,Parâmetros!$A$6:$A$11,0)),"")</f>
        <v>7.58</v>
      </c>
      <c r="N1881" s="33">
        <f t="shared" si="319"/>
        <v>1.0554089709762533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Sim</v>
      </c>
      <c r="R1881" s="32" t="str">
        <f t="shared" si="321"/>
        <v>Sim</v>
      </c>
      <c r="S1881" s="30">
        <f t="shared" si="322"/>
        <v>0</v>
      </c>
      <c r="T1881" s="32" t="str">
        <f>IF($Q1881&lt;&gt;"Sim","",IF($N1881&gt;Parâmetros!$E$15,"Sim","Não"))</f>
        <v>Sim</v>
      </c>
      <c r="U1881" s="17" t="str">
        <f t="shared" si="323"/>
        <v>Na meta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DIVERGE · cadastro B × evidência A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Trabalhado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IFERROR(MATCH($A1881&amp;"|"&amp;TEXT(_xlfn.MAXIFS(Cadastro!$E$5:$E$112,Cadastro!$A$5:$A$112,$A1881,Cadastro!$E$5:$E$112,"&lt;="&amp;$F1881),"yyyymmdd"),Cadastro!$I$5:$I$112,0),"")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937</v>
      </c>
      <c r="I1882" s="31">
        <f>IF($H1882="","",_xlfn.MAXIFS(Dados!$R:$R,Dados!$A:$A,$A1882,Dados!$S:$S,$F1882))</f>
        <v>1200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4.3899999999999997</v>
      </c>
      <c r="M1882" s="30">
        <f>IFERROR(INDEX(Parâmetros!$E$6:$E$11,MATCH($K1882,Parâmetros!$A$6:$A$11,0)),"")</f>
        <v>7.67</v>
      </c>
      <c r="N1882" s="33">
        <f t="shared" si="319"/>
        <v>0.57235984354628422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Não</v>
      </c>
      <c r="S1882" s="30">
        <f t="shared" si="322"/>
        <v>1.7460000000000004</v>
      </c>
      <c r="T1882" s="32" t="str">
        <f>IF($Q1882&lt;&gt;"Sim","",IF($N1882&gt;Parâmetros!$E$15,"Sim","Não"))</f>
        <v>Não</v>
      </c>
      <c r="U1882" s="17" t="str">
        <f t="shared" si="323"/>
        <v>Abaixo da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1004</v>
      </c>
      <c r="I1883" s="31">
        <f>IF($H1883="","",_xlfn.MAXIFS(Dados!$R:$R,Dados!$A:$A,$A1883,Dados!$S:$S,$F1883))</f>
        <v>1390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5.76</v>
      </c>
      <c r="M1883" s="30">
        <f>IFERROR(INDEX(Parâmetros!$E$6:$E$11,MATCH($K1883,Parâmetros!$A$6:$A$11,0)),"")</f>
        <v>7.67</v>
      </c>
      <c r="N1883" s="33">
        <f t="shared" si="319"/>
        <v>0.75097783572359844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Não</v>
      </c>
      <c r="S1883" s="30">
        <f t="shared" si="322"/>
        <v>0.37600000000000033</v>
      </c>
      <c r="T1883" s="32" t="str">
        <f>IF($Q1883&lt;&gt;"Sim","",IF($N1883&gt;Parâmetros!$E$15,"Sim","Não"))</f>
        <v>Não</v>
      </c>
      <c r="U1883" s="17" t="str">
        <f t="shared" si="323"/>
        <v>Abaixo da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0</v>
      </c>
      <c r="M1884" s="30">
        <f>IFERROR(INDEX(Parâmetros!$E$6:$E$11,MATCH($K1884,Parâmetros!$A$6:$A$11,0)),"")</f>
        <v>7.67</v>
      </c>
      <c r="N1884" s="33">
        <f t="shared" si="319"/>
        <v>0</v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Fora da apuração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FALTA DE REGISTRO · dia 4 de 5 do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Falta de registro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5 de 5 do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1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2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3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4 de 5 do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IFERROR(MATCH($A1916&amp;"|"&amp;TEXT(_xlfn.MAXIFS(Cadastro!$E$5:$E$112,Cadastro!$A$5:$A$112,$A1916,Cadastro!$E$5:$E$112,"&lt;="&amp;$F1916),"yyyymmdd"),Cadastro!$I$5:$I$112,0),"")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IFERROR(MATCH($A1917&amp;"|"&amp;TEXT(_xlfn.MAXIFS(Cadastro!$E$5:$E$112,Cadastro!$A$5:$A$112,$A1917,Cadastro!$E$5:$E$112,"&lt;="&amp;$F1917),"yyyymmdd"),Cadastro!$I$5:$I$112,0),"")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1410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6.67</v>
      </c>
      <c r="M1918" s="30">
        <f>IFERROR(INDEX(Parâmetros!$E$6:$E$11,MATCH($K1918,Parâmetros!$A$6:$A$11,0)),"")</f>
        <v>7.67</v>
      </c>
      <c r="N1918" s="33">
        <f t="shared" si="325"/>
        <v>0.86962190352020863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>
        <f>IF($L1919=0,"",_xlfn.MINIFS(Dados!$Q:$Q,Dados!$A:$A,$A1919,Dados!$S:$S,$F1919))</f>
        <v>1140</v>
      </c>
      <c r="I1919" s="31">
        <f>IF($H1919="","",_xlfn.MAXIFS(Dados!$R:$R,Dados!$A:$A,$A1919,Dados!$S:$S,$F1919))</f>
        <v>1411</v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4.5199999999999996</v>
      </c>
      <c r="M1919" s="30">
        <f>IFERROR(INDEX(Parâmetros!$E$6:$E$11,MATCH($K1919,Parâmetros!$A$6:$A$11,0)),"")</f>
        <v>7.67</v>
      </c>
      <c r="N1919" s="33">
        <f t="shared" si="325"/>
        <v>0.58930899608865706</v>
      </c>
      <c r="O1919" s="33">
        <f>Parâmetros!$E$13</f>
        <v>0.8</v>
      </c>
      <c r="P1919" s="32" t="str">
        <f>IF(OR($M1919="",$F1919&gt;Parâmetros!$E$14),"Não","Sim")</f>
        <v>Sim</v>
      </c>
      <c r="Q1919" s="32" t="str">
        <f t="shared" si="326"/>
        <v>Sim</v>
      </c>
      <c r="R1919" s="32" t="str">
        <f t="shared" si="327"/>
        <v>Não</v>
      </c>
      <c r="S1919" s="30">
        <f t="shared" si="328"/>
        <v>1.6160000000000005</v>
      </c>
      <c r="T1919" s="32" t="str">
        <f>IF($Q1919&lt;&gt;"Sim","",IF($N1919&gt;Parâmetros!$E$15,"Sim","Não"))</f>
        <v>Não</v>
      </c>
      <c r="U1919" s="17" t="str">
        <f t="shared" si="329"/>
        <v>Abaixo da meta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Evidência confirma cadastro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Trabalhado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4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916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6.93</v>
      </c>
      <c r="M1954" s="30">
        <f>IFERROR(INDEX(Parâmetros!$E$6:$E$11,MATCH($K1954,Parâmetros!$A$6:$A$11,0)),"")</f>
        <v>7.58</v>
      </c>
      <c r="N1954" s="33">
        <f t="shared" si="331"/>
        <v>0.91424802110817938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1</v>
      </c>
      <c r="AA1955" s="34">
        <f>IF(OR($L1955&gt;0,$F1955&gt;Parâmetros!$E$14),0,IF(OR($A1955&lt;&gt;$A1956,$F1956&gt;Parâmetros!$E$14),1,N($AA1956)+1))</f>
        <v>1</v>
      </c>
      <c r="AB1955" s="31">
        <f>IFERROR(MATCH($A1955&amp;"|"&amp;TEXT(_xlfn.MAXIFS(Cadastro!$E$5:$E$112,Cadastro!$A$5:$A$112,$A1955,Cadastro!$E$5:$E$112,"&lt;="&amp;$F1955),"yyyymmdd"),Cadastro!$I$5:$I$112,0),"")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1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IFERROR(MATCH($A1986&amp;"|"&amp;TEXT(_xlfn.MAXIFS(Cadastro!$E$5:$E$112,Cadastro!$A$5:$A$112,$A1986,Cadastro!$E$5:$E$112,"&lt;="&amp;$F1986),"yyyymmdd"),Cadastro!$I$5:$I$112,0),"")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481</v>
      </c>
      <c r="I1991" s="31">
        <f>IF($H1991="","",_xlfn.MAXIFS(Dados!$R:$R,Dados!$A:$A,$A1991,Dados!$S:$S,$F1991))</f>
        <v>922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6.1899999999999995</v>
      </c>
      <c r="M1991" s="30">
        <f>IFERROR(INDEX(Parâmetros!$E$6:$E$11,MATCH($K1991,Parâmetros!$A$6:$A$11,0)),"")</f>
        <v>7.58</v>
      </c>
      <c r="N1991" s="33">
        <f t="shared" si="337"/>
        <v>0.8166226912928759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IFERROR(MATCH($A2023&amp;"|"&amp;TEXT(_xlfn.MAXIFS(Cadastro!$E$5:$E$112,Cadastro!$A$5:$A$112,$A2023,Cadastro!$E$5:$E$112,"&lt;="&amp;$F2023),"yyyymmdd"),Cadastro!$I$5:$I$112,0),"")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437</v>
      </c>
      <c r="I2027" s="31">
        <f>IF($H2027="","",_xlfn.MAXIFS(Dados!$R:$R,Dados!$A:$A,$A2027,Dados!$S:$S,$F2027))</f>
        <v>660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3.71</v>
      </c>
      <c r="M2027" s="30">
        <f>IFERROR(INDEX(Parâmetros!$E$6:$E$11,MATCH($K2027,Parâmetros!$A$6:$A$11,0)),"")</f>
        <v>7.58</v>
      </c>
      <c r="N2027" s="33">
        <f t="shared" si="343"/>
        <v>0.48944591029023748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Não</v>
      </c>
      <c r="S2027" s="30">
        <f t="shared" si="346"/>
        <v>2.3540000000000001</v>
      </c>
      <c r="T2027" s="32" t="str">
        <f>IF($Q2027&lt;&gt;"Sim","",IF($N2027&gt;Parâmetros!$E$15,"Sim","Não"))</f>
        <v>Não</v>
      </c>
      <c r="U2027" s="17" t="str">
        <f t="shared" si="347"/>
        <v>Abaixo da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Evidência confirma cadastro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IFERROR(MATCH($A2059&amp;"|"&amp;TEXT(_xlfn.MAXIFS(Cadastro!$E$5:$E$112,Cadastro!$A$5:$A$112,$A2059,Cadastro!$E$5:$E$112,"&lt;="&amp;$F2059),"yyyymmdd"),Cadastro!$I$5:$I$112,0),"")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IFERROR(MATCH($A2060&amp;"|"&amp;TEXT(_xlfn.MAXIFS(Cadastro!$E$5:$E$112,Cadastro!$A$5:$A$112,$A2060,Cadastro!$E$5:$E$112,"&lt;="&amp;$F2060),"yyyymmdd"),Cadastro!$I$5:$I$112,0),"")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440</v>
      </c>
      <c r="I2062" s="31">
        <f>IF($H2062="","",_xlfn.MAXIFS(Dados!$R:$R,Dados!$A:$A,$A2062,Dados!$S:$S,$F2062))</f>
        <v>920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6.51</v>
      </c>
      <c r="M2062" s="30">
        <f>IFERROR(INDEX(Parâmetros!$E$6:$E$11,MATCH($K2062,Parâmetros!$A$6:$A$11,0)),"")</f>
        <v>8.8000000000000007</v>
      </c>
      <c r="N2062" s="33">
        <f t="shared" si="349"/>
        <v>0.73977272727272714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Não</v>
      </c>
      <c r="S2062" s="30">
        <f t="shared" si="352"/>
        <v>0.53000000000000114</v>
      </c>
      <c r="T2062" s="32" t="str">
        <f>IF($Q2062&lt;&gt;"Sim","",IF($N2062&gt;Parâmetros!$E$15,"Sim","Não"))</f>
        <v>Não</v>
      </c>
      <c r="U2062" s="17" t="str">
        <f t="shared" si="353"/>
        <v>Abaixo da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443</v>
      </c>
      <c r="I2063" s="31">
        <f>IF($H2063="","",_xlfn.MAXIFS(Dados!$R:$R,Dados!$A:$A,$A2063,Dados!$S:$S,$F2063))</f>
        <v>995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8.8000000000000007</v>
      </c>
      <c r="M2063" s="30">
        <f>IFERROR(INDEX(Parâmetros!$E$6:$E$11,MATCH($K2063,Parâmetros!$A$6:$A$11,0)),"")</f>
        <v>8.8000000000000007</v>
      </c>
      <c r="N2063" s="33">
        <f t="shared" si="349"/>
        <v>1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Não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IFERROR(MATCH($A2097&amp;"|"&amp;TEXT(_xlfn.MAXIFS(Cadastro!$E$5:$E$112,Cadastro!$A$5:$A$112,$A2097,Cadastro!$E$5:$E$112,"&lt;="&amp;$F2097),"yyyymmdd"),Cadastro!$I$5:$I$112,0),"")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Sim</v>
      </c>
      <c r="Q2098" s="32" t="str">
        <f t="shared" si="356"/>
        <v>Sim</v>
      </c>
      <c r="R2098" s="32" t="str">
        <f t="shared" si="357"/>
        <v>Sim</v>
      </c>
      <c r="S2098" s="30">
        <f t="shared" si="358"/>
        <v>0</v>
      </c>
      <c r="T2098" s="32" t="str">
        <f>IF($Q2098&lt;&gt;"Sim","",IF($N2098&gt;Parâmetros!$E$15,"Sim","Não"))</f>
        <v>Sim</v>
      </c>
      <c r="U2098" s="17" t="str">
        <f t="shared" si="359"/>
        <v>Na meta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6"/>
        <v>Não</v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Falta de registro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1</v>
      </c>
      <c r="AA2099" s="34">
        <f>IF(OR($L2099&gt;0,$F2099&gt;Parâmetros!$E$14),0,IF(OR($A2099&lt;&gt;$A2100,$F2100&gt;Parâmetros!$E$14),1,N($AA2100)+1))</f>
        <v>1</v>
      </c>
      <c r="AB2099" s="31">
        <f>IFERROR(MATCH($A2099&amp;"|"&amp;TEXT(_xlfn.MAXIFS(Cadastro!$E$5:$E$112,Cadastro!$A$5:$A$112,$A2099,Cadastro!$E$5:$E$112,"&lt;="&amp;$F2099),"yyyymmdd"),Cadastro!$I$5:$I$112,0),"")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sem apontamento no sábado nem no domingo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1</v>
      </c>
      <c r="AA2134" s="34">
        <f>IF(OR($L2134&gt;0,$F2134&gt;Parâmetros!$E$14),0,IF(OR($A2134&lt;&gt;$A2135,$F2135&gt;Parâmetros!$E$14),1,N($AA2135)+1))</f>
        <v>1</v>
      </c>
      <c r="AB2134" s="31">
        <f>IFERROR(MATCH($A2134&amp;"|"&amp;TEXT(_xlfn.MAXIFS(Cadastro!$E$5:$E$112,Cadastro!$A$5:$A$112,$A2134,Cadastro!$E$5:$E$112,"&lt;="&amp;$F2134),"yyyymmdd"),Cadastro!$I$5:$I$112,0),"")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>
        <f>IF($L2135=0,"",_xlfn.MINIFS(Dados!$Q:$Q,Dados!$A:$A,$A2135,Dados!$S:$S,$F2135))</f>
        <v>0</v>
      </c>
      <c r="I2135" s="31">
        <f>IF($H2135="","",_xlfn.MAXIFS(Dados!$R:$R,Dados!$A:$A,$A2135,Dados!$S:$S,$F2135))</f>
        <v>414</v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6.11</v>
      </c>
      <c r="M2135" s="30">
        <f>IFERROR(INDEX(Parâmetros!$E$6:$E$11,MATCH($K2135,Parâmetros!$A$6:$A$11,0)),"")</f>
        <v>6.67</v>
      </c>
      <c r="N2135" s="33">
        <f t="shared" si="355"/>
        <v>0.91604197901049478</v>
      </c>
      <c r="O2135" s="33">
        <f>Parâmetros!$E$13</f>
        <v>0.8</v>
      </c>
      <c r="P2135" s="32" t="str">
        <f>IF(OR($M2135="",$F2135&gt;Parâmetros!$E$14),"Não","Sim")</f>
        <v>Sim</v>
      </c>
      <c r="Q2135" s="32" t="str">
        <f t="shared" si="356"/>
        <v>Sim</v>
      </c>
      <c r="R2135" s="32" t="str">
        <f t="shared" si="357"/>
        <v>Sim</v>
      </c>
      <c r="S2135" s="30">
        <f t="shared" si="358"/>
        <v>0</v>
      </c>
      <c r="T2135" s="32" t="str">
        <f>IF($Q2135&lt;&gt;"Sim","",IF($N2135&gt;Parâmetros!$E$15,"Sim","Não"))</f>
        <v>Não</v>
      </c>
      <c r="U2135" s="17" t="str">
        <f t="shared" si="359"/>
        <v>Na meta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Evidência confirma cadastro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Trabalhado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51</v>
      </c>
      <c r="D5" s="25">
        <f>COUNTIFS('Base Diária'!$C:$C,$A5,'Base Diária'!$Q:$Q,"Sim")</f>
        <v>51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375.72</v>
      </c>
      <c r="G5" s="36">
        <f>SUMIFS('Base Diária'!$M:$M,'Base Diária'!$C:$C,$A5,'Base Diária'!$Q:$Q,"Sim")</f>
        <v>403.59000000000003</v>
      </c>
      <c r="H5" s="37">
        <f t="shared" ref="H5:H15" si="0">IFERROR($F5/$G5,"")</f>
        <v>0.93094477068311898</v>
      </c>
      <c r="I5" s="37">
        <f>Parâmetros!$E$13</f>
        <v>0.8</v>
      </c>
      <c r="J5" s="38">
        <f t="shared" ref="J5:J15" si="1">IFERROR($H5-$I5,"")</f>
        <v>0.13094477068311894</v>
      </c>
      <c r="K5" s="37">
        <f>IFERROR(COUNTIFS('Base Diária'!$C:$C,$A5,'Base Diária'!$R:$R,"Sim")/$D5,"")</f>
        <v>0.90196078431372551</v>
      </c>
      <c r="L5" s="36">
        <f>SUMIFS('Base Diária'!$S:$S,'Base Diária'!$C:$C,$A5,'Base Diária'!$Q:$Q,"Sim")</f>
        <v>1.9960000000000031</v>
      </c>
      <c r="M5" s="26" t="str">
        <f>COUNTIFS('Painel Empregado'!$C$5:$C$63,$A5,'Painel Empregado'!$Q$5:$Q$63,"Na meta")&amp;" de "&amp;$B5</f>
        <v>6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87</v>
      </c>
      <c r="D6" s="25">
        <f>COUNTIFS('Base Diária'!$C:$C,$A6,'Base Diária'!$Q:$Q,"Sim")</f>
        <v>73</v>
      </c>
      <c r="E6" s="25">
        <f>COUNTIFS('Base Diária'!$C:$C,$A6,'Base Diária'!$P:$P,"Sim",'Base Diária'!$Y:$Y,"Falta de registro")</f>
        <v>14</v>
      </c>
      <c r="F6" s="36">
        <f>SUMIFS('Base Diária'!$L:$L,'Base Diária'!$C:$C,$A6,'Base Diária'!$Q:$Q,"Sim")</f>
        <v>517.94999999999982</v>
      </c>
      <c r="G6" s="36">
        <f>SUMIFS('Base Diária'!$M:$M,'Base Diária'!$C:$C,$A6,'Base Diária'!$Q:$Q,"Sim")</f>
        <v>614.81999999999994</v>
      </c>
      <c r="H6" s="37">
        <f t="shared" si="0"/>
        <v>0.84244169025080495</v>
      </c>
      <c r="I6" s="37">
        <f>Parâmetros!$E$13</f>
        <v>0.8</v>
      </c>
      <c r="J6" s="38">
        <f t="shared" si="1"/>
        <v>4.2441690250804909E-2</v>
      </c>
      <c r="K6" s="37">
        <f>IFERROR(COUNTIFS('Base Diária'!$C:$C,$A6,'Base Diária'!$R:$R,"Sim")/$D6,"")</f>
        <v>0.78082191780821919</v>
      </c>
      <c r="L6" s="36">
        <f>SUMIFS('Base Diária'!$S:$S,'Base Diária'!$C:$C,$A6,'Base Diária'!$Q:$Q,"Sim")</f>
        <v>27.09200000000002</v>
      </c>
      <c r="M6" s="26" t="str">
        <f>COUNTIFS('Painel Empregado'!$C$5:$C$63,$A6,'Painel Empregado'!$Q$5:$Q$63,"Na meta")&amp;" de "&amp;$B6</f>
        <v>4 de 13</v>
      </c>
      <c r="N6" s="25">
        <f>COUNTIFS('Base Diária'!$C:$C,$A6,'Base Diária'!$P:$P,"Sim",'Base Diária'!$V:$V,"DIVERGE*")</f>
        <v>0</v>
      </c>
      <c r="O6" s="26" t="str">
        <f t="shared" si="2"/>
        <v>Atenção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83</v>
      </c>
      <c r="D7" s="25">
        <f>COUNTIFS('Base Diária'!$C:$C,$A7,'Base Diária'!$Q:$Q,"Sim")</f>
        <v>73</v>
      </c>
      <c r="E7" s="25">
        <f>COUNTIFS('Base Diária'!$C:$C,$A7,'Base Diária'!$P:$P,"Sim",'Base Diária'!$Y:$Y,"Falta de registro")</f>
        <v>10</v>
      </c>
      <c r="F7" s="36">
        <f>SUMIFS('Base Diária'!$L:$L,'Base Diária'!$C:$C,$A7,'Base Diária'!$Q:$Q,"Sim")</f>
        <v>471.00999999999993</v>
      </c>
      <c r="G7" s="36">
        <f>SUMIFS('Base Diária'!$M:$M,'Base Diária'!$C:$C,$A7,'Base Diária'!$Q:$Q,"Sim")</f>
        <v>550.51000000000033</v>
      </c>
      <c r="H7" s="37">
        <f t="shared" si="0"/>
        <v>0.85558845434233644</v>
      </c>
      <c r="I7" s="37">
        <f>Parâmetros!$E$13</f>
        <v>0.8</v>
      </c>
      <c r="J7" s="38">
        <f t="shared" si="1"/>
        <v>5.5588454342336391E-2</v>
      </c>
      <c r="K7" s="37">
        <f>IFERROR(COUNTIFS('Base Diária'!$C:$C,$A7,'Base Diária'!$R:$R,"Sim")/$D7,"")</f>
        <v>0.83561643835616439</v>
      </c>
      <c r="L7" s="36">
        <f>SUMIFS('Base Diária'!$S:$S,'Base Diária'!$C:$C,$A7,'Base Diária'!$Q:$Q,"Sim")</f>
        <v>17.045999999999999</v>
      </c>
      <c r="M7" s="26" t="str">
        <f>COUNTIFS('Painel Empregado'!$C$5:$C$63,$A7,'Painel Empregado'!$Q$5:$Q$63,"Na meta")&amp;" de "&amp;$B7</f>
        <v>5 de 11</v>
      </c>
      <c r="N7" s="25">
        <f>COUNTIFS('Base Diária'!$C:$C,$A7,'Base Diária'!$P:$P,"Sim",'Base Diária'!$V:$V,"DIVERGE*")</f>
        <v>6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23</v>
      </c>
      <c r="D8" s="25">
        <f>COUNTIFS('Base Diária'!$C:$C,$A8,'Base Diária'!$Q:$Q,"Sim")</f>
        <v>21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175.98000000000002</v>
      </c>
      <c r="G8" s="36">
        <f>SUMIFS('Base Diária'!$M:$M,'Base Diária'!$C:$C,$A8,'Base Diária'!$Q:$Q,"Sim")</f>
        <v>181.86000000000004</v>
      </c>
      <c r="H8" s="37">
        <f t="shared" si="0"/>
        <v>0.96766743648960729</v>
      </c>
      <c r="I8" s="37">
        <f>Parâmetros!$E$13</f>
        <v>0.8</v>
      </c>
      <c r="J8" s="38">
        <f t="shared" si="1"/>
        <v>0.16766743648960725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62</v>
      </c>
      <c r="D9" s="25">
        <f>COUNTIFS('Base Diária'!$C:$C,$A9,'Base Diária'!$Q:$Q,"Sim")</f>
        <v>56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367.80999999999995</v>
      </c>
      <c r="G9" s="36">
        <f>SUMIFS('Base Diária'!$M:$M,'Base Diária'!$C:$C,$A9,'Base Diária'!$Q:$Q,"Sim")</f>
        <v>421.29000000000025</v>
      </c>
      <c r="H9" s="37">
        <f t="shared" si="0"/>
        <v>0.87305656436184031</v>
      </c>
      <c r="I9" s="37">
        <f>Parâmetros!$E$13</f>
        <v>0.8</v>
      </c>
      <c r="J9" s="38">
        <f t="shared" si="1"/>
        <v>7.305656436184027E-2</v>
      </c>
      <c r="K9" s="37">
        <f>IFERROR(COUNTIFS('Base Diária'!$C:$C,$A9,'Base Diária'!$R:$R,"Sim")/$D9,"")</f>
        <v>0.8392857142857143</v>
      </c>
      <c r="L9" s="36">
        <f>SUMIFS('Base Diária'!$S:$S,'Base Diária'!$C:$C,$A9,'Base Diária'!$Q:$Q,"Sim")</f>
        <v>10.210000000000001</v>
      </c>
      <c r="M9" s="26" t="str">
        <f>COUNTIFS('Painel Empregado'!$C$5:$C$63,$A9,'Painel Empregado'!$Q$5:$Q$63,"Na meta")&amp;" de "&amp;$B9</f>
        <v>4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24</v>
      </c>
      <c r="D10" s="25">
        <f>COUNTIFS('Base Diária'!$C:$C,$A10,'Base Diária'!$Q:$Q,"Sim")</f>
        <v>20</v>
      </c>
      <c r="E10" s="25">
        <f>COUNTIFS('Base Diária'!$C:$C,$A10,'Base Diária'!$P:$P,"Sim",'Base Diária'!$Y:$Y,"Falta de registro")</f>
        <v>4</v>
      </c>
      <c r="F10" s="36">
        <f>SUMIFS('Base Diária'!$L:$L,'Base Diária'!$C:$C,$A10,'Base Diária'!$Q:$Q,"Sim")</f>
        <v>148.27000000000001</v>
      </c>
      <c r="G10" s="36">
        <f>SUMIFS('Base Diária'!$M:$M,'Base Diária'!$C:$C,$A10,'Base Diária'!$Q:$Q,"Sim")</f>
        <v>171.59000000000003</v>
      </c>
      <c r="H10" s="37">
        <f t="shared" si="0"/>
        <v>0.86409464421003546</v>
      </c>
      <c r="I10" s="37">
        <f>Parâmetros!$E$13</f>
        <v>0.8</v>
      </c>
      <c r="J10" s="38">
        <f t="shared" si="1"/>
        <v>6.4094644210035412E-2</v>
      </c>
      <c r="K10" s="37">
        <f>IFERROR(COUNTIFS('Base Diária'!$C:$C,$A10,'Base Diária'!$R:$R,"Sim")/$D10,"")</f>
        <v>0.85</v>
      </c>
      <c r="L10" s="36">
        <f>SUMIFS('Base Diária'!$S:$S,'Base Diária'!$C:$C,$A10,'Base Diária'!$Q:$Q,"Sim")</f>
        <v>0.76000000000000334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31</v>
      </c>
      <c r="D11" s="25">
        <f>COUNTIFS('Base Diária'!$C:$C,$A11,'Base Diária'!$Q:$Q,"Sim")</f>
        <v>29</v>
      </c>
      <c r="E11" s="25">
        <f>COUNTIFS('Base Diária'!$C:$C,$A11,'Base Diária'!$P:$P,"Sim",'Base Diária'!$Y:$Y,"Falta de registro")</f>
        <v>2</v>
      </c>
      <c r="F11" s="36">
        <f>SUMIFS('Base Diária'!$L:$L,'Base Diária'!$C:$C,$A11,'Base Diária'!$Q:$Q,"Sim")</f>
        <v>206.89999999999998</v>
      </c>
      <c r="G11" s="36">
        <f>SUMIFS('Base Diária'!$M:$M,'Base Diária'!$C:$C,$A11,'Base Diária'!$Q:$Q,"Sim")</f>
        <v>250.79000000000013</v>
      </c>
      <c r="H11" s="37">
        <f t="shared" si="0"/>
        <v>0.82499302205032043</v>
      </c>
      <c r="I11" s="37">
        <f>Parâmetros!$E$13</f>
        <v>0.8</v>
      </c>
      <c r="J11" s="38">
        <f t="shared" si="1"/>
        <v>2.499302205032039E-2</v>
      </c>
      <c r="K11" s="37">
        <f>IFERROR(COUNTIFS('Base Diária'!$C:$C,$A11,'Base Diária'!$R:$R,"Sim")/$D11,"")</f>
        <v>0.7931034482758621</v>
      </c>
      <c r="L11" s="36">
        <f>SUMIFS('Base Diária'!$S:$S,'Base Diária'!$C:$C,$A11,'Base Diária'!$Q:$Q,"Sim")</f>
        <v>12.304000000000006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Atenção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16</v>
      </c>
      <c r="D12" s="25">
        <f>COUNTIFS('Base Diária'!$C:$C,$A12,'Base Diária'!$Q:$Q,"Sim")</f>
        <v>15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110.24</v>
      </c>
      <c r="G12" s="36">
        <f>SUMIFS('Base Diária'!$M:$M,'Base Diária'!$C:$C,$A12,'Base Diária'!$Q:$Q,"Sim")</f>
        <v>129.05999999999997</v>
      </c>
      <c r="H12" s="37">
        <f t="shared" si="0"/>
        <v>0.85417635208430198</v>
      </c>
      <c r="I12" s="37">
        <f>Parâmetros!$E$13</f>
        <v>0.8</v>
      </c>
      <c r="J12" s="38">
        <f t="shared" si="1"/>
        <v>5.4176352084301937E-2</v>
      </c>
      <c r="K12" s="37">
        <f>IFERROR(COUNTIFS('Base Diária'!$C:$C,$A12,'Base Diária'!$R:$R,"Sim")/$D12,"")</f>
        <v>0.8</v>
      </c>
      <c r="L12" s="36">
        <f>SUMIFS('Base Diária'!$S:$S,'Base Diária'!$C:$C,$A12,'Base Diária'!$Q:$Q,"Sim")</f>
        <v>1.1540000000000017</v>
      </c>
      <c r="M12" s="26" t="str">
        <f>COUNTIFS('Painel Empregado'!$C$5:$C$63,$A12,'Painel Empregado'!$Q$5:$Q$63,"Na meta")&amp;" de "&amp;$B12</f>
        <v>1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14</v>
      </c>
      <c r="D13" s="25">
        <f>COUNTIFS('Base Diária'!$C:$C,$A13,'Base Diária'!$Q:$Q,"Sim")</f>
        <v>9</v>
      </c>
      <c r="E13" s="25">
        <f>COUNTIFS('Base Diária'!$C:$C,$A13,'Base Diária'!$P:$P,"Sim",'Base Diária'!$Y:$Y,"Falta de registro")</f>
        <v>5</v>
      </c>
      <c r="F13" s="36">
        <f>SUMIFS('Base Diária'!$L:$L,'Base Diária'!$C:$C,$A13,'Base Diária'!$Q:$Q,"Sim")</f>
        <v>63.320000000000007</v>
      </c>
      <c r="G13" s="36">
        <f>SUMIFS('Base Diária'!$M:$M,'Base Diária'!$C:$C,$A13,'Base Diária'!$Q:$Q,"Sim")</f>
        <v>76.259999999999991</v>
      </c>
      <c r="H13" s="37">
        <f t="shared" si="0"/>
        <v>0.83031733543141906</v>
      </c>
      <c r="I13" s="37">
        <f>Parâmetros!$E$13</f>
        <v>0.8</v>
      </c>
      <c r="J13" s="38">
        <f t="shared" si="1"/>
        <v>3.0317335431419012E-2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23</v>
      </c>
      <c r="D14" s="25">
        <f>COUNTIFS('Base Diária'!$C:$C,$A14,'Base Diária'!$Q:$Q,"Sim")</f>
        <v>23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146.88000000000002</v>
      </c>
      <c r="G14" s="36">
        <f>SUMIFS('Base Diária'!$M:$M,'Base Diária'!$C:$C,$A14,'Base Diária'!$Q:$Q,"Sim")</f>
        <v>168.59999999999991</v>
      </c>
      <c r="H14" s="37">
        <f t="shared" si="0"/>
        <v>0.87117437722419988</v>
      </c>
      <c r="I14" s="37">
        <f>Parâmetros!$E$13</f>
        <v>0.8</v>
      </c>
      <c r="J14" s="38">
        <f t="shared" si="1"/>
        <v>7.1174377224199836E-2</v>
      </c>
      <c r="K14" s="37">
        <f>IFERROR(COUNTIFS('Base Diária'!$C:$C,$A14,'Base Diária'!$R:$R,"Sim")/$D14,"")</f>
        <v>0.91304347826086951</v>
      </c>
      <c r="L14" s="36">
        <f>SUMIFS('Base Diária'!$S:$S,'Base Diária'!$C:$C,$A14,'Base Diária'!$Q:$Q,"Sim")</f>
        <v>2.1220000000000008</v>
      </c>
      <c r="M14" s="26" t="str">
        <f>COUNTIFS('Painel Empregado'!$C$5:$C$63,$A14,'Painel Empregado'!$Q$5:$Q$63,"Na meta")&amp;" de "&amp;$B14</f>
        <v>1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56</v>
      </c>
      <c r="C15" s="40">
        <f t="shared" si="3"/>
        <v>414</v>
      </c>
      <c r="D15" s="40">
        <f t="shared" si="3"/>
        <v>370</v>
      </c>
      <c r="E15" s="40">
        <f t="shared" si="3"/>
        <v>44</v>
      </c>
      <c r="F15" s="41">
        <f t="shared" si="3"/>
        <v>2584.08</v>
      </c>
      <c r="G15" s="41">
        <f t="shared" si="3"/>
        <v>2968.3700000000003</v>
      </c>
      <c r="H15" s="42">
        <f t="shared" si="0"/>
        <v>0.87053837628058484</v>
      </c>
      <c r="I15" s="42">
        <f>Parâmetros!$E$13</f>
        <v>0.8</v>
      </c>
      <c r="J15" s="43">
        <f t="shared" si="1"/>
        <v>7.0538376280584791E-2</v>
      </c>
      <c r="K15" s="42">
        <f>IFERROR(COUNTIF('Base Diária'!$R:$R,"Sim")/$D15,"")</f>
        <v>0.84864864864864864</v>
      </c>
      <c r="L15" s="41">
        <f>SUM(L5:L14)</f>
        <v>72.684000000000026</v>
      </c>
      <c r="M15" s="39" t="str">
        <f>COUNTIF('Painel Empregado'!$Q$5:$Q$63,"Na meta")&amp;" de "&amp;$B15</f>
        <v>32 de 56</v>
      </c>
      <c r="N15" s="40">
        <f>SUM(N5:N14)</f>
        <v>13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58.439999999999991</v>
      </c>
      <c r="I5" s="77">
        <f>SUMIFS('Base Diária'!$M:$M,'Base Diária'!$A:$A,$A5,'Base Diária'!$Q:$Q,"Sim")</f>
        <v>61.599999999999994</v>
      </c>
      <c r="J5" s="78">
        <f t="shared" ref="J5:J36" si="0">IFERROR($H5/$I5,"")</f>
        <v>0.9487012987012986</v>
      </c>
      <c r="K5" s="78">
        <f>Parâmetros!$E$13</f>
        <v>0.8</v>
      </c>
      <c r="L5" s="79">
        <f t="shared" ref="L5:L36" si="1">IFERROR($J5-$K5,"")</f>
        <v>0.14870129870129856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8</v>
      </c>
      <c r="F6" s="76">
        <f>COUNTIFS('Base Diária'!$A:$A,$A6,'Base Diária'!$Q:$Q,"Sim")</f>
        <v>7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60.13</v>
      </c>
      <c r="I6" s="77">
        <f>SUMIFS('Base Diária'!$M:$M,'Base Diária'!$A:$A,$A6,'Base Diária'!$Q:$Q,"Sim")</f>
        <v>60.129999999999995</v>
      </c>
      <c r="J6" s="78">
        <f t="shared" si="0"/>
        <v>1.0000000000000002</v>
      </c>
      <c r="K6" s="78">
        <f>Parâmetros!$E$13</f>
        <v>0.8</v>
      </c>
      <c r="L6" s="79">
        <f t="shared" si="1"/>
        <v>0.20000000000000018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4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8</v>
      </c>
      <c r="F7" s="76">
        <f>COUNTIFS('Base Diária'!$A:$A,$A7,'Base Diária'!$Q:$Q,"Sim")</f>
        <v>7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57.41</v>
      </c>
      <c r="I7" s="77">
        <f>SUMIFS('Base Diária'!$M:$M,'Base Diária'!$A:$A,$A7,'Base Diária'!$Q:$Q,"Sim")</f>
        <v>60.129999999999995</v>
      </c>
      <c r="J7" s="78">
        <f t="shared" si="0"/>
        <v>0.95476467653417596</v>
      </c>
      <c r="K7" s="78">
        <f>Parâmetros!$E$13</f>
        <v>0.8</v>
      </c>
      <c r="L7" s="79">
        <f t="shared" si="1"/>
        <v>0.15476467653417592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9</v>
      </c>
      <c r="F8" s="76">
        <f>COUNTIFS('Base Diária'!$A:$A,$A8,'Base Diária'!$Q:$Q,"Sim")</f>
        <v>8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59.589999999999996</v>
      </c>
      <c r="I8" s="77">
        <f>SUMIFS('Base Diária'!$M:$M,'Base Diária'!$A:$A,$A8,'Base Diária'!$Q:$Q,"Sim")</f>
        <v>67.459999999999994</v>
      </c>
      <c r="J8" s="78">
        <f t="shared" si="0"/>
        <v>0.88333827453305669</v>
      </c>
      <c r="K8" s="78">
        <f>Parâmetros!$E$13</f>
        <v>0.8</v>
      </c>
      <c r="L8" s="79">
        <f t="shared" si="1"/>
        <v>8.3338274533056644E-2</v>
      </c>
      <c r="M8" s="78">
        <f>IFERROR(COUNTIFS('Base Diária'!$A:$A,$A8,'Base Diária'!$R:$R,"Sim")/$F8,"")</f>
        <v>0.75</v>
      </c>
      <c r="N8" s="77">
        <f>SUMIFS('Base Diária'!$S:$S,'Base Diária'!$A:$A,$A8,'Base Diária'!$Q:$Q,"Sim")</f>
        <v>4.1240000000000023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8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47.940000000000005</v>
      </c>
      <c r="I9" s="77">
        <f>SUMIFS('Base Diária'!$M:$M,'Base Diária'!$A:$A,$A9,'Base Diária'!$Q:$Q,"Sim")</f>
        <v>53.690000000000005</v>
      </c>
      <c r="J9" s="78">
        <f t="shared" si="0"/>
        <v>0.89290370646302852</v>
      </c>
      <c r="K9" s="78">
        <f>Parâmetros!$E$13</f>
        <v>0.8</v>
      </c>
      <c r="L9" s="79">
        <f t="shared" si="1"/>
        <v>9.2903706463028479E-2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9</v>
      </c>
      <c r="F10" s="76">
        <f>COUNTIFS('Base Diária'!$A:$A,$A10,'Base Diária'!$Q:$Q,"Sim")</f>
        <v>9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61.63</v>
      </c>
      <c r="I10" s="77">
        <f>SUMIFS('Base Diária'!$M:$M,'Base Diária'!$A:$A,$A10,'Base Diária'!$Q:$Q,"Sim")</f>
        <v>76.259999999999991</v>
      </c>
      <c r="J10" s="78">
        <f t="shared" si="0"/>
        <v>0.80815630736952548</v>
      </c>
      <c r="K10" s="78">
        <f>Parâmetros!$E$13</f>
        <v>0.8</v>
      </c>
      <c r="L10" s="79">
        <f t="shared" si="1"/>
        <v>8.1563073695254396E-3</v>
      </c>
      <c r="M10" s="78">
        <f>IFERROR(COUNTIFS('Base Diária'!$A:$A,$A10,'Base Diária'!$R:$R,"Sim")/$F10,"")</f>
        <v>0.66666666666666663</v>
      </c>
      <c r="N10" s="77">
        <f>SUMIFS('Base Diária'!$S:$S,'Base Diária'!$A:$A,$A10,'Base Diária'!$Q:$Q,"Sim")</f>
        <v>4.9480000000000031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Atenção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8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47.870000000000005</v>
      </c>
      <c r="I11" s="77">
        <f>SUMIFS('Base Diária'!$M:$M,'Base Diária'!$A:$A,$A11,'Base Diária'!$Q:$Q,"Sim")</f>
        <v>53.690000000000005</v>
      </c>
      <c r="J11" s="78">
        <f t="shared" si="0"/>
        <v>0.89159992549823064</v>
      </c>
      <c r="K11" s="78">
        <f>Parâmetros!$E$13</f>
        <v>0.8</v>
      </c>
      <c r="L11" s="79">
        <f t="shared" si="1"/>
        <v>9.1599925498230594E-2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5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39.07</v>
      </c>
      <c r="I14" s="77">
        <f>SUMIFS('Base Diária'!$M:$M,'Base Diária'!$A:$A,$A14,'Base Diária'!$Q:$Q,"Sim")</f>
        <v>44</v>
      </c>
      <c r="J14" s="78">
        <f t="shared" si="0"/>
        <v>0.88795454545454544</v>
      </c>
      <c r="K14" s="78">
        <f>Parâmetros!$E$13</f>
        <v>0.8</v>
      </c>
      <c r="L14" s="79">
        <f t="shared" si="1"/>
        <v>8.7954545454545396E-2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8</v>
      </c>
      <c r="F15" s="76">
        <f>COUNTIFS('Base Diária'!$A:$A,$A15,'Base Diária'!$Q:$Q,"Sim")</f>
        <v>5</v>
      </c>
      <c r="G15" s="76">
        <f>COUNTIFS('Base Diária'!$A:$A,$A15,'Base Diária'!$P:$P,"Sim",'Base Diária'!$Y:$Y,"Falta de registro")</f>
        <v>3</v>
      </c>
      <c r="H15" s="77">
        <f>SUMIFS('Base Diária'!$L:$L,'Base Diária'!$A:$A,$A15,'Base Diária'!$Q:$Q,"Sim")</f>
        <v>37.85</v>
      </c>
      <c r="I15" s="77">
        <f>SUMIFS('Base Diária'!$M:$M,'Base Diária'!$A:$A,$A15,'Base Diária'!$Q:$Q,"Sim")</f>
        <v>42.53</v>
      </c>
      <c r="J15" s="78">
        <f t="shared" si="0"/>
        <v>0.88996002821537734</v>
      </c>
      <c r="K15" s="78">
        <f>Parâmetros!$E$13</f>
        <v>0.8</v>
      </c>
      <c r="L15" s="79">
        <f t="shared" si="1"/>
        <v>8.9960028215377297E-2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8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50.17</v>
      </c>
      <c r="I16" s="77">
        <f>SUMIFS('Base Diária'!$M:$M,'Base Diária'!$A:$A,$A16,'Base Diária'!$Q:$Q,"Sim")</f>
        <v>60.129999999999995</v>
      </c>
      <c r="J16" s="78">
        <f t="shared" si="0"/>
        <v>0.83435888907367384</v>
      </c>
      <c r="K16" s="78">
        <f>Parâmetros!$E$13</f>
        <v>0.8</v>
      </c>
      <c r="L16" s="79">
        <f t="shared" si="1"/>
        <v>3.4358889073673793E-2</v>
      </c>
      <c r="M16" s="78">
        <f>IFERROR(COUNTIFS('Base Diária'!$A:$A,$A16,'Base Diária'!$R:$R,"Sim")/$F16,"")</f>
        <v>0.7142857142857143</v>
      </c>
      <c r="N16" s="77">
        <f>SUMIFS('Base Diária'!$S:$S,'Base Diária'!$A:$A,$A16,'Base Diária'!$Q:$Q,"Sim")</f>
        <v>1.9400000000000013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8</v>
      </c>
      <c r="F17" s="76">
        <f>COUNTIFS('Base Diária'!$A:$A,$A17,'Base Diária'!$Q:$Q,"Sim")</f>
        <v>5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32.21</v>
      </c>
      <c r="I17" s="77">
        <f>SUMIFS('Base Diária'!$M:$M,'Base Diária'!$A:$A,$A17,'Base Diária'!$Q:$Q,"Sim")</f>
        <v>42.53</v>
      </c>
      <c r="J17" s="78">
        <f t="shared" si="0"/>
        <v>0.75734775452621683</v>
      </c>
      <c r="K17" s="78">
        <f>Parâmetros!$E$13</f>
        <v>0.8</v>
      </c>
      <c r="L17" s="79">
        <f t="shared" si="1"/>
        <v>-4.2652245473783212E-2</v>
      </c>
      <c r="M17" s="78">
        <f>IFERROR(COUNTIFS('Base Diária'!$A:$A,$A17,'Base Diária'!$R:$R,"Sim")/$F17,"")</f>
        <v>0.4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Crítico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8</v>
      </c>
      <c r="F18" s="76">
        <f>COUNTIFS('Base Diária'!$A:$A,$A18,'Base Diária'!$Q:$Q,"Sim")</f>
        <v>7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47.42</v>
      </c>
      <c r="I18" s="77">
        <f>SUMIFS('Base Diária'!$M:$M,'Base Diária'!$A:$A,$A18,'Base Diária'!$Q:$Q,"Sim")</f>
        <v>60.129999999999995</v>
      </c>
      <c r="J18" s="78">
        <f t="shared" si="0"/>
        <v>0.78862464659903553</v>
      </c>
      <c r="K18" s="78">
        <f>Parâmetros!$E$13</f>
        <v>0.8</v>
      </c>
      <c r="L18" s="79">
        <f t="shared" si="1"/>
        <v>-1.1375353400964516E-2</v>
      </c>
      <c r="M18" s="78">
        <f>IFERROR(COUNTIFS('Base Diária'!$A:$A,$A18,'Base Diária'!$R:$R,"Sim")/$F18,"")</f>
        <v>0.7142857142857143</v>
      </c>
      <c r="N18" s="77">
        <f>SUMIFS('Base Diária'!$S:$S,'Base Diária'!$A:$A,$A18,'Base Diária'!$Q:$Q,"Sim")</f>
        <v>5.740000000000002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8</v>
      </c>
      <c r="F19" s="76">
        <f>COUNTIFS('Base Diária'!$A:$A,$A19,'Base Diária'!$Q:$Q,"Sim")</f>
        <v>7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47.8</v>
      </c>
      <c r="I19" s="77">
        <f>SUMIFS('Base Diária'!$M:$M,'Base Diária'!$A:$A,$A19,'Base Diária'!$Q:$Q,"Sim")</f>
        <v>53.690000000000005</v>
      </c>
      <c r="J19" s="78">
        <f t="shared" si="0"/>
        <v>0.89029614453343253</v>
      </c>
      <c r="K19" s="78">
        <f>Parâmetros!$E$13</f>
        <v>0.8</v>
      </c>
      <c r="L19" s="79">
        <f t="shared" si="1"/>
        <v>9.0296144533432487E-2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7</v>
      </c>
      <c r="F20" s="76">
        <f>COUNTIFS('Base Diária'!$A:$A,$A20,'Base Diária'!$Q:$Q,"Sim")</f>
        <v>7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42.39</v>
      </c>
      <c r="I20" s="77">
        <f>SUMIFS('Base Diária'!$M:$M,'Base Diária'!$A:$A,$A20,'Base Diária'!$Q:$Q,"Sim")</f>
        <v>46.690000000000005</v>
      </c>
      <c r="J20" s="78">
        <f t="shared" si="0"/>
        <v>0.90790319126151198</v>
      </c>
      <c r="K20" s="78">
        <f>Parâmetros!$E$13</f>
        <v>0.8</v>
      </c>
      <c r="L20" s="79">
        <f t="shared" si="1"/>
        <v>0.10790319126151193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1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8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41.900000000000006</v>
      </c>
      <c r="I21" s="77">
        <f>SUMIFS('Base Diária'!$M:$M,'Base Diária'!$A:$A,$A21,'Base Diária'!$Q:$Q,"Sim")</f>
        <v>46.690000000000005</v>
      </c>
      <c r="J21" s="78">
        <f t="shared" si="0"/>
        <v>0.89740843863782394</v>
      </c>
      <c r="K21" s="78">
        <f>Parâmetros!$E$13</f>
        <v>0.8</v>
      </c>
      <c r="L21" s="79">
        <f t="shared" si="1"/>
        <v>9.7408438637823891E-2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7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8</v>
      </c>
      <c r="F24" s="76">
        <f>COUNTIFS('Base Diária'!$A:$A,$A24,'Base Diária'!$Q:$Q,"Sim")</f>
        <v>7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43.269999999999996</v>
      </c>
      <c r="I24" s="77">
        <f>SUMIFS('Base Diária'!$M:$M,'Base Diária'!$A:$A,$A24,'Base Diária'!$Q:$Q,"Sim")</f>
        <v>53.059999999999995</v>
      </c>
      <c r="J24" s="78">
        <f t="shared" si="0"/>
        <v>0.81549189596683003</v>
      </c>
      <c r="K24" s="78">
        <f>Parâmetros!$E$13</f>
        <v>0.8</v>
      </c>
      <c r="L24" s="79">
        <f t="shared" si="1"/>
        <v>1.5491895966829983E-2</v>
      </c>
      <c r="M24" s="78">
        <f>IFERROR(COUNTIFS('Base Diária'!$A:$A,$A24,'Base Diária'!$R:$R,"Sim")/$F24,"")</f>
        <v>0.7142857142857143</v>
      </c>
      <c r="N24" s="77">
        <f>SUMIFS('Base Diária'!$S:$S,'Base Diária'!$A:$A,$A24,'Base Diária'!$Q:$Q,"Sim")</f>
        <v>6.2280000000000006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Atenção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8</v>
      </c>
      <c r="F25" s="76">
        <f>COUNTIFS('Base Diária'!$A:$A,$A25,'Base Diária'!$Q:$Q,"Sim")</f>
        <v>7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47.88</v>
      </c>
      <c r="I25" s="77">
        <f>SUMIFS('Base Diária'!$M:$M,'Base Diária'!$A:$A,$A25,'Base Diária'!$Q:$Q,"Sim")</f>
        <v>53.059999999999995</v>
      </c>
      <c r="J25" s="78">
        <f t="shared" si="0"/>
        <v>0.90237467018469675</v>
      </c>
      <c r="K25" s="78">
        <f>Parâmetros!$E$13</f>
        <v>0.8</v>
      </c>
      <c r="L25" s="79">
        <f t="shared" si="1"/>
        <v>0.1023746701846967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8</v>
      </c>
      <c r="F27" s="76">
        <f>COUNTIFS('Base Diária'!$A:$A,$A27,'Base Diária'!$Q:$Q,"Sim")</f>
        <v>7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43.069999999999993</v>
      </c>
      <c r="I27" s="77">
        <f>SUMIFS('Base Diária'!$M:$M,'Base Diária'!$A:$A,$A27,'Base Diária'!$Q:$Q,"Sim")</f>
        <v>53.690000000000005</v>
      </c>
      <c r="J27" s="78">
        <f t="shared" si="0"/>
        <v>0.80219780219780201</v>
      </c>
      <c r="K27" s="78">
        <f>Parâmetros!$E$13</f>
        <v>0.8</v>
      </c>
      <c r="L27" s="79">
        <f t="shared" si="1"/>
        <v>2.1978021978019679E-3</v>
      </c>
      <c r="M27" s="78">
        <f>IFERROR(COUNTIFS('Base Diária'!$A:$A,$A27,'Base Diária'!$R:$R,"Sim")/$F27,"")</f>
        <v>0.7142857142857143</v>
      </c>
      <c r="N27" s="77">
        <f>SUMIFS('Base Diária'!$S:$S,'Base Diária'!$A:$A,$A27,'Base Diária'!$Q:$Q,"Sim")</f>
        <v>2.1620000000000008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8</v>
      </c>
      <c r="F28" s="76">
        <f>COUNTIFS('Base Diária'!$A:$A,$A28,'Base Diária'!$Q:$Q,"Sim")</f>
        <v>8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60</v>
      </c>
      <c r="I28" s="77">
        <f>SUMIFS('Base Diária'!$M:$M,'Base Diária'!$A:$A,$A28,'Base Diária'!$Q:$Q,"Sim")</f>
        <v>68.929999999999993</v>
      </c>
      <c r="J28" s="78">
        <f t="shared" si="0"/>
        <v>0.87044828086464543</v>
      </c>
      <c r="K28" s="78">
        <f>Parâmetros!$E$13</f>
        <v>0.8</v>
      </c>
      <c r="L28" s="79">
        <f t="shared" si="1"/>
        <v>7.0448280864645385E-2</v>
      </c>
      <c r="M28" s="78">
        <f>IFERROR(COUNTIFS('Base Diária'!$A:$A,$A28,'Base Diária'!$R:$R,"Sim")/$F28,"")</f>
        <v>0.875</v>
      </c>
      <c r="N28" s="77">
        <f>SUMIFS('Base Diária'!$S:$S,'Base Diária'!$A:$A,$A28,'Base Diária'!$Q:$Q,"Sim")</f>
        <v>0.20000000000000107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4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28.540000000000003</v>
      </c>
      <c r="I30" s="77">
        <f>SUMIFS('Base Diária'!$M:$M,'Base Diária'!$A:$A,$A30,'Base Diária'!$Q:$Q,"Sim")</f>
        <v>33.730000000000004</v>
      </c>
      <c r="J30" s="78">
        <f t="shared" si="0"/>
        <v>0.84613104061666167</v>
      </c>
      <c r="K30" s="78">
        <f>Parâmetros!$E$13</f>
        <v>0.8</v>
      </c>
      <c r="L30" s="79">
        <f t="shared" si="1"/>
        <v>4.6131040616661623E-2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7</v>
      </c>
      <c r="F31" s="76">
        <f>COUNTIFS('Base Diária'!$A:$A,$A31,'Base Diária'!$Q:$Q,"Sim")</f>
        <v>5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34.78</v>
      </c>
      <c r="I31" s="77">
        <f>SUMIFS('Base Diária'!$M:$M,'Base Diária'!$A:$A,$A31,'Base Diária'!$Q:$Q,"Sim")</f>
        <v>42.53</v>
      </c>
      <c r="J31" s="78">
        <f t="shared" si="0"/>
        <v>0.81777568774982368</v>
      </c>
      <c r="K31" s="78">
        <f>Parâmetros!$E$13</f>
        <v>0.8</v>
      </c>
      <c r="L31" s="79">
        <f t="shared" si="1"/>
        <v>1.7775687749823632E-2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8</v>
      </c>
      <c r="F32" s="76">
        <f>COUNTIFS('Base Diária'!$A:$A,$A32,'Base Diária'!$Q:$Q,"Sim")</f>
        <v>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65.830000000000013</v>
      </c>
      <c r="I32" s="77">
        <f>SUMIFS('Base Diária'!$M:$M,'Base Diária'!$A:$A,$A32,'Base Diária'!$Q:$Q,"Sim")</f>
        <v>68.929999999999993</v>
      </c>
      <c r="J32" s="78">
        <f t="shared" si="0"/>
        <v>0.95502683882199357</v>
      </c>
      <c r="K32" s="78">
        <f>Parâmetros!$E$13</f>
        <v>0.8</v>
      </c>
      <c r="L32" s="79">
        <f t="shared" si="1"/>
        <v>0.15502683882199353</v>
      </c>
      <c r="M32" s="78">
        <f>IFERROR(COUNTIFS('Base Diária'!$A:$A,$A32,'Base Diária'!$R:$R,"Sim")/$F32,"")</f>
        <v>0.875</v>
      </c>
      <c r="N32" s="77">
        <f>SUMIFS('Base Diária'!$S:$S,'Base Diária'!$A:$A,$A32,'Base Diária'!$Q:$Q,"Sim")</f>
        <v>0.40000000000000213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8</v>
      </c>
      <c r="F33" s="76">
        <f>COUNTIFS('Base Diária'!$A:$A,$A33,'Base Diária'!$Q:$Q,"Sim")</f>
        <v>8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64.460000000000008</v>
      </c>
      <c r="I33" s="77">
        <f>SUMIFS('Base Diária'!$M:$M,'Base Diária'!$A:$A,$A33,'Base Diária'!$Q:$Q,"Sim")</f>
        <v>68.929999999999993</v>
      </c>
      <c r="J33" s="78">
        <f t="shared" si="0"/>
        <v>0.93515160307558409</v>
      </c>
      <c r="K33" s="78">
        <f>Parâmetros!$E$13</f>
        <v>0.8</v>
      </c>
      <c r="L33" s="79">
        <f t="shared" si="1"/>
        <v>0.13515160307558405</v>
      </c>
      <c r="M33" s="78">
        <f>IFERROR(COUNTIFS('Base Diária'!$A:$A,$A33,'Base Diária'!$R:$R,"Sim")/$F33,"")</f>
        <v>0.875</v>
      </c>
      <c r="N33" s="77">
        <f>SUMIFS('Base Diária'!$S:$S,'Base Diária'!$A:$A,$A33,'Base Diária'!$Q:$Q,"Sim")</f>
        <v>0.23000000000000043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7</v>
      </c>
      <c r="F34" s="76">
        <f>COUNTIFS('Base Diária'!$A:$A,$A34,'Base Diária'!$Q:$Q,"Sim")</f>
        <v>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55.490000000000009</v>
      </c>
      <c r="I34" s="77">
        <f>SUMIFS('Base Diária'!$M:$M,'Base Diária'!$A:$A,$A34,'Base Diária'!$Q:$Q,"Sim")</f>
        <v>61.599999999999994</v>
      </c>
      <c r="J34" s="78">
        <f t="shared" si="0"/>
        <v>0.90081168831168856</v>
      </c>
      <c r="K34" s="78">
        <f>Parâmetros!$E$13</f>
        <v>0.8</v>
      </c>
      <c r="L34" s="79">
        <f t="shared" si="1"/>
        <v>0.10081168831168852</v>
      </c>
      <c r="M34" s="78">
        <f>IFERROR(COUNTIFS('Base Diária'!$A:$A,$A34,'Base Diária'!$R:$R,"Sim")/$F34,"")</f>
        <v>0.7142857142857143</v>
      </c>
      <c r="N34" s="77">
        <f>SUMIFS('Base Diária'!$S:$S,'Base Diária'!$A:$A,$A34,'Base Diária'!$Q:$Q,"Sim")</f>
        <v>1.3200000000000012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Atenção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8</v>
      </c>
      <c r="F35" s="76">
        <f>COUNTIFS('Base Diária'!$A:$A,$A35,'Base Diária'!$Q:$Q,"Sim")</f>
        <v>8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47.84</v>
      </c>
      <c r="I35" s="77">
        <f>SUMIFS('Base Diária'!$M:$M,'Base Diária'!$A:$A,$A35,'Base Diária'!$Q:$Q,"Sim")</f>
        <v>53.360000000000007</v>
      </c>
      <c r="J35" s="78">
        <f t="shared" si="0"/>
        <v>0.89655172413793094</v>
      </c>
      <c r="K35" s="78">
        <f>Parâmetros!$E$13</f>
        <v>0.8</v>
      </c>
      <c r="L35" s="79">
        <f t="shared" si="1"/>
        <v>9.6551724137930894E-2</v>
      </c>
      <c r="M35" s="78">
        <f>IFERROR(COUNTIFS('Base Diária'!$A:$A,$A35,'Base Diária'!$R:$R,"Sim")/$F35,"")</f>
        <v>0.875</v>
      </c>
      <c r="N35" s="77">
        <f>SUMIFS('Base Diária'!$S:$S,'Base Diária'!$A:$A,$A35,'Base Diária'!$Q:$Q,"Sim")</f>
        <v>4.5999999999999375E-2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8</v>
      </c>
      <c r="F36" s="76">
        <f>COUNTIFS('Base Diária'!$A:$A,$A36,'Base Diária'!$Q:$Q,"Sim")</f>
        <v>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56.07</v>
      </c>
      <c r="I36" s="77">
        <f>SUMIFS('Base Diária'!$M:$M,'Base Diária'!$A:$A,$A36,'Base Diária'!$Q:$Q,"Sim")</f>
        <v>61.360000000000007</v>
      </c>
      <c r="J36" s="78">
        <f t="shared" si="0"/>
        <v>0.91378748370273788</v>
      </c>
      <c r="K36" s="78">
        <f>Parâmetros!$E$13</f>
        <v>0.8</v>
      </c>
      <c r="L36" s="79">
        <f t="shared" si="1"/>
        <v>0.11378748370273783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5</v>
      </c>
      <c r="F37" s="76">
        <f>COUNTIFS('Base Diária'!$A:$A,$A37,'Base Diária'!$Q:$Q,"Sim")</f>
        <v>5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36.059999999999995</v>
      </c>
      <c r="I37" s="77">
        <f>SUMIFS('Base Diária'!$M:$M,'Base Diária'!$A:$A,$A37,'Base Diária'!$Q:$Q,"Sim")</f>
        <v>36.35</v>
      </c>
      <c r="J37" s="78">
        <f t="shared" ref="J37:J65" si="3">IFERROR($H37/$I37,"")</f>
        <v>0.99202200825309472</v>
      </c>
      <c r="K37" s="78">
        <f>Parâmetros!$E$13</f>
        <v>0.8</v>
      </c>
      <c r="L37" s="79">
        <f t="shared" ref="L37:L65" si="4">IFERROR($J37-$K37,"")</f>
        <v>0.19202200825309468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49.97</v>
      </c>
      <c r="I38" s="77">
        <f>SUMIFS('Base Diária'!$M:$M,'Base Diária'!$A:$A,$A38,'Base Diária'!$Q:$Q,"Sim")</f>
        <v>53.059999999999995</v>
      </c>
      <c r="J38" s="78">
        <f t="shared" si="3"/>
        <v>0.94176404070863184</v>
      </c>
      <c r="K38" s="78">
        <f>Parâmetros!$E$13</f>
        <v>0.8</v>
      </c>
      <c r="L38" s="79">
        <f t="shared" si="4"/>
        <v>0.1417640407086318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8</v>
      </c>
      <c r="F40" s="76">
        <f>COUNTIFS('Base Diária'!$A:$A,$A40,'Base Diária'!$Q:$Q,"Sim")</f>
        <v>7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50.69</v>
      </c>
      <c r="I40" s="77">
        <f>SUMIFS('Base Diária'!$M:$M,'Base Diária'!$A:$A,$A40,'Base Diária'!$Q:$Q,"Sim")</f>
        <v>60.129999999999995</v>
      </c>
      <c r="J40" s="78">
        <f t="shared" si="3"/>
        <v>0.84300681855978721</v>
      </c>
      <c r="K40" s="78">
        <f>Parâmetros!$E$13</f>
        <v>0.8</v>
      </c>
      <c r="L40" s="79">
        <f t="shared" si="4"/>
        <v>4.3006818559787163E-2</v>
      </c>
      <c r="M40" s="78">
        <f>IFERROR(COUNTIFS('Base Diária'!$A:$A,$A40,'Base Diária'!$R:$R,"Sim")/$F40,"")</f>
        <v>0.8571428571428571</v>
      </c>
      <c r="N40" s="77">
        <f>SUMIFS('Base Diária'!$S:$S,'Base Diária'!$A:$A,$A40,'Base Diária'!$Q:$Q,"Sim")</f>
        <v>0.53000000000000114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8</v>
      </c>
      <c r="F41" s="76">
        <f>COUNTIFS('Base Diária'!$A:$A,$A41,'Base Diária'!$Q:$Q,"Sim")</f>
        <v>7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53.53</v>
      </c>
      <c r="I41" s="77">
        <f>SUMIFS('Base Diária'!$M:$M,'Base Diária'!$A:$A,$A41,'Base Diária'!$Q:$Q,"Sim")</f>
        <v>60.129999999999995</v>
      </c>
      <c r="J41" s="78">
        <f t="shared" si="3"/>
        <v>0.89023781806086821</v>
      </c>
      <c r="K41" s="78">
        <f>Parâmetros!$E$13</f>
        <v>0.8</v>
      </c>
      <c r="L41" s="79">
        <f t="shared" si="4"/>
        <v>9.0237818060868169E-2</v>
      </c>
      <c r="M41" s="78">
        <f>IFERROR(COUNTIFS('Base Diária'!$A:$A,$A41,'Base Diária'!$R:$R,"Sim")/$F41,"")</f>
        <v>0.8571428571428571</v>
      </c>
      <c r="N41" s="77">
        <f>SUMIFS('Base Diária'!$S:$S,'Base Diária'!$A:$A,$A41,'Base Diária'!$Q:$Q,"Sim")</f>
        <v>0.11000000000000121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8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2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8</v>
      </c>
      <c r="F43" s="76">
        <f>COUNTIFS('Base Diária'!$A:$A,$A43,'Base Diária'!$Q:$Q,"Sim")</f>
        <v>8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63.61</v>
      </c>
      <c r="I43" s="77">
        <f>SUMIFS('Base Diária'!$M:$M,'Base Diária'!$A:$A,$A43,'Base Diária'!$Q:$Q,"Sim")</f>
        <v>68.929999999999993</v>
      </c>
      <c r="J43" s="78">
        <f t="shared" si="3"/>
        <v>0.92282025243000154</v>
      </c>
      <c r="K43" s="78">
        <f>Parâmetros!$E$13</f>
        <v>0.8</v>
      </c>
      <c r="L43" s="79">
        <f t="shared" si="4"/>
        <v>0.1228202524300015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8</v>
      </c>
      <c r="F44" s="76">
        <f>COUNTIFS('Base Diária'!$A:$A,$A44,'Base Diária'!$Q:$Q,"Sim")</f>
        <v>6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40.049999999999997</v>
      </c>
      <c r="I44" s="77">
        <f>SUMIFS('Base Diária'!$M:$M,'Base Diária'!$A:$A,$A44,'Base Diária'!$Q:$Q,"Sim")</f>
        <v>45.48</v>
      </c>
      <c r="J44" s="78">
        <f t="shared" si="3"/>
        <v>0.88060686015831136</v>
      </c>
      <c r="K44" s="78">
        <f>Parâmetros!$E$13</f>
        <v>0.8</v>
      </c>
      <c r="L44" s="79">
        <f t="shared" si="4"/>
        <v>8.0606860158311311E-2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6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7</v>
      </c>
      <c r="F45" s="76">
        <f>COUNTIFS('Base Diária'!$A:$A,$A45,'Base Diária'!$Q:$Q,"Sim")</f>
        <v>6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40.29</v>
      </c>
      <c r="I45" s="77">
        <f>SUMIFS('Base Diária'!$M:$M,'Base Diária'!$A:$A,$A45,'Base Diária'!$Q:$Q,"Sim")</f>
        <v>45.48</v>
      </c>
      <c r="J45" s="78">
        <f t="shared" si="3"/>
        <v>0.8858839050131927</v>
      </c>
      <c r="K45" s="78">
        <f>Parâmetros!$E$13</f>
        <v>0.8</v>
      </c>
      <c r="L45" s="79">
        <f t="shared" si="4"/>
        <v>8.5883905013192652E-2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8</v>
      </c>
      <c r="F46" s="76">
        <f>COUNTIFS('Base Diária'!$A:$A,$A46,'Base Diária'!$Q:$Q,"Sim")</f>
        <v>6</v>
      </c>
      <c r="G46" s="76">
        <f>COUNTIFS('Base Diária'!$A:$A,$A46,'Base Diária'!$P:$P,"Sim",'Base Diária'!$Y:$Y,"Falta de registro")</f>
        <v>2</v>
      </c>
      <c r="H46" s="77">
        <f>SUMIFS('Base Diária'!$L:$L,'Base Diária'!$A:$A,$A46,'Base Diária'!$Q:$Q,"Sim")</f>
        <v>44.11</v>
      </c>
      <c r="I46" s="77">
        <f>SUMIFS('Base Diária'!$M:$M,'Base Diária'!$A:$A,$A46,'Base Diária'!$Q:$Q,"Sim")</f>
        <v>45.48</v>
      </c>
      <c r="J46" s="78">
        <f t="shared" si="3"/>
        <v>0.96987686895338621</v>
      </c>
      <c r="K46" s="78">
        <f>Parâmetros!$E$13</f>
        <v>0.8</v>
      </c>
      <c r="L46" s="79">
        <f t="shared" si="4"/>
        <v>0.16987686895338616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5</v>
      </c>
      <c r="F47" s="76">
        <f>COUNTIFS('Base Diária'!$A:$A,$A47,'Base Diária'!$Q:$Q,"Sim")</f>
        <v>5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30.15</v>
      </c>
      <c r="I47" s="77">
        <f>SUMIFS('Base Diária'!$M:$M,'Base Diária'!$A:$A,$A47,'Base Diária'!$Q:$Q,"Sim")</f>
        <v>35.35</v>
      </c>
      <c r="J47" s="78">
        <f t="shared" si="3"/>
        <v>0.85289957567185282</v>
      </c>
      <c r="K47" s="78">
        <f>Parâmetros!$E$13</f>
        <v>0.8</v>
      </c>
      <c r="L47" s="79">
        <f t="shared" si="4"/>
        <v>5.2899575671852772E-2</v>
      </c>
      <c r="M47" s="78">
        <f>IFERROR(COUNTIFS('Base Diária'!$A:$A,$A47,'Base Diária'!$R:$R,"Sim")/$F47,"")</f>
        <v>0.6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8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39.790000000000006</v>
      </c>
      <c r="I48" s="77">
        <f>SUMIFS('Base Diária'!$M:$M,'Base Diária'!$A:$A,$A48,'Base Diária'!$Q:$Q,"Sim")</f>
        <v>53.059999999999995</v>
      </c>
      <c r="J48" s="78">
        <f t="shared" si="3"/>
        <v>0.74990576705616308</v>
      </c>
      <c r="K48" s="78">
        <f>Parâmetros!$E$13</f>
        <v>0.8</v>
      </c>
      <c r="L48" s="79">
        <f t="shared" si="4"/>
        <v>-5.0094232943836969E-2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5.0640000000000001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Crítico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8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51.42</v>
      </c>
      <c r="I49" s="77">
        <f>SUMIFS('Base Diária'!$M:$M,'Base Diária'!$A:$A,$A49,'Base Diária'!$Q:$Q,"Sim")</f>
        <v>61.360000000000007</v>
      </c>
      <c r="J49" s="78">
        <f t="shared" si="3"/>
        <v>0.83800521512385917</v>
      </c>
      <c r="K49" s="78">
        <f>Parâmetros!$E$13</f>
        <v>0.8</v>
      </c>
      <c r="L49" s="79">
        <f t="shared" si="4"/>
        <v>3.8005215123859126E-2</v>
      </c>
      <c r="M49" s="78">
        <f>IFERROR(COUNTIFS('Base Diária'!$A:$A,$A49,'Base Diária'!$R:$R,"Sim")/$F49,"")</f>
        <v>0.75</v>
      </c>
      <c r="N49" s="77">
        <f>SUMIFS('Base Diária'!$S:$S,'Base Diária'!$A:$A,$A49,'Base Diária'!$Q:$Q,"Sim")</f>
        <v>1.2620000000000005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7</v>
      </c>
      <c r="F50" s="76">
        <f>COUNTIFS('Base Diária'!$A:$A,$A50,'Base Diária'!$Q:$Q,"Sim")</f>
        <v>6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35.82</v>
      </c>
      <c r="I50" s="77">
        <f>SUMIFS('Base Diária'!$M:$M,'Base Diária'!$A:$A,$A50,'Base Diária'!$Q:$Q,"Sim")</f>
        <v>40.020000000000003</v>
      </c>
      <c r="J50" s="78">
        <f t="shared" si="3"/>
        <v>0.89505247376311836</v>
      </c>
      <c r="K50" s="78">
        <f>Parâmetros!$E$13</f>
        <v>0.8</v>
      </c>
      <c r="L50" s="79">
        <f t="shared" si="4"/>
        <v>9.5052473763118317E-2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8</v>
      </c>
      <c r="F51" s="76">
        <f>COUNTIFS('Base Diária'!$A:$A,$A51,'Base Diária'!$Q:$Q,"Sim")</f>
        <v>8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46.79</v>
      </c>
      <c r="I51" s="77">
        <f>SUMIFS('Base Diária'!$M:$M,'Base Diária'!$A:$A,$A51,'Base Diária'!$Q:$Q,"Sim")</f>
        <v>60.639999999999993</v>
      </c>
      <c r="J51" s="78">
        <f t="shared" si="3"/>
        <v>0.77160290237467022</v>
      </c>
      <c r="K51" s="78">
        <f>Parâmetros!$E$13</f>
        <v>0.8</v>
      </c>
      <c r="L51" s="79">
        <f t="shared" si="4"/>
        <v>-2.8397097625329826E-2</v>
      </c>
      <c r="M51" s="78">
        <f>IFERROR(COUNTIFS('Base Diária'!$A:$A,$A51,'Base Diária'!$R:$R,"Sim")/$F51,"")</f>
        <v>0.75</v>
      </c>
      <c r="N51" s="77">
        <f>SUMIFS('Base Diária'!$S:$S,'Base Diária'!$A:$A,$A51,'Base Diária'!$Q:$Q,"Sim")</f>
        <v>6.468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8</v>
      </c>
      <c r="F52" s="76">
        <f>COUNTIFS('Base Diária'!$A:$A,$A52,'Base Diária'!$Q:$Q,"Sim")</f>
        <v>8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51.06</v>
      </c>
      <c r="I52" s="77">
        <f>SUMIFS('Base Diária'!$M:$M,'Base Diária'!$A:$A,$A52,'Base Diária'!$Q:$Q,"Sim")</f>
        <v>61.360000000000007</v>
      </c>
      <c r="J52" s="78">
        <f t="shared" si="3"/>
        <v>0.83213820078226852</v>
      </c>
      <c r="K52" s="78">
        <f>Parâmetros!$E$13</f>
        <v>0.8</v>
      </c>
      <c r="L52" s="79">
        <f t="shared" si="4"/>
        <v>3.2138200782268478E-2</v>
      </c>
      <c r="M52" s="78">
        <f>IFERROR(COUNTIFS('Base Diária'!$A:$A,$A52,'Base Diária'!$R:$R,"Sim")/$F52,"")</f>
        <v>0.75</v>
      </c>
      <c r="N52" s="77">
        <f>SUMIFS('Base Diária'!$S:$S,'Base Diária'!$A:$A,$A52,'Base Diária'!$Q:$Q,"Sim")</f>
        <v>0.30199999999999783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8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50.239999999999995</v>
      </c>
      <c r="I53" s="77">
        <f>SUMIFS('Base Diária'!$M:$M,'Base Diária'!$A:$A,$A53,'Base Diária'!$Q:$Q,"Sim")</f>
        <v>60.129999999999995</v>
      </c>
      <c r="J53" s="78">
        <f t="shared" si="3"/>
        <v>0.83552303342757361</v>
      </c>
      <c r="K53" s="78">
        <f>Parâmetros!$E$13</f>
        <v>0.8</v>
      </c>
      <c r="L53" s="79">
        <f t="shared" si="4"/>
        <v>3.5523033427573569E-2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0.95400000000000063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8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3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50.94</v>
      </c>
      <c r="I55" s="77">
        <f>SUMIFS('Base Diária'!$M:$M,'Base Diária'!$A:$A,$A55,'Base Diária'!$Q:$Q,"Sim")</f>
        <v>61.599999999999994</v>
      </c>
      <c r="J55" s="78">
        <f t="shared" si="3"/>
        <v>0.82694805194805199</v>
      </c>
      <c r="K55" s="78">
        <f>Parâmetros!$E$13</f>
        <v>0.8</v>
      </c>
      <c r="L55" s="79">
        <f t="shared" si="4"/>
        <v>2.6948051948051943E-2</v>
      </c>
      <c r="M55" s="78">
        <f>IFERROR(COUNTIFS('Base Diária'!$A:$A,$A55,'Base Diária'!$R:$R,"Sim")/$F55,"")</f>
        <v>0.7142857142857143</v>
      </c>
      <c r="N55" s="77">
        <f>SUMIFS('Base Diária'!$S:$S,'Base Diária'!$A:$A,$A55,'Base Diária'!$Q:$Q,"Sim")</f>
        <v>3.2200000000000024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Atenção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43.260000000000005</v>
      </c>
      <c r="I56" s="77">
        <f>SUMIFS('Base Diária'!$M:$M,'Base Diária'!$A:$A,$A56,'Base Diária'!$Q:$Q,"Sim")</f>
        <v>52.8</v>
      </c>
      <c r="J56" s="78">
        <f t="shared" si="3"/>
        <v>0.81931818181818195</v>
      </c>
      <c r="K56" s="78">
        <f>Parâmetros!$E$13</f>
        <v>0.8</v>
      </c>
      <c r="L56" s="79">
        <f t="shared" si="4"/>
        <v>1.9318181818181901E-2</v>
      </c>
      <c r="M56" s="78">
        <f>IFERROR(COUNTIFS('Base Diária'!$A:$A,$A56,'Base Diária'!$R:$R,"Sim")/$F56,"")</f>
        <v>0.66666666666666663</v>
      </c>
      <c r="N56" s="77">
        <f>SUMIFS('Base Diária'!$S:$S,'Base Diária'!$A:$A,$A56,'Base Diária'!$Q:$Q,"Sim")</f>
        <v>3.2200000000000024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8</v>
      </c>
      <c r="F57" s="76">
        <f>COUNTIFS('Base Diária'!$A:$A,$A57,'Base Diária'!$Q:$Q,"Sim")</f>
        <v>8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59.51</v>
      </c>
      <c r="I57" s="77">
        <f>SUMIFS('Base Diária'!$M:$M,'Base Diária'!$A:$A,$A57,'Base Diária'!$Q:$Q,"Sim")</f>
        <v>68.929999999999993</v>
      </c>
      <c r="J57" s="78">
        <f t="shared" si="3"/>
        <v>0.86333961990425079</v>
      </c>
      <c r="K57" s="78">
        <f>Parâmetros!$E$13</f>
        <v>0.8</v>
      </c>
      <c r="L57" s="79">
        <f t="shared" si="4"/>
        <v>6.3339619904250744E-2</v>
      </c>
      <c r="M57" s="78">
        <f>IFERROR(COUNTIFS('Base Diária'!$A:$A,$A57,'Base Diária'!$R:$R,"Sim")/$F57,"")</f>
        <v>0.75</v>
      </c>
      <c r="N57" s="77">
        <f>SUMIFS('Base Diária'!$S:$S,'Base Diária'!$A:$A,$A57,'Base Diária'!$Q:$Q,"Sim")</f>
        <v>1.724000000000002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Atenção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55.04</v>
      </c>
      <c r="I58" s="77">
        <f>SUMIFS('Base Diária'!$M:$M,'Base Diária'!$A:$A,$A58,'Base Diária'!$Q:$Q,"Sim")</f>
        <v>61.599999999999994</v>
      </c>
      <c r="J58" s="78">
        <f t="shared" si="3"/>
        <v>0.89350649350649358</v>
      </c>
      <c r="K58" s="78">
        <f>Parâmetros!$E$13</f>
        <v>0.8</v>
      </c>
      <c r="L58" s="79">
        <f t="shared" si="4"/>
        <v>9.3506493506493538E-2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8</v>
      </c>
      <c r="F59" s="76">
        <f>COUNTIFS('Base Diária'!$A:$A,$A59,'Base Diária'!$Q:$Q,"Sim")</f>
        <v>8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58.540000000000006</v>
      </c>
      <c r="I59" s="77">
        <f>SUMIFS('Base Diária'!$M:$M,'Base Diária'!$A:$A,$A59,'Base Diária'!$Q:$Q,"Sim")</f>
        <v>68.929999999999993</v>
      </c>
      <c r="J59" s="78">
        <f t="shared" si="3"/>
        <v>0.84926737269693908</v>
      </c>
      <c r="K59" s="78">
        <f>Parâmetros!$E$13</f>
        <v>0.8</v>
      </c>
      <c r="L59" s="79">
        <f t="shared" si="4"/>
        <v>4.9267372696939038E-2</v>
      </c>
      <c r="M59" s="78">
        <f>IFERROR(COUNTIFS('Base Diária'!$A:$A,$A59,'Base Diária'!$R:$R,"Sim")/$F59,"")</f>
        <v>0.875</v>
      </c>
      <c r="N59" s="77">
        <f>SUMIFS('Base Diária'!$S:$S,'Base Diária'!$A:$A,$A59,'Base Diária'!$Q:$Q,"Sim")</f>
        <v>0.84000000000000075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8</v>
      </c>
      <c r="F60" s="76">
        <f>COUNTIFS('Base Diária'!$A:$A,$A60,'Base Diária'!$Q:$Q,"Sim")</f>
        <v>7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55.15</v>
      </c>
      <c r="I60" s="77">
        <f>SUMIFS('Base Diária'!$M:$M,'Base Diária'!$A:$A,$A60,'Base Diária'!$Q:$Q,"Sim")</f>
        <v>60.129999999999995</v>
      </c>
      <c r="J60" s="78">
        <f t="shared" si="3"/>
        <v>0.91717944453683686</v>
      </c>
      <c r="K60" s="78">
        <f>Parâmetros!$E$13</f>
        <v>0.8</v>
      </c>
      <c r="L60" s="79">
        <f t="shared" si="4"/>
        <v>0.11717944453683682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8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38.17</v>
      </c>
      <c r="I61" s="77">
        <f>SUMIFS('Base Diária'!$M:$M,'Base Diária'!$A:$A,$A61,'Base Diária'!$Q:$Q,"Sim")</f>
        <v>60.129999999999995</v>
      </c>
      <c r="J61" s="78">
        <f t="shared" si="3"/>
        <v>0.63479128554797948</v>
      </c>
      <c r="K61" s="78">
        <f>Parâmetros!$E$13</f>
        <v>0.8</v>
      </c>
      <c r="L61" s="79">
        <f t="shared" si="4"/>
        <v>-0.16520871445202057</v>
      </c>
      <c r="M61" s="78">
        <f>IFERROR(COUNTIFS('Base Diária'!$A:$A,$A61,'Base Diária'!$R:$R,"Sim")/$F61,"")</f>
        <v>0.2857142857142857</v>
      </c>
      <c r="N61" s="77">
        <f>SUMIFS('Base Diária'!$S:$S,'Base Diária'!$A:$A,$A61,'Base Diária'!$Q:$Q,"Sim")</f>
        <v>11.464000000000006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8</v>
      </c>
      <c r="F62" s="76">
        <f>COUNTIFS('Base Diária'!$A:$A,$A62,'Base Diária'!$Q:$Q,"Sim")</f>
        <v>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51.459999999999994</v>
      </c>
      <c r="I62" s="77">
        <f>SUMIFS('Base Diária'!$M:$M,'Base Diária'!$A:$A,$A62,'Base Diária'!$Q:$Q,"Sim")</f>
        <v>61.27</v>
      </c>
      <c r="J62" s="78">
        <f t="shared" si="3"/>
        <v>0.83988901583156506</v>
      </c>
      <c r="K62" s="78">
        <f>Parâmetros!$E$13</f>
        <v>0.8</v>
      </c>
      <c r="L62" s="79">
        <f t="shared" si="4"/>
        <v>3.9889015831565011E-2</v>
      </c>
      <c r="M62" s="78">
        <f>IFERROR(COUNTIFS('Base Diária'!$A:$A,$A62,'Base Diária'!$R:$R,"Sim")/$F62,"")</f>
        <v>0.75</v>
      </c>
      <c r="N62" s="77">
        <f>SUMIFS('Base Diária'!$S:$S,'Base Diária'!$A:$A,$A62,'Base Diária'!$Q:$Q,"Sim")</f>
        <v>2.1220000000000008</v>
      </c>
      <c r="O62" s="76">
        <f>COUNTIFS('Base Diária'!$A:$A,$A62,'Base Diária'!$T:$T,"Sim")</f>
        <v>1</v>
      </c>
      <c r="P62" s="76">
        <f>COUNTIFS('Base Diária'!$A:$A,$A62,'Base Diária'!$P:$P,"Sim",'Base Diária'!$V:$V,"DIVERGE*")</f>
        <v>1</v>
      </c>
      <c r="Q62" s="28" t="str">
        <f t="shared" si="5"/>
        <v>Atenção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8</v>
      </c>
      <c r="F63" s="76">
        <f>COUNTIFS('Base Diária'!$A:$A,$A63,'Base Diária'!$Q:$Q,"Sim")</f>
        <v>8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53.13</v>
      </c>
      <c r="I63" s="77">
        <f>SUMIFS('Base Diária'!$M:$M,'Base Diária'!$A:$A,$A63,'Base Diária'!$Q:$Q,"Sim")</f>
        <v>60.639999999999993</v>
      </c>
      <c r="J63" s="78">
        <f t="shared" si="3"/>
        <v>0.87615435356200544</v>
      </c>
      <c r="K63" s="78">
        <f>Parâmetros!$E$13</f>
        <v>0.8</v>
      </c>
      <c r="L63" s="79">
        <f t="shared" si="4"/>
        <v>7.6154353562005395E-2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7</v>
      </c>
      <c r="F64" s="76">
        <f>COUNTIFS('Base Diária'!$A:$A,$A64,'Base Diária'!$Q:$Q,"Sim")</f>
        <v>7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42.29</v>
      </c>
      <c r="I64" s="77">
        <f>SUMIFS('Base Diária'!$M:$M,'Base Diária'!$A:$A,$A64,'Base Diária'!$Q:$Q,"Sim")</f>
        <v>46.690000000000005</v>
      </c>
      <c r="J64" s="78">
        <f t="shared" si="3"/>
        <v>0.90576140501177971</v>
      </c>
      <c r="K64" s="78">
        <f>Parâmetros!$E$13</f>
        <v>0.8</v>
      </c>
      <c r="L64" s="79">
        <f t="shared" si="4"/>
        <v>0.10576140501177966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407</v>
      </c>
      <c r="F65" s="81">
        <f>SUM(F5:F63)</f>
        <v>363</v>
      </c>
      <c r="G65" s="81">
        <f>SUM(G5:G63)</f>
        <v>44</v>
      </c>
      <c r="H65" s="82">
        <f>SUM(H5:H63)</f>
        <v>2541.79</v>
      </c>
      <c r="I65" s="82">
        <f>SUM(I5:I63)</f>
        <v>2921.68</v>
      </c>
      <c r="J65" s="83">
        <f t="shared" si="3"/>
        <v>0.86997549355165527</v>
      </c>
      <c r="K65" s="83">
        <f>Parâmetros!$E$13</f>
        <v>0.8</v>
      </c>
      <c r="L65" s="84">
        <f t="shared" si="4"/>
        <v>6.9975493551655221E-2</v>
      </c>
      <c r="M65" s="83">
        <f>IFERROR(COUNTIF('Base Diária'!$R:$R,"Sim")/$F65,"")</f>
        <v>0.86501377410468316</v>
      </c>
      <c r="N65" s="82">
        <f>SUM(N5:N63)</f>
        <v>72.68400000000004</v>
      </c>
      <c r="O65" s="81">
        <f>SUM(O5:O63)</f>
        <v>20</v>
      </c>
      <c r="P65" s="81">
        <f>SUM(P5:P63)</f>
        <v>13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3"/>
  <sheetViews>
    <sheetView tabSelected="1" zoomScaleNormal="100" workbookViewId="0">
      <pane xSplit="5" ySplit="4" topLeftCell="M6" activePane="bottomRight" state="frozen"/>
      <selection pane="topRight" activeCell="I22" sqref="I22"/>
      <selection pane="bottomLeft" activeCell="I22" sqref="I22"/>
      <selection pane="bottomRight" activeCell="Y69" sqref="Y69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>
        <f>IF(COUNTIFS('Base Diária'!$A$2:$A$2296,$A5,'Base Diária'!$F$2:$F$2296,M$4,'Base Diária'!$P$2:$P$2296,"Sim")=0,"",SUMIFS('Base Diária'!$N$2:$N$2296,'Base Diária'!$A$2:$A$2296,$A5,'Base Diária'!$F$2:$F$2296,M$4))</f>
        <v>0.7545454545454543</v>
      </c>
      <c r="N5" s="85">
        <f>IF(COUNTIFS('Base Diária'!$A$2:$A$2296,$A5,'Base Diária'!$F$2:$F$2296,N$4,'Base Diária'!$P$2:$P$2296,"Sim")=0,"",SUMIFS('Base Diária'!$N$2:$N$2296,'Base Diária'!$A$2:$A$2296,$A5,'Base Diária'!$F$2:$F$2296,N$4))</f>
        <v>0.95113636363636345</v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8</v>
      </c>
      <c r="AQ5" s="86">
        <f>IFERROR(INDEX('Painel Empregado'!$J$5:$J$63,MATCH($A5,'Painel Empregado'!$A$5:$A$63,0)),"")</f>
        <v>0.95502683882199357</v>
      </c>
      <c r="AR5" s="86">
        <f>IFERROR(INDEX('Painel Empregado'!$M$5:$M$63,MATCH($A5,'Painel Empregado'!$A$5:$A$63,0)),"")</f>
        <v>0.875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>
        <f>IF(COUNTIFS('Base Diária'!$A$2:$A$2296,$A6,'Base Diária'!$F$2:$F$2296,M$4,'Base Diária'!$P$2:$P$2296,"Sim")=0,"",SUMIFS('Base Diária'!$N$2:$N$2296,'Base Diária'!$A$2:$A$2296,$A6,'Base Diária'!$F$2:$F$2296,M$4))</f>
        <v>0.76931818181818168</v>
      </c>
      <c r="N6" s="85">
        <f>IF(COUNTIFS('Base Diária'!$A$2:$A$2296,$A6,'Base Diária'!$F$2:$F$2296,N$4,'Base Diária'!$P$2:$P$2296,"Sim")=0,"",SUMIFS('Base Diária'!$N$2:$N$2296,'Base Diária'!$A$2:$A$2296,$A6,'Base Diária'!$F$2:$F$2296,N$4))</f>
        <v>0.8761363636363636</v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8</v>
      </c>
      <c r="AQ6" s="86">
        <f>IFERROR(INDEX('Painel Empregado'!$J$5:$J$63,MATCH($A6,'Painel Empregado'!$A$5:$A$63,0)),"")</f>
        <v>0.88333827453305669</v>
      </c>
      <c r="AR6" s="86">
        <f>IFERROR(INDEX('Painel Empregado'!$M$5:$M$63,MATCH($A6,'Painel Empregado'!$A$5:$A$63,0)),"")</f>
        <v>0.75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Atenção</v>
      </c>
    </row>
    <row r="7" spans="1:46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>
        <f>IF(COUNTIFS('Base Diária'!$A$2:$A$2296,$A7,'Base Diária'!$F$2:$F$2296,M$4,'Base Diária'!$P$2:$P$2296,"Sim")=0,"",SUMIFS('Base Diária'!$N$2:$N$2296,'Base Diária'!$A$2:$A$2296,$A7,'Base Diária'!$F$2:$F$2296,M$4))</f>
        <v>0.86704545454545445</v>
      </c>
      <c r="N7" s="85">
        <f>IF(COUNTIFS('Base Diária'!$A$2:$A$2296,$A7,'Base Diária'!$F$2:$F$2296,N$4,'Base Diária'!$P$2:$P$2296,"Sim")=0,"",SUMIFS('Base Diária'!$N$2:$N$2296,'Base Diária'!$A$2:$A$2296,$A7,'Base Diária'!$F$2:$F$2296,N$4))</f>
        <v>1.0159090909090909</v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8</v>
      </c>
      <c r="AQ7" s="86">
        <f>IFERROR(INDEX('Painel Empregado'!$J$5:$J$63,MATCH($A7,'Painel Empregado'!$A$5:$A$63,0)),"")</f>
        <v>0.92282025243000154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>
        <f>IF(COUNTIFS('Base Diária'!$A$2:$A$2296,$A8,'Base Diária'!$F$2:$F$2296,M$4,'Base Diária'!$P$2:$P$2296,"Sim")=0,"",SUMIFS('Base Diária'!$N$2:$N$2296,'Base Diária'!$A$2:$A$2296,$A8,'Base Diária'!$F$2:$F$2296,M$4))</f>
        <v>0.95909090909090899</v>
      </c>
      <c r="N8" s="85">
        <f>IF(COUNTIFS('Base Diária'!$A$2:$A$2296,$A8,'Base Diária'!$F$2:$F$2296,N$4,'Base Diária'!$P$2:$P$2296,"Sim")=0,"",SUMIFS('Base Diária'!$N$2:$N$2296,'Base Diária'!$A$2:$A$2296,$A8,'Base Diária'!$F$2:$F$2296,N$4))</f>
        <v>0</v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7</v>
      </c>
      <c r="AQ8" s="86">
        <f>IFERROR(INDEX('Painel Empregado'!$J$5:$J$63,MATCH($A8,'Painel Empregado'!$A$5:$A$63,0)),"")</f>
        <v>0.95476467653417596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>
        <f>IF(COUNTIFS('Base Diária'!$A$2:$A$2296,$A9,'Base Diária'!$F$2:$F$2296,M$4,'Base Diária'!$P$2:$P$2296,"Sim")=0,"",SUMIFS('Base Diária'!$N$2:$N$2296,'Base Diária'!$A$2:$A$2296,$A9,'Base Diária'!$F$2:$F$2296,M$4))</f>
        <v>0.88526727509778369</v>
      </c>
      <c r="N9" s="85">
        <f>IF(COUNTIFS('Base Diária'!$A$2:$A$2296,$A9,'Base Diária'!$F$2:$F$2296,N$4,'Base Diária'!$P$2:$P$2296,"Sim")=0,"",SUMIFS('Base Diária'!$N$2:$N$2296,'Base Diária'!$A$2:$A$2296,$A9,'Base Diária'!$F$2:$F$2296,N$4))</f>
        <v>0</v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7</v>
      </c>
      <c r="AQ9" s="86">
        <f>IFERROR(INDEX('Painel Empregado'!$J$5:$J$63,MATCH($A9,'Painel Empregado'!$A$5:$A$63,0)),"")</f>
        <v>0.89029614453343253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>
        <f>IF(COUNTIFS('Base Diária'!$A$2:$A$2296,$A10,'Base Diária'!$F$2:$F$2296,M$4,'Base Diária'!$P$2:$P$2296,"Sim")=0,"",SUMIFS('Base Diária'!$N$2:$N$2296,'Base Diária'!$A$2:$A$2296,$A10,'Base Diária'!$F$2:$F$2296,M$4))</f>
        <v>0.87614080834419827</v>
      </c>
      <c r="N10" s="85">
        <f>IF(COUNTIFS('Base Diária'!$A$2:$A$2296,$A10,'Base Diária'!$F$2:$F$2296,N$4,'Base Diária'!$P$2:$P$2296,"Sim")=0,"",SUMIFS('Base Diária'!$N$2:$N$2296,'Base Diária'!$A$2:$A$2296,$A10,'Base Diária'!$F$2:$F$2296,N$4))</f>
        <v>0</v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7</v>
      </c>
      <c r="AQ10" s="86">
        <f>IFERROR(INDEX('Painel Empregado'!$J$5:$J$63,MATCH($A10,'Painel Empregado'!$A$5:$A$63,0)),"")</f>
        <v>0.89290370646302852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>
        <f>IF(COUNTIFS('Base Diária'!$A$2:$A$2296,$A12,'Base Diária'!$F$2:$F$2296,M$4,'Base Diária'!$P$2:$P$2296,"Sim")=0,"",SUMIFS('Base Diária'!$N$2:$N$2296,'Base Diária'!$A$2:$A$2296,$A12,'Base Diária'!$F$2:$F$2296,M$4))</f>
        <v>0.80795454545454548</v>
      </c>
      <c r="N12" s="85">
        <f>IF(COUNTIFS('Base Diária'!$A$2:$A$2296,$A12,'Base Diária'!$F$2:$F$2296,N$4,'Base Diária'!$P$2:$P$2296,"Sim")=0,"",SUMIFS('Base Diária'!$N$2:$N$2296,'Base Diária'!$A$2:$A$2296,$A12,'Base Diária'!$F$2:$F$2296,N$4))</f>
        <v>0.88977272727272716</v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7</v>
      </c>
      <c r="AQ12" s="86">
        <f>IFERROR(INDEX('Painel Empregado'!$J$5:$J$63,MATCH($A12,'Painel Empregado'!$A$5:$A$63,0)),"")</f>
        <v>0.89350649350649358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>
        <f>IF(COUNTIFS('Base Diária'!$A$2:$A$2296,$A13,'Base Diária'!$F$2:$F$2296,M$4,'Base Diária'!$P$2:$P$2296,"Sim")=0,"",SUMIFS('Base Diária'!$N$2:$N$2296,'Base Diária'!$A$2:$A$2296,$A13,'Base Diária'!$F$2:$F$2296,M$4))</f>
        <v>0.70454545454545447</v>
      </c>
      <c r="N13" s="85">
        <f>IF(COUNTIFS('Base Diária'!$A$2:$A$2296,$A13,'Base Diária'!$F$2:$F$2296,N$4,'Base Diária'!$P$2:$P$2296,"Sim")=0,"",SUMIFS('Base Diária'!$N$2:$N$2296,'Base Diária'!$A$2:$A$2296,$A13,'Base Diária'!$F$2:$F$2296,N$4))</f>
        <v>0.89545454545454539</v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8</v>
      </c>
      <c r="AQ13" s="86">
        <f>IFERROR(INDEX('Painel Empregado'!$J$5:$J$63,MATCH($A13,'Painel Empregado'!$A$5:$A$63,0)),"")</f>
        <v>0.84926737269693908</v>
      </c>
      <c r="AR13" s="86">
        <f>IFERROR(INDEX('Painel Empregado'!$M$5:$M$63,MATCH($A13,'Painel Empregado'!$A$5:$A$63,0)),"")</f>
        <v>0.875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>
        <f>IF(COUNTIFS('Base Diária'!$A$2:$A$2296,$A14,'Base Diária'!$F$2:$F$2296,M$4,'Base Diária'!$P$2:$P$2296,"Sim")=0,"",SUMIFS('Base Diária'!$N$2:$N$2296,'Base Diária'!$A$2:$A$2296,$A14,'Base Diária'!$F$2:$F$2296,M$4))</f>
        <v>0.76931818181818168</v>
      </c>
      <c r="N14" s="85">
        <f>IF(COUNTIFS('Base Diária'!$A$2:$A$2296,$A14,'Base Diária'!$F$2:$F$2296,N$4,'Base Diária'!$P$2:$P$2296,"Sim")=0,"",SUMIFS('Base Diária'!$N$2:$N$2296,'Base Diária'!$A$2:$A$2296,$A14,'Base Diária'!$F$2:$F$2296,N$4))</f>
        <v>0.80681818181818177</v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9</v>
      </c>
      <c r="AQ14" s="86">
        <f>IFERROR(INDEX('Painel Empregado'!$J$5:$J$63,MATCH($A14,'Painel Empregado'!$A$5:$A$63,0)),"")</f>
        <v>0.80815630736952548</v>
      </c>
      <c r="AR14" s="86">
        <f>IFERROR(INDEX('Painel Empregado'!$M$5:$M$63,MATCH($A14,'Painel Empregado'!$A$5:$A$63,0)),"")</f>
        <v>0.66666666666666663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Atenção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>
        <f>IF(COUNTIFS('Base Diária'!$A$2:$A$2296,$A15,'Base Diária'!$F$2:$F$2296,M$4,'Base Diária'!$P$2:$P$2296,"Sim")=0,"",SUMIFS('Base Diária'!$N$2:$N$2296,'Base Diária'!$A$2:$A$2296,$A15,'Base Diária'!$F$2:$F$2296,M$4))</f>
        <v>0.87614080834419827</v>
      </c>
      <c r="N15" s="85">
        <f>IF(COUNTIFS('Base Diária'!$A$2:$A$2296,$A15,'Base Diária'!$F$2:$F$2296,N$4,'Base Diária'!$P$2:$P$2296,"Sim")=0,"",SUMIFS('Base Diária'!$N$2:$N$2296,'Base Diária'!$A$2:$A$2296,$A15,'Base Diária'!$F$2:$F$2296,N$4))</f>
        <v>0</v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7</v>
      </c>
      <c r="AQ15" s="86">
        <f>IFERROR(INDEX('Painel Empregado'!$J$5:$J$63,MATCH($A15,'Painel Empregado'!$A$5:$A$63,0)),"")</f>
        <v>0.89159992549823064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>
        <f>IF(COUNTIFS('Base Diária'!$A$2:$A$2296,$A16,'Base Diária'!$F$2:$F$2296,M$4,'Base Diária'!$P$2:$P$2296,"Sim")=0,"",SUMIFS('Base Diária'!$N$2:$N$2296,'Base Diária'!$A$2:$A$2296,$A16,'Base Diária'!$F$2:$F$2296,M$4))</f>
        <v>0.83749999999999991</v>
      </c>
      <c r="N16" s="85">
        <f>IF(COUNTIFS('Base Diária'!$A$2:$A$2296,$A16,'Base Diária'!$F$2:$F$2296,N$4,'Base Diária'!$P$2:$P$2296,"Sim")=0,"",SUMIFS('Base Diária'!$N$2:$N$2296,'Base Diária'!$A$2:$A$2296,$A16,'Base Diária'!$F$2:$F$2296,N$4))</f>
        <v>0.9624999999999998</v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7</v>
      </c>
      <c r="AQ16" s="86">
        <f>IFERROR(INDEX('Painel Empregado'!$J$5:$J$63,MATCH($A16,'Painel Empregado'!$A$5:$A$63,0)),"")</f>
        <v>0.9487012987012986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>
        <f>IF(COUNTIFS('Base Diária'!$A$2:$A$2296,$A17,'Base Diária'!$F$2:$F$2296,N$4,'Base Diária'!$P$2:$P$2296,"Sim")=0,"",SUMIFS('Base Diária'!$N$2:$N$2296,'Base Diária'!$A$2:$A$2296,$A17,'Base Diária'!$F$2:$F$2296,N$4))</f>
        <v>0.91604197901049478</v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>
        <f>IF(COUNTIFS('Base Diária'!$A$2:$A$2296,$A18,'Base Diária'!$F$2:$F$2296,M$4,'Base Diária'!$P$2:$P$2296,"Sim")=0,"",SUMIFS('Base Diária'!$N$2:$N$2296,'Base Diária'!$A$2:$A$2296,$A18,'Base Diária'!$F$2:$F$2296,M$4))</f>
        <v>0.77386363636363631</v>
      </c>
      <c r="N18" s="85">
        <f>IF(COUNTIFS('Base Diária'!$A$2:$A$2296,$A18,'Base Diária'!$F$2:$F$2296,N$4,'Base Diária'!$P$2:$P$2296,"Sim")=0,"",SUMIFS('Base Diária'!$N$2:$N$2296,'Base Diária'!$A$2:$A$2296,$A18,'Base Diária'!$F$2:$F$2296,N$4))</f>
        <v>0.93522727272727268</v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8</v>
      </c>
      <c r="AQ18" s="86">
        <f>IFERROR(INDEX('Painel Empregado'!$J$5:$J$63,MATCH($A18,'Painel Empregado'!$A$5:$A$63,0)),"")</f>
        <v>0.93515160307558409</v>
      </c>
      <c r="AR18" s="86">
        <f>IFERROR(INDEX('Painel Empregado'!$M$5:$M$63,MATCH($A18,'Painel Empregado'!$A$5:$A$63,0)),"")</f>
        <v>0.875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>
        <f>IF(COUNTIFS('Base Diária'!$A$2:$A$2296,$A19,'Base Diária'!$F$2:$F$2296,M$4,'Base Diária'!$P$2:$P$2296,"Sim")=0,"",SUMIFS('Base Diária'!$N$2:$N$2296,'Base Diária'!$A$2:$A$2296,$A19,'Base Diária'!$F$2:$F$2296,M$4))</f>
        <v>0.76531942633637562</v>
      </c>
      <c r="N19" s="85">
        <f>IF(COUNTIFS('Base Diária'!$A$2:$A$2296,$A19,'Base Diária'!$F$2:$F$2296,N$4,'Base Diária'!$P$2:$P$2296,"Sim")=0,"",SUMIFS('Base Diária'!$N$2:$N$2296,'Base Diária'!$A$2:$A$2296,$A19,'Base Diária'!$F$2:$F$2296,N$4))</f>
        <v>0.82920469361147331</v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8</v>
      </c>
      <c r="AQ19" s="86">
        <f>IFERROR(INDEX('Painel Empregado'!$J$5:$J$63,MATCH($A19,'Painel Empregado'!$A$5:$A$63,0)),"")</f>
        <v>0.83213820078226852</v>
      </c>
      <c r="AR19" s="86">
        <f>IFERROR(INDEX('Painel Empregado'!$M$5:$M$63,MATCH($A19,'Painel Empregado'!$A$5:$A$63,0)),"")</f>
        <v>0.75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Atenção</v>
      </c>
    </row>
    <row r="20" spans="1:46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>
        <f>IF(COUNTIFS('Base Diária'!$A$2:$A$2296,$A20,'Base Diária'!$F$2:$F$2296,M$4,'Base Diária'!$P$2:$P$2296,"Sim")=0,"",SUMIFS('Base Diária'!$N$2:$N$2296,'Base Diária'!$A$2:$A$2296,$A20,'Base Diária'!$F$2:$F$2296,M$4))</f>
        <v>0.7</v>
      </c>
      <c r="N20" s="85">
        <f>IF(COUNTIFS('Base Diária'!$A$2:$A$2296,$A20,'Base Diária'!$F$2:$F$2296,N$4,'Base Diária'!$P$2:$P$2296,"Sim")=0,"",SUMIFS('Base Diária'!$N$2:$N$2296,'Base Diária'!$A$2:$A$2296,$A20,'Base Diária'!$F$2:$F$2296,N$4))</f>
        <v>0</v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7</v>
      </c>
      <c r="AQ20" s="86">
        <f>IFERROR(INDEX('Painel Empregado'!$J$5:$J$63,MATCH($A20,'Painel Empregado'!$A$5:$A$63,0)),"")</f>
        <v>0.83552303342757361</v>
      </c>
      <c r="AR20" s="86">
        <f>IFERROR(INDEX('Painel Empregado'!$M$5:$M$63,MATCH($A20,'Painel Empregado'!$A$5:$A$63,0)),"")</f>
        <v>0.7142857142857143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Atenção</v>
      </c>
    </row>
    <row r="21" spans="1:46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>
        <f>IF(COUNTIFS('Base Diária'!$A$2:$A$2296,$A21,'Base Diária'!$F$2:$F$2296,M$4,'Base Diária'!$P$2:$P$2296,"Sim")=0,"",SUMIFS('Base Diária'!$N$2:$N$2296,'Base Diária'!$A$2:$A$2296,$A21,'Base Diária'!$F$2:$F$2296,M$4))</f>
        <v>0.77727272727272723</v>
      </c>
      <c r="N21" s="85">
        <f>IF(COUNTIFS('Base Diária'!$A$2:$A$2296,$A21,'Base Diária'!$F$2:$F$2296,N$4,'Base Diária'!$P$2:$P$2296,"Sim")=0,"",SUMIFS('Base Diária'!$N$2:$N$2296,'Base Diária'!$A$2:$A$2296,$A21,'Base Diária'!$F$2:$F$2296,N$4))</f>
        <v>0.89090909090909087</v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8</v>
      </c>
      <c r="AQ21" s="86">
        <f>IFERROR(INDEX('Painel Empregado'!$J$5:$J$63,MATCH($A21,'Painel Empregado'!$A$5:$A$63,0)),"")</f>
        <v>0.87044828086464543</v>
      </c>
      <c r="AR21" s="86">
        <f>IFERROR(INDEX('Painel Empregado'!$M$5:$M$63,MATCH($A21,'Painel Empregado'!$A$5:$A$63,0)),"")</f>
        <v>0.875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>
        <f>IF(COUNTIFS('Base Diária'!$A$2:$A$2296,$A24,'Base Diária'!$F$2:$F$2296,M$4,'Base Diária'!$P$2:$P$2296,"Sim")=0,"",SUMIFS('Base Diária'!$N$2:$N$2296,'Base Diária'!$A$2:$A$2296,$A24,'Base Diária'!$F$2:$F$2296,M$4))</f>
        <v>0.96851574212893554</v>
      </c>
      <c r="N24" s="85">
        <f>IF(COUNTIFS('Base Diária'!$A$2:$A$2296,$A24,'Base Diária'!$F$2:$F$2296,N$4,'Base Diária'!$P$2:$P$2296,"Sim")=0,"",SUMIFS('Base Diária'!$N$2:$N$2296,'Base Diária'!$A$2:$A$2296,$A24,'Base Diária'!$F$2:$F$2296,N$4))</f>
        <v>1.0389805097451275</v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7</v>
      </c>
      <c r="AQ24" s="86">
        <f>IFERROR(INDEX('Painel Empregado'!$J$5:$J$63,MATCH($A24,'Painel Empregado'!$A$5:$A$63,0)),"")</f>
        <v>0.90790319126151198</v>
      </c>
      <c r="AR24" s="86">
        <f>IFERROR(INDEX('Painel Empregado'!$M$5:$M$63,MATCH($A24,'Painel Empregado'!$A$5:$A$63,0)),"")</f>
        <v>0.7142857142857143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>
        <f>IF(COUNTIFS('Base Diária'!$A$2:$A$2296,$A25,'Base Diária'!$F$2:$F$2296,M$4,'Base Diária'!$P$2:$P$2296,"Sim")=0,"",SUMIFS('Base Diária'!$N$2:$N$2296,'Base Diária'!$A$2:$A$2296,$A25,'Base Diária'!$F$2:$F$2296,M$4))</f>
        <v>0.90104947526236912</v>
      </c>
      <c r="N25" s="85">
        <f>IF(COUNTIFS('Base Diária'!$A$2:$A$2296,$A25,'Base Diária'!$F$2:$F$2296,N$4,'Base Diária'!$P$2:$P$2296,"Sim")=0,"",SUMIFS('Base Diária'!$N$2:$N$2296,'Base Diária'!$A$2:$A$2296,$A25,'Base Diária'!$F$2:$F$2296,N$4))</f>
        <v>0</v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7</v>
      </c>
      <c r="AQ25" s="86">
        <f>IFERROR(INDEX('Painel Empregado'!$J$5:$J$63,MATCH($A25,'Painel Empregado'!$A$5:$A$63,0)),"")</f>
        <v>0.89740843863782394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>
        <f>IF(COUNTIFS('Base Diária'!$A$2:$A$2296,$A26,'Base Diária'!$F$2:$F$2296,M$4,'Base Diária'!$P$2:$P$2296,"Sim")=0,"",SUMIFS('Base Diária'!$N$2:$N$2296,'Base Diária'!$A$2:$A$2296,$A26,'Base Diária'!$F$2:$F$2296,M$4))</f>
        <v>0</v>
      </c>
      <c r="N26" s="85">
        <f>IF(COUNTIFS('Base Diária'!$A$2:$A$2296,$A26,'Base Diária'!$F$2:$F$2296,N$4,'Base Diária'!$P$2:$P$2296,"Sim")=0,"",SUMIFS('Base Diária'!$N$2:$N$2296,'Base Diária'!$A$2:$A$2296,$A26,'Base Diária'!$F$2:$F$2296,N$4))</f>
        <v>0</v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4</v>
      </c>
      <c r="AQ26" s="86">
        <f>IFERROR(INDEX('Painel Empregado'!$J$5:$J$63,MATCH($A26,'Painel Empregado'!$A$5:$A$63,0)),"")</f>
        <v>0.84613104061666167</v>
      </c>
      <c r="AR26" s="86">
        <f>IFERROR(INDEX('Painel Empregado'!$M$5:$M$63,MATCH($A26,'Painel Empregado'!$A$5:$A$63,0)),"")</f>
        <v>1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>
        <f>IF(COUNTIFS('Base Diária'!$A$2:$A$2296,$A27,'Base Diária'!$F$2:$F$2296,M$4,'Base Diária'!$P$2:$P$2296,"Sim")=0,"",SUMIFS('Base Diária'!$N$2:$N$2296,'Base Diária'!$A$2:$A$2296,$A27,'Base Diária'!$F$2:$F$2296,M$4))</f>
        <v>0.77840909090909094</v>
      </c>
      <c r="N27" s="85">
        <f>IF(COUNTIFS('Base Diária'!$A$2:$A$2296,$A27,'Base Diária'!$F$2:$F$2296,N$4,'Base Diária'!$P$2:$P$2296,"Sim")=0,"",SUMIFS('Base Diária'!$N$2:$N$2296,'Base Diária'!$A$2:$A$2296,$A27,'Base Diária'!$F$2:$F$2296,N$4))</f>
        <v>0.67159090909090902</v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7</v>
      </c>
      <c r="AQ27" s="86">
        <f>IFERROR(INDEX('Painel Empregado'!$J$5:$J$63,MATCH($A27,'Painel Empregado'!$A$5:$A$63,0)),"")</f>
        <v>0.90081168831168856</v>
      </c>
      <c r="AR27" s="86">
        <f>IFERROR(INDEX('Painel Empregado'!$M$5:$M$63,MATCH($A27,'Painel Empregado'!$A$5:$A$63,0)),"")</f>
        <v>0.7142857142857143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Atenção</v>
      </c>
    </row>
    <row r="28" spans="1:46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>
        <f>IF(COUNTIFS('Base Diária'!$A$2:$A$2296,$A30,'Base Diária'!$F$2:$F$2296,M$4,'Base Diária'!$P$2:$P$2296,"Sim")=0,"",SUMIFS('Base Diária'!$N$2:$N$2296,'Base Diária'!$A$2:$A$2296,$A30,'Base Diária'!$F$2:$F$2296,M$4))</f>
        <v>0.73977272727272714</v>
      </c>
      <c r="N30" s="85">
        <f>IF(COUNTIFS('Base Diária'!$A$2:$A$2296,$A30,'Base Diária'!$F$2:$F$2296,N$4,'Base Diária'!$P$2:$P$2296,"Sim")=0,"",SUMIFS('Base Diária'!$N$2:$N$2296,'Base Diária'!$A$2:$A$2296,$A30,'Base Diária'!$F$2:$F$2296,N$4))</f>
        <v>0</v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7</v>
      </c>
      <c r="AQ30" s="86">
        <f>IFERROR(INDEX('Painel Empregado'!$J$5:$J$63,MATCH($A30,'Painel Empregado'!$A$5:$A$63,0)),"")</f>
        <v>0.84300681855978721</v>
      </c>
      <c r="AR30" s="86">
        <f>IFERROR(INDEX('Painel Empregado'!$M$5:$M$63,MATCH($A30,'Painel Empregado'!$A$5:$A$63,0)),"")</f>
        <v>0.8571428571428571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>
        <f>IF(COUNTIFS('Base Diária'!$A$2:$A$2296,$A31,'Base Diária'!$F$2:$F$2296,M$4,'Base Diária'!$P$2:$P$2296,"Sim")=0,"",SUMIFS('Base Diária'!$N$2:$N$2296,'Base Diária'!$A$2:$A$2296,$A31,'Base Diária'!$F$2:$F$2296,M$4))</f>
        <v>0</v>
      </c>
      <c r="N31" s="85">
        <f>IF(COUNTIFS('Base Diária'!$A$2:$A$2296,$A31,'Base Diária'!$F$2:$F$2296,N$4,'Base Diária'!$P$2:$P$2296,"Sim")=0,"",SUMIFS('Base Diária'!$N$2:$N$2296,'Base Diária'!$A$2:$A$2296,$A31,'Base Diária'!$F$2:$F$2296,N$4))</f>
        <v>0</v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>
        <f>IF(COUNTIFS('Base Diária'!$A$2:$A$2296,$A32,'Base Diária'!$F$2:$F$2296,M$4,'Base Diária'!$P$2:$P$2296,"Sim")=0,"",SUMIFS('Base Diária'!$N$2:$N$2296,'Base Diária'!$A$2:$A$2296,$A32,'Base Diária'!$F$2:$F$2296,M$4))</f>
        <v>0</v>
      </c>
      <c r="N32" s="85">
        <f>IF(COUNTIFS('Base Diária'!$A$2:$A$2296,$A32,'Base Diária'!$F$2:$F$2296,N$4,'Base Diária'!$P$2:$P$2296,"Sim")=0,"",SUMIFS('Base Diária'!$N$2:$N$2296,'Base Diária'!$A$2:$A$2296,$A32,'Base Diária'!$F$2:$F$2296,N$4))</f>
        <v>0</v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>
        <f>IF(COUNTIFS('Base Diária'!$A$2:$A$2296,$A33,'Base Diária'!$F$2:$F$2296,M$4,'Base Diária'!$P$2:$P$2296,"Sim")=0,"",SUMIFS('Base Diária'!$N$2:$N$2296,'Base Diária'!$A$2:$A$2296,$A33,'Base Diária'!$F$2:$F$2296,M$4))</f>
        <v>0.81818181818181812</v>
      </c>
      <c r="N33" s="85">
        <f>IF(COUNTIFS('Base Diária'!$A$2:$A$2296,$A33,'Base Diária'!$F$2:$F$2296,N$4,'Base Diária'!$P$2:$P$2296,"Sim")=0,"",SUMIFS('Base Diária'!$N$2:$N$2296,'Base Diária'!$A$2:$A$2296,$A33,'Base Diária'!$F$2:$F$2296,N$4))</f>
        <v>0.91477272727272729</v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5</v>
      </c>
      <c r="AQ33" s="86">
        <f>IFERROR(INDEX('Painel Empregado'!$J$5:$J$63,MATCH($A33,'Painel Empregado'!$A$5:$A$63,0)),"")</f>
        <v>0.88795454545454544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>
        <f>IF(COUNTIFS('Base Diária'!$A$2:$A$2296,$A34,'Base Diária'!$F$2:$F$2296,M$4,'Base Diária'!$P$2:$P$2296,"Sim")=0,"",SUMIFS('Base Diária'!$N$2:$N$2296,'Base Diária'!$A$2:$A$2296,$A34,'Base Diária'!$F$2:$F$2296,M$4))</f>
        <v>0.89050131926121368</v>
      </c>
      <c r="N34" s="85">
        <f>IF(COUNTIFS('Base Diária'!$A$2:$A$2296,$A34,'Base Diária'!$F$2:$F$2296,N$4,'Base Diária'!$P$2:$P$2296,"Sim")=0,"",SUMIFS('Base Diária'!$N$2:$N$2296,'Base Diária'!$A$2:$A$2296,$A34,'Base Diária'!$F$2:$F$2296,N$4))</f>
        <v>0</v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6</v>
      </c>
      <c r="AQ34" s="86">
        <f>IFERROR(INDEX('Painel Empregado'!$J$5:$J$63,MATCH($A34,'Painel Empregado'!$A$5:$A$63,0)),"")</f>
        <v>0.88060686015831136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>
        <f>IF(COUNTIFS('Base Diária'!$A$2:$A$2296,$A35,'Base Diária'!$F$2:$F$2296,M$4,'Base Diária'!$P$2:$P$2296,"Sim")=0,"",SUMIFS('Base Diária'!$N$2:$N$2296,'Base Diária'!$A$2:$A$2296,$A35,'Base Diária'!$F$2:$F$2296,M$4))</f>
        <v>0</v>
      </c>
      <c r="N35" s="85">
        <f>IF(COUNTIFS('Base Diária'!$A$2:$A$2296,$A35,'Base Diária'!$F$2:$F$2296,N$4,'Base Diária'!$P$2:$P$2296,"Sim")=0,"",SUMIFS('Base Diária'!$N$2:$N$2296,'Base Diária'!$A$2:$A$2296,$A35,'Base Diária'!$F$2:$F$2296,N$4))</f>
        <v>0.94090909090909092</v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7</v>
      </c>
      <c r="AQ35" s="86">
        <f>IFERROR(INDEX('Painel Empregado'!$J$5:$J$63,MATCH($A35,'Painel Empregado'!$A$5:$A$63,0)),"")</f>
        <v>0.91717944453683686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>
        <f>IF(COUNTIFS('Base Diária'!$A$2:$A$2296,$A36,'Base Diária'!$F$2:$F$2296,N$4,'Base Diária'!$P$2:$P$2296,"Sim")=0,"",SUMIFS('Base Diária'!$N$2:$N$2296,'Base Diária'!$A$2:$A$2296,$A36,'Base Diária'!$F$2:$F$2296,N$4))</f>
        <v>0.89182058047493407</v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6</v>
      </c>
      <c r="AQ36" s="86">
        <f>IFERROR(INDEX('Painel Empregado'!$J$5:$J$63,MATCH($A36,'Painel Empregado'!$A$5:$A$63,0)),"")</f>
        <v>0.8858839050131927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>
        <f>IF(COUNTIFS('Base Diária'!$A$2:$A$2296,$A37,'Base Diária'!$F$2:$F$2296,M$4,'Base Diária'!$P$2:$P$2296,"Sim")=0,"",SUMIFS('Base Diária'!$N$2:$N$2296,'Base Diária'!$A$2:$A$2296,$A37,'Base Diária'!$F$2:$F$2296,M$4))</f>
        <v>0.65681818181818175</v>
      </c>
      <c r="N37" s="85">
        <f>IF(COUNTIFS('Base Diária'!$A$2:$A$2296,$A37,'Base Diária'!$F$2:$F$2296,N$4,'Base Diária'!$P$2:$P$2296,"Sim")=0,"",SUMIFS('Base Diária'!$N$2:$N$2296,'Base Diária'!$A$2:$A$2296,$A37,'Base Diária'!$F$2:$F$2296,N$4))</f>
        <v>1.0374999999999999</v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7</v>
      </c>
      <c r="AQ37" s="86">
        <f>IFERROR(INDEX('Painel Empregado'!$J$5:$J$63,MATCH($A37,'Painel Empregado'!$A$5:$A$63,0)),"")</f>
        <v>0.82694805194805199</v>
      </c>
      <c r="AR37" s="86">
        <f>IFERROR(INDEX('Painel Empregado'!$M$5:$M$63,MATCH($A37,'Painel Empregado'!$A$5:$A$63,0)),"")</f>
        <v>0.7142857142857143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Atenção</v>
      </c>
    </row>
    <row r="38" spans="1:46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>
        <f>IF(COUNTIFS('Base Diária'!$A$2:$A$2296,$A38,'Base Diária'!$F$2:$F$2296,M$4,'Base Diária'!$P$2:$P$2296,"Sim")=0,"",SUMIFS('Base Diária'!$N$2:$N$2296,'Base Diária'!$A$2:$A$2296,$A38,'Base Diária'!$F$2:$F$2296,M$4))</f>
        <v>0</v>
      </c>
      <c r="N38" s="85">
        <f>IF(COUNTIFS('Base Diária'!$A$2:$A$2296,$A38,'Base Diária'!$F$2:$F$2296,N$4,'Base Diária'!$P$2:$P$2296,"Sim")=0,"",SUMIFS('Base Diária'!$N$2:$N$2296,'Base Diária'!$A$2:$A$2296,$A38,'Base Diária'!$F$2:$F$2296,N$4))</f>
        <v>0.57272727272727264</v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7</v>
      </c>
      <c r="AQ38" s="86">
        <f>IFERROR(INDEX('Painel Empregado'!$J$5:$J$63,MATCH($A38,'Painel Empregado'!$A$5:$A$63,0)),"")</f>
        <v>0.63479128554797948</v>
      </c>
      <c r="AR38" s="86">
        <f>IFERROR(INDEX('Painel Empregado'!$M$5:$M$63,MATCH($A38,'Painel Empregado'!$A$5:$A$63,0)),"")</f>
        <v>0.2857142857142857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>
        <f>IF(COUNTIFS('Base Diária'!$A$2:$A$2296,$A39,'Base Diária'!$F$2:$F$2296,N$4,'Base Diária'!$P$2:$P$2296,"Sim")=0,"",SUMIFS('Base Diária'!$N$2:$N$2296,'Base Diária'!$A$2:$A$2296,$A39,'Base Diária'!$F$2:$F$2296,N$4))</f>
        <v>0</v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>
        <f>IF(COUNTIFS('Base Diária'!$A$2:$A$2296,$A40,'Base Diária'!$F$2:$F$2296,M$4,'Base Diária'!$P$2:$P$2296,"Sim")=0,"",SUMIFS('Base Diária'!$N$2:$N$2296,'Base Diária'!$A$2:$A$2296,$A40,'Base Diária'!$F$2:$F$2296,M$4))</f>
        <v>0.93703148425787108</v>
      </c>
      <c r="N40" s="85">
        <f>IF(COUNTIFS('Base Diária'!$A$2:$A$2296,$A40,'Base Diária'!$F$2:$F$2296,N$4,'Base Diária'!$P$2:$P$2296,"Sim")=0,"",SUMIFS('Base Diária'!$N$2:$N$2296,'Base Diária'!$A$2:$A$2296,$A40,'Base Diária'!$F$2:$F$2296,N$4))</f>
        <v>0.79310344827586221</v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8</v>
      </c>
      <c r="AQ40" s="86">
        <f>IFERROR(INDEX('Painel Empregado'!$J$5:$J$63,MATCH($A40,'Painel Empregado'!$A$5:$A$63,0)),"")</f>
        <v>0.89655172413793094</v>
      </c>
      <c r="AR40" s="86">
        <f>IFERROR(INDEX('Painel Empregado'!$M$5:$M$63,MATCH($A40,'Painel Empregado'!$A$5:$A$63,0)),"")</f>
        <v>0.875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>
        <f>IF(COUNTIFS('Base Diária'!$A$2:$A$2296,$A41,'Base Diária'!$F$2:$F$2296,M$4,'Base Diária'!$P$2:$P$2296,"Sim")=0,"",SUMIFS('Base Diária'!$N$2:$N$2296,'Base Diária'!$A$2:$A$2296,$A41,'Base Diária'!$F$2:$F$2296,M$4))</f>
        <v>0.87092568448500651</v>
      </c>
      <c r="N41" s="85">
        <f>IF(COUNTIFS('Base Diária'!$A$2:$A$2296,$A41,'Base Diária'!$F$2:$F$2296,N$4,'Base Diária'!$P$2:$P$2296,"Sim")=0,"",SUMIFS('Base Diária'!$N$2:$N$2296,'Base Diária'!$A$2:$A$2296,$A41,'Base Diária'!$F$2:$F$2296,N$4))</f>
        <v>0.9791395045632334</v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8</v>
      </c>
      <c r="AQ41" s="86">
        <f>IFERROR(INDEX('Painel Empregado'!$J$5:$J$63,MATCH($A41,'Painel Empregado'!$A$5:$A$63,0)),"")</f>
        <v>0.91378748370273788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>
        <f>IF(COUNTIFS('Base Diária'!$A$2:$A$2296,$A42,'Base Diária'!$F$2:$F$2296,M$4,'Base Diária'!$P$2:$P$2296,"Sim")=0,"",SUMIFS('Base Diária'!$N$2:$N$2296,'Base Diária'!$A$2:$A$2296,$A42,'Base Diária'!$F$2:$F$2296,M$4))</f>
        <v>0.97889182058047497</v>
      </c>
      <c r="N42" s="85">
        <f>IF(COUNTIFS('Base Diária'!$A$2:$A$2296,$A42,'Base Diária'!$F$2:$F$2296,N$4,'Base Diária'!$P$2:$P$2296,"Sim")=0,"",SUMIFS('Base Diária'!$N$2:$N$2296,'Base Diária'!$A$2:$A$2296,$A42,'Base Diária'!$F$2:$F$2296,N$4))</f>
        <v>0</v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6</v>
      </c>
      <c r="AQ42" s="86">
        <f>IFERROR(INDEX('Painel Empregado'!$J$5:$J$63,MATCH($A42,'Painel Empregado'!$A$5:$A$63,0)),"")</f>
        <v>0.96987686895338621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>
        <f>IF(COUNTIFS('Base Diária'!$A$2:$A$2296,$A43,'Base Diária'!$F$2:$F$2296,M$4,'Base Diária'!$P$2:$P$2296,"Sim")=0,"",SUMIFS('Base Diária'!$N$2:$N$2296,'Base Diária'!$A$2:$A$2296,$A43,'Base Diária'!$F$2:$F$2296,M$4))</f>
        <v>0</v>
      </c>
      <c r="N43" s="85">
        <f>IF(COUNTIFS('Base Diária'!$A$2:$A$2296,$A43,'Base Diária'!$F$2:$F$2296,N$4,'Base Diária'!$P$2:$P$2296,"Sim")=0,"",SUMIFS('Base Diária'!$N$2:$N$2296,'Base Diária'!$A$2:$A$2296,$A43,'Base Diária'!$F$2:$F$2296,N$4))</f>
        <v>0</v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5</v>
      </c>
      <c r="AQ43" s="86">
        <f>IFERROR(INDEX('Painel Empregado'!$J$5:$J$63,MATCH($A43,'Painel Empregado'!$A$5:$A$63,0)),"")</f>
        <v>0.81777568774982368</v>
      </c>
      <c r="AR43" s="86">
        <f>IFERROR(INDEX('Painel Empregado'!$M$5:$M$63,MATCH($A43,'Painel Empregado'!$A$5:$A$63,0)),"")</f>
        <v>1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5</v>
      </c>
      <c r="AQ44" s="86">
        <f>IFERROR(INDEX('Painel Empregado'!$J$5:$J$63,MATCH($A44,'Painel Empregado'!$A$5:$A$63,0)),"")</f>
        <v>0.85289957567185282</v>
      </c>
      <c r="AR44" s="86">
        <f>IFERROR(INDEX('Painel Empregado'!$M$5:$M$63,MATCH($A44,'Painel Empregado'!$A$5:$A$63,0)),"")</f>
        <v>0.6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>
        <f>IF(COUNTIFS('Base Diária'!$A$2:$A$2296,$A45,'Base Diária'!$F$2:$F$2296,M$4,'Base Diária'!$P$2:$P$2296,"Sim")=0,"",SUMIFS('Base Diária'!$N$2:$N$2296,'Base Diária'!$A$2:$A$2296,$A45,'Base Diária'!$F$2:$F$2296,M$4))</f>
        <v>0.65681818181818175</v>
      </c>
      <c r="N45" s="85">
        <f>IF(COUNTIFS('Base Diária'!$A$2:$A$2296,$A45,'Base Diária'!$F$2:$F$2296,N$4,'Base Diária'!$P$2:$P$2296,"Sim")=0,"",SUMIFS('Base Diária'!$N$2:$N$2296,'Base Diária'!$A$2:$A$2296,$A45,'Base Diária'!$F$2:$F$2296,N$4))</f>
        <v>1.0374999999999999</v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6</v>
      </c>
      <c r="AQ45" s="86">
        <f>IFERROR(INDEX('Painel Empregado'!$J$5:$J$63,MATCH($A45,'Painel Empregado'!$A$5:$A$63,0)),"")</f>
        <v>0.81931818181818195</v>
      </c>
      <c r="AR45" s="86">
        <f>IFERROR(INDEX('Painel Empregado'!$M$5:$M$63,MATCH($A45,'Painel Empregado'!$A$5:$A$63,0)),"")</f>
        <v>0.66666666666666663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>
        <f>IF(COUNTIFS('Base Diária'!$A$2:$A$2296,$A46,'Base Diária'!$F$2:$F$2296,M$4,'Base Diária'!$P$2:$P$2296,"Sim")=0,"",SUMIFS('Base Diária'!$N$2:$N$2296,'Base Diária'!$A$2:$A$2296,$A46,'Base Diária'!$F$2:$F$2296,M$4))</f>
        <v>0.13192612137203166</v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7</v>
      </c>
      <c r="AQ46" s="86">
        <f>IFERROR(INDEX('Painel Empregado'!$J$5:$J$63,MATCH($A46,'Painel Empregado'!$A$5:$A$63,0)),"")</f>
        <v>0.74990576705616308</v>
      </c>
      <c r="AR46" s="86">
        <f>IFERROR(INDEX('Painel Empregado'!$M$5:$M$63,MATCH($A46,'Painel Empregado'!$A$5:$A$63,0)),"")</f>
        <v>0.8571428571428571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Crítico</v>
      </c>
    </row>
    <row r="47" spans="1:46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>
        <f>IF(COUNTIFS('Base Diária'!$A$2:$A$2296,$A47,'Base Diária'!$F$2:$F$2296,M$4,'Base Diária'!$P$2:$P$2296,"Sim")=0,"",SUMIFS('Base Diária'!$N$2:$N$2296,'Base Diária'!$A$2:$A$2296,$A47,'Base Diária'!$F$2:$F$2296,M$4))</f>
        <v>0.12401055408970975</v>
      </c>
      <c r="N47" s="85">
        <f>IF(COUNTIFS('Base Diária'!$A$2:$A$2296,$A47,'Base Diária'!$F$2:$F$2296,N$4,'Base Diária'!$P$2:$P$2296,"Sim")=0,"",SUMIFS('Base Diária'!$N$2:$N$2296,'Base Diária'!$A$2:$A$2296,$A47,'Base Diária'!$F$2:$F$2296,N$4))</f>
        <v>0</v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7</v>
      </c>
      <c r="AQ47" s="86">
        <f>IFERROR(INDEX('Painel Empregado'!$J$5:$J$63,MATCH($A47,'Painel Empregado'!$A$5:$A$63,0)),"")</f>
        <v>0.81549189596683003</v>
      </c>
      <c r="AR47" s="86">
        <f>IFERROR(INDEX('Painel Empregado'!$M$5:$M$63,MATCH($A47,'Painel Empregado'!$A$5:$A$63,0)),"")</f>
        <v>0.7142857142857143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Atenção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>
        <f>IF(COUNTIFS('Base Diária'!$A$2:$A$2296,$A48,'Base Diária'!$F$2:$F$2296,M$4,'Base Diária'!$P$2:$P$2296,"Sim")=0,"",SUMIFS('Base Diária'!$N$2:$N$2296,'Base Diária'!$A$2:$A$2296,$A48,'Base Diária'!$F$2:$F$2296,M$4))</f>
        <v>0.81818181818181812</v>
      </c>
      <c r="N48" s="85">
        <f>IF(COUNTIFS('Base Diária'!$A$2:$A$2296,$A48,'Base Diária'!$F$2:$F$2296,N$4,'Base Diária'!$P$2:$P$2296,"Sim")=0,"",SUMIFS('Base Diária'!$N$2:$N$2296,'Base Diária'!$A$2:$A$2296,$A48,'Base Diária'!$F$2:$F$2296,N$4))</f>
        <v>0</v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5</v>
      </c>
      <c r="AQ48" s="86">
        <f>IFERROR(INDEX('Painel Empregado'!$J$5:$J$63,MATCH($A48,'Painel Empregado'!$A$5:$A$63,0)),"")</f>
        <v>0.88996002821537734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0.89050131926121368</v>
      </c>
      <c r="M49" s="85">
        <f>IF(COUNTIFS('Base Diária'!$A$2:$A$2296,$A49,'Base Diária'!$F$2:$F$2296,M$4,'Base Diária'!$P$2:$P$2296,"Sim")=0,"",SUMIFS('Base Diária'!$N$2:$N$2296,'Base Diária'!$A$2:$A$2296,$A49,'Base Diária'!$F$2:$F$2296,M$4))</f>
        <v>0</v>
      </c>
      <c r="N49" s="85">
        <f>IF(COUNTIFS('Base Diária'!$A$2:$A$2296,$A49,'Base Diária'!$F$2:$F$2296,N$4,'Base Diária'!$P$2:$P$2296,"Sim")=0,"",SUMIFS('Base Diária'!$N$2:$N$2296,'Base Diária'!$A$2:$A$2296,$A49,'Base Diária'!$F$2:$F$2296,N$4))</f>
        <v>0.92216358839050139</v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7</v>
      </c>
      <c r="AQ49" s="86">
        <f>IFERROR(INDEX('Painel Empregado'!$J$5:$J$63,MATCH($A49,'Painel Empregado'!$A$5:$A$63,0)),"")</f>
        <v>0.90237467018469675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>
        <f>IF(COUNTIFS('Base Diária'!$A$2:$A$2296,$A50,'Base Diária'!$F$2:$F$2296,M$4,'Base Diária'!$P$2:$P$2296,"Sim")=0,"",SUMIFS('Base Diária'!$N$2:$N$2296,'Base Diária'!$A$2:$A$2296,$A50,'Base Diária'!$F$2:$F$2296,M$4))</f>
        <v>0.80443285528031305</v>
      </c>
      <c r="N50" s="85">
        <f>IF(COUNTIFS('Base Diária'!$A$2:$A$2296,$A50,'Base Diária'!$F$2:$F$2296,N$4,'Base Diária'!$P$2:$P$2296,"Sim")=0,"",SUMIFS('Base Diária'!$N$2:$N$2296,'Base Diária'!$A$2:$A$2296,$A50,'Base Diária'!$F$2:$F$2296,N$4))</f>
        <v>0.78357235984354623</v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8</v>
      </c>
      <c r="AQ50" s="86">
        <f>IFERROR(INDEX('Painel Empregado'!$J$5:$J$63,MATCH($A50,'Painel Empregado'!$A$5:$A$63,0)),"")</f>
        <v>0.83800521512385917</v>
      </c>
      <c r="AR50" s="86">
        <f>IFERROR(INDEX('Painel Empregado'!$M$5:$M$63,MATCH($A50,'Painel Empregado'!$A$5:$A$63,0)),"")</f>
        <v>0.75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Atenção</v>
      </c>
    </row>
    <row r="51" spans="1:46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>
        <f>IF(COUNTIFS('Base Diária'!$A$2:$A$2296,$A52,'Base Diária'!$F$2:$F$2296,N$4,'Base Diária'!$P$2:$P$2296,"Sim")=0,"",SUMIFS('Base Diária'!$N$2:$N$2296,'Base Diária'!$A$2:$A$2296,$A52,'Base Diária'!$F$2:$F$2296,N$4))</f>
        <v>0.9465449804432855</v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5</v>
      </c>
      <c r="AQ52" s="86">
        <f>IFERROR(INDEX('Painel Empregado'!$J$5:$J$63,MATCH($A52,'Painel Empregado'!$A$5:$A$63,0)),"")</f>
        <v>0.99202200825309472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>
        <f>IF(COUNTIFS('Base Diária'!$A$2:$A$2296,$A53,'Base Diária'!$F$2:$F$2296,M$4,'Base Diária'!$P$2:$P$2296,"Sim")=0,"",SUMIFS('Base Diária'!$N$2:$N$2296,'Base Diária'!$A$2:$A$2296,$A53,'Base Diária'!$F$2:$F$2296,M$4))</f>
        <v>0.73977272727272714</v>
      </c>
      <c r="N53" s="85">
        <f>IF(COUNTIFS('Base Diária'!$A$2:$A$2296,$A53,'Base Diária'!$F$2:$F$2296,N$4,'Base Diária'!$P$2:$P$2296,"Sim")=0,"",SUMIFS('Base Diária'!$N$2:$N$2296,'Base Diária'!$A$2:$A$2296,$A53,'Base Diária'!$F$2:$F$2296,N$4))</f>
        <v>0.88068181818181812</v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7</v>
      </c>
      <c r="AQ53" s="86">
        <f>IFERROR(INDEX('Painel Empregado'!$J$5:$J$63,MATCH($A53,'Painel Empregado'!$A$5:$A$63,0)),"")</f>
        <v>0.83435888907367384</v>
      </c>
      <c r="AR53" s="86">
        <f>IFERROR(INDEX('Painel Empregado'!$M$5:$M$63,MATCH($A53,'Painel Empregado'!$A$5:$A$63,0)),"")</f>
        <v>0.7142857142857143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Atenção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>
        <f>IF(COUNTIFS('Base Diária'!$A$2:$A$2296,$A54,'Base Diária'!$F$2:$F$2296,M$4,'Base Diária'!$P$2:$P$2296,"Sim")=0,"",SUMIFS('Base Diária'!$N$2:$N$2296,'Base Diária'!$A$2:$A$2296,$A54,'Base Diária'!$F$2:$F$2296,M$4))</f>
        <v>0</v>
      </c>
      <c r="N54" s="85">
        <f>IF(COUNTIFS('Base Diária'!$A$2:$A$2296,$A54,'Base Diária'!$F$2:$F$2296,N$4,'Base Diária'!$P$2:$P$2296,"Sim")=0,"",SUMIFS('Base Diária'!$N$2:$N$2296,'Base Diária'!$A$2:$A$2296,$A54,'Base Diária'!$F$2:$F$2296,N$4))</f>
        <v>0</v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5</v>
      </c>
      <c r="AQ54" s="86">
        <f>IFERROR(INDEX('Painel Empregado'!$J$5:$J$63,MATCH($A54,'Painel Empregado'!$A$5:$A$63,0)),"")</f>
        <v>0.75734775452621683</v>
      </c>
      <c r="AR54" s="86">
        <f>IFERROR(INDEX('Painel Empregado'!$M$5:$M$63,MATCH($A54,'Painel Empregado'!$A$5:$A$63,0)),"")</f>
        <v>0.4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Crítico</v>
      </c>
    </row>
    <row r="55" spans="1:46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>
        <f>IF(COUNTIFS('Base Diária'!$A$2:$A$2296,$A55,'Base Diária'!$F$2:$F$2296,M$4,'Base Diária'!$P$2:$P$2296,"Sim")=0,"",SUMIFS('Base Diária'!$N$2:$N$2296,'Base Diária'!$A$2:$A$2296,$A55,'Base Diária'!$F$2:$F$2296,M$4))</f>
        <v>0.78749999999999987</v>
      </c>
      <c r="N55" s="85">
        <f>IF(COUNTIFS('Base Diária'!$A$2:$A$2296,$A55,'Base Diária'!$F$2:$F$2296,N$4,'Base Diária'!$P$2:$P$2296,"Sim")=0,"",SUMIFS('Base Diária'!$N$2:$N$2296,'Base Diária'!$A$2:$A$2296,$A55,'Base Diária'!$F$2:$F$2296,N$4))</f>
        <v>0</v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7</v>
      </c>
      <c r="AQ55" s="86">
        <f>IFERROR(INDEX('Painel Empregado'!$J$5:$J$63,MATCH($A55,'Painel Empregado'!$A$5:$A$63,0)),"")</f>
        <v>0.89023781806086821</v>
      </c>
      <c r="AR55" s="86">
        <f>IFERROR(INDEX('Painel Empregado'!$M$5:$M$63,MATCH($A55,'Painel Empregado'!$A$5:$A$63,0)),"")</f>
        <v>0.8571428571428571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>
        <f>IF(COUNTIFS('Base Diária'!$A$2:$A$2296,$A56,'Base Diária'!$F$2:$F$2296,M$4,'Base Diária'!$P$2:$P$2296,"Sim")=0,"",SUMIFS('Base Diária'!$N$2:$N$2296,'Base Diária'!$A$2:$A$2296,$A56,'Base Diária'!$F$2:$F$2296,M$4))</f>
        <v>0.90254872563718147</v>
      </c>
      <c r="N56" s="85">
        <f>IF(COUNTIFS('Base Diária'!$A$2:$A$2296,$A56,'Base Diária'!$F$2:$F$2296,N$4,'Base Diária'!$P$2:$P$2296,"Sim")=0,"",SUMIFS('Base Diária'!$N$2:$N$2296,'Base Diária'!$A$2:$A$2296,$A56,'Base Diária'!$F$2:$F$2296,N$4))</f>
        <v>0</v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6</v>
      </c>
      <c r="AQ56" s="86">
        <f>IFERROR(INDEX('Painel Empregado'!$J$5:$J$63,MATCH($A56,'Painel Empregado'!$A$5:$A$63,0)),"")</f>
        <v>0.89505247376311836</v>
      </c>
      <c r="AR56" s="86">
        <f>IFERROR(INDEX('Painel Empregado'!$M$5:$M$63,MATCH($A56,'Painel Empregado'!$A$5:$A$63,0)),"")</f>
        <v>0.83333333333333337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>
        <f>IF(COUNTIFS('Base Diária'!$A$2:$A$2296,$A57,'Base Diária'!$F$2:$F$2296,M$4,'Base Diária'!$P$2:$P$2296,"Sim")=0,"",SUMIFS('Base Diária'!$N$2:$N$2296,'Base Diária'!$A$2:$A$2296,$A57,'Base Diária'!$F$2:$F$2296,M$4))</f>
        <v>0.80340909090909085</v>
      </c>
      <c r="N57" s="85">
        <f>IF(COUNTIFS('Base Diária'!$A$2:$A$2296,$A57,'Base Diária'!$F$2:$F$2296,N$4,'Base Diária'!$P$2:$P$2296,"Sim")=0,"",SUMIFS('Base Diária'!$N$2:$N$2296,'Base Diária'!$A$2:$A$2296,$A57,'Base Diária'!$F$2:$F$2296,N$4))</f>
        <v>0.65340909090909083</v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8</v>
      </c>
      <c r="AQ57" s="86">
        <f>IFERROR(INDEX('Painel Empregado'!$J$5:$J$63,MATCH($A57,'Painel Empregado'!$A$5:$A$63,0)),"")</f>
        <v>0.86333961990425079</v>
      </c>
      <c r="AR57" s="86">
        <f>IFERROR(INDEX('Painel Empregado'!$M$5:$M$63,MATCH($A57,'Painel Empregado'!$A$5:$A$63,0)),"")</f>
        <v>0.75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Atenção</v>
      </c>
    </row>
    <row r="58" spans="1:46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>
        <f>IF(COUNTIFS('Base Diária'!$A$2:$A$2296,$A58,'Base Diária'!$F$2:$F$2296,J$4,'Base Diária'!$P$2:$P$2296,"Sim")=0,"",SUMIFS('Base Diária'!$N$2:$N$2296,'Base Diária'!$A$2:$A$2296,$A58,'Base Diária'!$F$2:$F$2296,J$4))</f>
        <v>0.89569752281616688</v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1.0554089709762533</v>
      </c>
      <c r="M58" s="85">
        <f>IF(COUNTIFS('Base Diária'!$A$2:$A$2296,$A58,'Base Diária'!$F$2:$F$2296,M$4,'Base Diária'!$P$2:$P$2296,"Sim")=0,"",SUMIFS('Base Diária'!$N$2:$N$2296,'Base Diária'!$A$2:$A$2296,$A58,'Base Diária'!$F$2:$F$2296,M$4))</f>
        <v>0.57235984354628422</v>
      </c>
      <c r="N58" s="85">
        <f>IF(COUNTIFS('Base Diária'!$A$2:$A$2296,$A58,'Base Diária'!$F$2:$F$2296,N$4,'Base Diária'!$P$2:$P$2296,"Sim")=0,"",SUMIFS('Base Diária'!$N$2:$N$2296,'Base Diária'!$A$2:$A$2296,$A58,'Base Diária'!$F$2:$F$2296,N$4))</f>
        <v>0.75097783572359844</v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8</v>
      </c>
      <c r="AQ58" s="86">
        <f>IFERROR(INDEX('Painel Empregado'!$J$5:$J$63,MATCH($A58,'Painel Empregado'!$A$5:$A$63,0)),"")</f>
        <v>0.83988901583156506</v>
      </c>
      <c r="AR58" s="86">
        <f>IFERROR(INDEX('Painel Empregado'!$M$5:$M$63,MATCH($A58,'Painel Empregado'!$A$5:$A$63,0)),"")</f>
        <v>0.75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Atenção</v>
      </c>
    </row>
    <row r="59" spans="1:46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>
        <f>IF(COUNTIFS('Base Diária'!$A$2:$A$2296,$A59,'Base Diária'!$F$2:$F$2296,M$4,'Base Diária'!$P$2:$P$2296,"Sim")=0,"",SUMIFS('Base Diária'!$N$2:$N$2296,'Base Diária'!$A$2:$A$2296,$A59,'Base Diária'!$F$2:$F$2296,M$4))</f>
        <v>0.86962190352020863</v>
      </c>
      <c r="N59" s="85">
        <f>IF(COUNTIFS('Base Diária'!$A$2:$A$2296,$A59,'Base Diária'!$F$2:$F$2296,N$4,'Base Diária'!$P$2:$P$2296,"Sim")=0,"",SUMIFS('Base Diária'!$N$2:$N$2296,'Base Diária'!$A$2:$A$2296,$A59,'Base Diária'!$F$2:$F$2296,N$4))</f>
        <v>0.58930899608865706</v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7</v>
      </c>
      <c r="AQ59" s="86">
        <f>IFERROR(INDEX('Painel Empregado'!$J$5:$J$63,MATCH($A59,'Painel Empregado'!$A$5:$A$63,0)),"")</f>
        <v>0.80219780219780201</v>
      </c>
      <c r="AR59" s="86">
        <f>IFERROR(INDEX('Painel Empregado'!$M$5:$M$63,MATCH($A59,'Painel Empregado'!$A$5:$A$63,0)),"")</f>
        <v>0.7142857142857143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Atenção</v>
      </c>
    </row>
    <row r="60" spans="1:46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>
        <f>IF(COUNTIFS('Base Diária'!$A$2:$A$2296,$A60,'Base Diária'!$F$2:$F$2296,M$4,'Base Diária'!$P$2:$P$2296,"Sim")=0,"",SUMIFS('Base Diária'!$N$2:$N$2296,'Base Diária'!$A$2:$A$2296,$A60,'Base Diária'!$F$2:$F$2296,M$4))</f>
        <v>0.91424802110817938</v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7</v>
      </c>
      <c r="AQ60" s="86">
        <f>IFERROR(INDEX('Painel Empregado'!$J$5:$J$63,MATCH($A60,'Painel Empregado'!$A$5:$A$63,0)),"")</f>
        <v>0.94176404070863184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>
        <f>IF(COUNTIFS('Base Diária'!$A$2:$A$2296,$A61,'Base Diária'!$F$2:$F$2296,M$4,'Base Diária'!$P$2:$P$2296,"Sim")=0,"",SUMIFS('Base Diária'!$N$2:$N$2296,'Base Diária'!$A$2:$A$2296,$A61,'Base Diária'!$F$2:$F$2296,M$4))</f>
        <v>0.84168865435356199</v>
      </c>
      <c r="N61" s="85">
        <f>IF(COUNTIFS('Base Diária'!$A$2:$A$2296,$A61,'Base Diária'!$F$2:$F$2296,N$4,'Base Diária'!$P$2:$P$2296,"Sim")=0,"",SUMIFS('Base Diária'!$N$2:$N$2296,'Base Diária'!$A$2:$A$2296,$A61,'Base Diária'!$F$2:$F$2296,N$4))</f>
        <v>0.8166226912928759</v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8</v>
      </c>
      <c r="AQ61" s="86">
        <f>IFERROR(INDEX('Painel Empregado'!$J$5:$J$63,MATCH($A61,'Painel Empregado'!$A$5:$A$63,0)),"")</f>
        <v>0.87615435356200544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>
        <f>IF(COUNTIFS('Base Diária'!$A$2:$A$2296,$A62,'Base Diária'!$F$2:$F$2296,M$4,'Base Diária'!$P$2:$P$2296,"Sim")=0,"",SUMIFS('Base Diária'!$N$2:$N$2296,'Base Diária'!$A$2:$A$2296,$A62,'Base Diária'!$F$2:$F$2296,M$4))</f>
        <v>0.89577836411609513</v>
      </c>
      <c r="N62" s="85">
        <f>IF(COUNTIFS('Base Diária'!$A$2:$A$2296,$A62,'Base Diária'!$F$2:$F$2296,N$4,'Base Diária'!$P$2:$P$2296,"Sim")=0,"",SUMIFS('Base Diária'!$N$2:$N$2296,'Base Diária'!$A$2:$A$2296,$A62,'Base Diária'!$F$2:$F$2296,N$4))</f>
        <v>0.48944591029023748</v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8</v>
      </c>
      <c r="AQ62" s="86">
        <f>IFERROR(INDEX('Painel Empregado'!$J$5:$J$63,MATCH($A62,'Painel Empregado'!$A$5:$A$63,0)),"")</f>
        <v>0.77160290237467022</v>
      </c>
      <c r="AR62" s="86">
        <f>IFERROR(INDEX('Painel Empregado'!$M$5:$M$63,MATCH($A62,'Painel Empregado'!$A$5:$A$63,0)),"")</f>
        <v>0.75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>
        <f>IF(COUNTIFS('Base Diária'!$A$2:$A$2296,$A63,'Base Diária'!$F$2:$F$2296,M$4,'Base Diária'!$P$2:$P$2296,"Sim")=0,"",SUMIFS('Base Diária'!$N$2:$N$2296,'Base Diária'!$A$2:$A$2296,$A63,'Base Diária'!$F$2:$F$2296,M$4))</f>
        <v>0.73977272727272714</v>
      </c>
      <c r="N63" s="85">
        <f>IF(COUNTIFS('Base Diária'!$A$2:$A$2296,$A63,'Base Diária'!$F$2:$F$2296,N$4,'Base Diária'!$P$2:$P$2296,"Sim")=0,"",SUMIFS('Base Diária'!$N$2:$N$2296,'Base Diária'!$A$2:$A$2296,$A63,'Base Diária'!$F$2:$F$2296,N$4))</f>
        <v>1</v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7</v>
      </c>
      <c r="AQ63" s="86">
        <f>IFERROR(INDEX('Painel Empregado'!$J$5:$J$63,MATCH($A63,'Painel Empregado'!$A$5:$A$63,0)),"")</f>
        <v>0.78862464659903553</v>
      </c>
      <c r="AR63" s="86">
        <f>IFERROR(INDEX('Painel Empregado'!$M$5:$M$63,MATCH($A63,'Painel Empregado'!$A$5:$A$63,0)),"")</f>
        <v>0.7142857142857143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Crítico</v>
      </c>
    </row>
    <row r="64" spans="1:46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>
        <f>IF(COUNTIFS('Base Diária'!$A$2:$A$2296,$A64,'Base Diária'!$F$2:$F$2296,M$4,'Base Diária'!$P$2:$P$2296,"Sim")=0,"",SUMIFS('Base Diária'!$N$2:$N$2296,'Base Diária'!$A$2:$A$2296,$A64,'Base Diária'!$F$2:$F$2296,M$4))</f>
        <v>1.0022727272727272</v>
      </c>
      <c r="N64" s="85">
        <f>IF(COUNTIFS('Base Diária'!$A$2:$A$2296,$A64,'Base Diária'!$F$2:$F$2296,N$4,'Base Diária'!$P$2:$P$2296,"Sim")=0,"",SUMIFS('Base Diária'!$N$2:$N$2296,'Base Diária'!$A$2:$A$2296,$A64,'Base Diária'!$F$2:$F$2296,N$4))</f>
        <v>0</v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7</v>
      </c>
      <c r="AQ64" s="86">
        <f>IFERROR(INDEX('Painel Empregado'!$J$5:$J$63,MATCH($A64,'Painel Empregado'!$A$5:$A$63,0)),"")</f>
        <v>1.0000000000000002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3" t="s">
        <v>151</v>
      </c>
      <c r="B67" s="123"/>
      <c r="C67" s="123"/>
      <c r="D67" s="123"/>
      <c r="E67" s="123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>0.83112582781456956</v>
      </c>
      <c r="N68" s="85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>0.87936376781656678</v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51</v>
      </c>
      <c r="AQ68" s="86">
        <f>IFERROR(INDEX('Painel Centro'!$H$5:$H$14,MATCH($A68,'Painel Centro'!$A$5:$A$14,0)),"")</f>
        <v>0.93094477068311898</v>
      </c>
      <c r="AR68" s="86">
        <f>IFERROR(INDEX('Painel Centro'!$K$5:$K$14,MATCH($A68,'Painel Centro'!$A$5:$A$14,0)),"")</f>
        <v>0.90196078431372551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>0.76930254257056241</v>
      </c>
      <c r="N69" s="85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>0.93620129870129887</v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73</v>
      </c>
      <c r="AQ69" s="86">
        <f>IFERROR(INDEX('Painel Centro'!$H$5:$H$14,MATCH($A69,'Painel Centro'!$A$5:$A$14,0)),"")</f>
        <v>0.84244169025080495</v>
      </c>
      <c r="AR69" s="86">
        <f>IFERROR(INDEX('Painel Centro'!$K$5:$K$14,MATCH($A69,'Painel Centro'!$A$5:$A$14,0)),"")</f>
        <v>0.78082191780821919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Atenção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>0.77948634058563737</v>
      </c>
      <c r="N70" s="85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>0.80865139949109421</v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73</v>
      </c>
      <c r="AQ70" s="86">
        <f>IFERROR(INDEX('Painel Centro'!$H$5:$H$14,MATCH($A70,'Painel Centro'!$A$5:$A$14,0)),"")</f>
        <v>0.85558845434233644</v>
      </c>
      <c r="AR70" s="86">
        <f>IFERROR(INDEX('Painel Centro'!$K$5:$K$14,MATCH($A70,'Painel Centro'!$A$5:$A$14,0)),"")</f>
        <v>0.83561643835616439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>0.93295454545454537</v>
      </c>
      <c r="N71" s="85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>0.9624999999999998</v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21</v>
      </c>
      <c r="AQ71" s="86">
        <f>IFERROR(INDEX('Painel Centro'!$H$5:$H$14,MATCH($A71,'Painel Centro'!$A$5:$A$14,0)),"")</f>
        <v>0.96766743648960729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0.94552319309600852</v>
      </c>
      <c r="M72" s="85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>0.75321793164669337</v>
      </c>
      <c r="N72" s="85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>0.78743489583333337</v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56</v>
      </c>
      <c r="AQ72" s="86">
        <f>IFERROR(INDEX('Painel Centro'!$H$5:$H$14,MATCH($A72,'Painel Centro'!$A$5:$A$14,0)),"")</f>
        <v>0.87305656436184031</v>
      </c>
      <c r="AR72" s="86">
        <f>IFERROR(INDEX('Painel Centro'!$K$5:$K$14,MATCH($A72,'Painel Centro'!$A$5:$A$14,0)),"")</f>
        <v>0.8392857142857143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>0.76363636363636356</v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20</v>
      </c>
      <c r="AQ73" s="86">
        <f>IFERROR(INDEX('Painel Centro'!$H$5:$H$14,MATCH($A73,'Painel Centro'!$A$5:$A$14,0)),"")</f>
        <v>0.86409464421003546</v>
      </c>
      <c r="AR73" s="86">
        <f>IFERROR(INDEX('Painel Centro'!$K$5:$K$14,MATCH($A73,'Painel Centro'!$A$5:$A$14,0)),"")</f>
        <v>0.85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>0.75624999999999998</v>
      </c>
      <c r="N74" s="85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>0.82471590909090908</v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29</v>
      </c>
      <c r="AQ74" s="86">
        <f>IFERROR(INDEX('Painel Centro'!$H$5:$H$14,MATCH($A74,'Painel Centro'!$A$5:$A$14,0)),"")</f>
        <v>0.82499302205032043</v>
      </c>
      <c r="AR74" s="86">
        <f>IFERROR(INDEX('Painel Centro'!$K$5:$K$14,MATCH($A74,'Painel Centro'!$A$5:$A$14,0)),"")</f>
        <v>0.7931034482758621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Atenção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>0.73863636363636354</v>
      </c>
      <c r="N75" s="85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>0.89090909090909087</v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15</v>
      </c>
      <c r="AQ75" s="86">
        <f>IFERROR(INDEX('Painel Centro'!$H$5:$H$14,MATCH($A75,'Painel Centro'!$A$5:$A$14,0)),"")</f>
        <v>0.85417635208430198</v>
      </c>
      <c r="AR75" s="86">
        <f>IFERROR(INDEX('Painel Centro'!$K$5:$K$14,MATCH($A75,'Painel Centro'!$A$5:$A$14,0)),"")</f>
        <v>0.8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0.82045454545454544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9</v>
      </c>
      <c r="AQ76" s="86">
        <f>IFERROR(INDEX('Painel Centro'!$H$5:$H$14,MATCH($A76,'Painel Centro'!$A$5:$A$14,0)),"")</f>
        <v>0.83031733543141906</v>
      </c>
      <c r="AR76" s="86">
        <f>IFERROR(INDEX('Painel Centro'!$K$5:$K$14,MATCH($A76,'Painel Centro'!$A$5:$A$14,0)),"")</f>
        <v>1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0.90282846715328458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0.94319743472285866</v>
      </c>
      <c r="M77" s="85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>0.70622950819672126</v>
      </c>
      <c r="N77" s="85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>0.82390510948905094</v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23</v>
      </c>
      <c r="AQ77" s="86">
        <f>IFERROR(INDEX('Painel Centro'!$H$5:$H$14,MATCH($A77,'Painel Centro'!$A$5:$A$14,0)),"")</f>
        <v>0.87117437722419988</v>
      </c>
      <c r="AR77" s="86">
        <f>IFERROR(INDEX('Painel Centro'!$K$5:$K$14,MATCH($A77,'Painel Centro'!$A$5:$A$14,0)),"")</f>
        <v>0.91304347826086951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0.89519091142051732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0.9296287593984961</v>
      </c>
      <c r="M78" s="87">
        <f>IFERROR(SUMIFS('Base Diária'!$L$2:$L$2296,'Base Diária'!$F$2:$F$2296,M$67,'Base Diária'!$Q$2:$Q$2296,"Sim")/SUMIFS('Base Diária'!$M$2:$M$2296,'Base Diária'!$F$2:$F$2296,M$67,'Base Diária'!$Q$2:$Q$2296,"Sim"),"")</f>
        <v>0.78536002390200121</v>
      </c>
      <c r="N78" s="87">
        <f>IFERROR(SUMIFS('Base Diária'!$L$2:$L$2296,'Base Diária'!$F$2:$F$2296,N$67,'Base Diária'!$Q$2:$Q$2296,"Sim")/SUMIFS('Base Diária'!$M$2:$M$2296,'Base Diária'!$F$2:$F$2296,N$67,'Base Diária'!$Q$2:$Q$2296,"Sim"),"")</f>
        <v>0.8620608439646712</v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370</v>
      </c>
      <c r="AQ78" s="83">
        <f>'Painel Centro'!$H$15</f>
        <v>0.87053837628058484</v>
      </c>
      <c r="AR78" s="83">
        <f>'Painel Centro'!$K$15</f>
        <v>0.84864864864864864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filterColumn colId="3">
      <filters>
        <filter val="CAL"/>
      </filters>
    </filterColumn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2026-09-09T12:31:00Z</dcterms:modified>
  <cp:category/>
  <cp:contentStatus/>
</cp:coreProperties>
</file>