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040" documentId="8_{775C3AEC-4956-4805-ACC7-2CC134BE9AA8}" xr6:coauthVersionLast="47" xr6:coauthVersionMax="47" xr10:uidLastSave="{0976A73D-652A-49EA-ACB4-D2B61DB3DCA7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9" i="8" l="1"/>
  <c r="AI69" i="8"/>
  <c r="AJ69" i="8"/>
  <c r="AK69" i="8"/>
  <c r="AL69" i="8"/>
  <c r="AM69" i="8"/>
  <c r="AN69" i="8"/>
  <c r="AO69" i="8"/>
  <c r="AH70" i="8"/>
  <c r="AI70" i="8"/>
  <c r="AJ70" i="8"/>
  <c r="AK70" i="8"/>
  <c r="AL70" i="8"/>
  <c r="AM70" i="8"/>
  <c r="AN70" i="8"/>
  <c r="AO70" i="8"/>
  <c r="AH71" i="8"/>
  <c r="AI71" i="8"/>
  <c r="AJ71" i="8"/>
  <c r="AK71" i="8"/>
  <c r="AL71" i="8"/>
  <c r="AM71" i="8"/>
  <c r="AN71" i="8"/>
  <c r="AO71" i="8"/>
  <c r="AH72" i="8"/>
  <c r="AI72" i="8"/>
  <c r="AJ72" i="8"/>
  <c r="AK72" i="8"/>
  <c r="AL72" i="8"/>
  <c r="AM72" i="8"/>
  <c r="AN72" i="8"/>
  <c r="AO72" i="8"/>
  <c r="AH73" i="8"/>
  <c r="AI73" i="8"/>
  <c r="AJ73" i="8"/>
  <c r="AK73" i="8"/>
  <c r="AL73" i="8"/>
  <c r="AM73" i="8"/>
  <c r="AN73" i="8"/>
  <c r="AO73" i="8"/>
  <c r="AH74" i="8"/>
  <c r="AI74" i="8"/>
  <c r="AJ74" i="8"/>
  <c r="AK74" i="8"/>
  <c r="AL74" i="8"/>
  <c r="AM74" i="8"/>
  <c r="AN74" i="8"/>
  <c r="AO74" i="8"/>
  <c r="AH75" i="8"/>
  <c r="AI75" i="8"/>
  <c r="AJ75" i="8"/>
  <c r="AK75" i="8"/>
  <c r="AL75" i="8"/>
  <c r="AM75" i="8"/>
  <c r="AN75" i="8"/>
  <c r="AO75" i="8"/>
  <c r="AH76" i="8"/>
  <c r="AI76" i="8"/>
  <c r="AJ76" i="8"/>
  <c r="AK76" i="8"/>
  <c r="AL76" i="8"/>
  <c r="AM76" i="8"/>
  <c r="AN76" i="8"/>
  <c r="AO76" i="8"/>
  <c r="AH77" i="8"/>
  <c r="AI77" i="8"/>
  <c r="AJ77" i="8"/>
  <c r="AK77" i="8"/>
  <c r="AL77" i="8"/>
  <c r="AM77" i="8"/>
  <c r="AN77" i="8"/>
  <c r="AO77" i="8"/>
  <c r="AH78" i="8"/>
  <c r="AI78" i="8"/>
  <c r="AJ78" i="8"/>
  <c r="AK78" i="8"/>
  <c r="AL78" i="8"/>
  <c r="AM78" i="8"/>
  <c r="AN78" i="8"/>
  <c r="AO78" i="8"/>
  <c r="AI68" i="8"/>
  <c r="AJ68" i="8"/>
  <c r="AK68" i="8"/>
  <c r="AL68" i="8"/>
  <c r="AM68" i="8"/>
  <c r="AN68" i="8"/>
  <c r="AO68" i="8"/>
  <c r="F68" i="8"/>
  <c r="G7" i="6"/>
  <c r="H65" i="7"/>
  <c r="G86" i="3"/>
  <c r="H86" i="3" s="1"/>
  <c r="I86" i="3"/>
  <c r="G85" i="3" l="1"/>
  <c r="H85" i="3" s="1"/>
  <c r="I85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Q5086" i="4"/>
  <c r="R5086" i="4"/>
  <c r="Q5087" i="4"/>
  <c r="R5087" i="4"/>
  <c r="Q5088" i="4"/>
  <c r="R5088" i="4"/>
  <c r="Q5089" i="4"/>
  <c r="R5089" i="4"/>
  <c r="Q5090" i="4"/>
  <c r="R5090" i="4"/>
  <c r="Q5091" i="4"/>
  <c r="R5091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84" i="3" l="1"/>
  <c r="I84" i="3"/>
  <c r="G83" i="3"/>
  <c r="I83" i="3"/>
  <c r="H83" i="3" l="1"/>
  <c r="H84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I82" i="3"/>
  <c r="I81" i="3"/>
  <c r="G81" i="3"/>
  <c r="H81" i="3" s="1"/>
  <c r="G44" i="3"/>
  <c r="I44" i="3"/>
  <c r="H82" i="3" l="1"/>
  <c r="H44" i="3"/>
  <c r="G73" i="3"/>
  <c r="I73" i="3"/>
  <c r="G13" i="3"/>
  <c r="I13" i="3"/>
  <c r="H73" i="3" l="1"/>
  <c r="H13" i="3"/>
  <c r="I77" i="3"/>
  <c r="I78" i="3"/>
  <c r="I79" i="3"/>
  <c r="I80" i="3"/>
  <c r="G80" i="3"/>
  <c r="G79" i="3"/>
  <c r="G78" i="3"/>
  <c r="G77" i="3"/>
  <c r="G76" i="3"/>
  <c r="G75" i="3"/>
  <c r="G74" i="3"/>
  <c r="G72" i="3"/>
  <c r="H72" i="3" s="1"/>
  <c r="G71" i="3"/>
  <c r="G70" i="3"/>
  <c r="G69" i="3"/>
  <c r="G68" i="3"/>
  <c r="G67" i="3"/>
  <c r="G66" i="3"/>
  <c r="H66" i="3" s="1"/>
  <c r="G65" i="3"/>
  <c r="G64" i="3"/>
  <c r="G63" i="3"/>
  <c r="G62" i="3"/>
  <c r="G61" i="3"/>
  <c r="G60" i="3"/>
  <c r="G59" i="3"/>
  <c r="H59" i="3" s="1"/>
  <c r="G58" i="3"/>
  <c r="G57" i="3"/>
  <c r="G56" i="3"/>
  <c r="G55" i="3"/>
  <c r="G54" i="3"/>
  <c r="G53" i="3"/>
  <c r="G52" i="3"/>
  <c r="G51" i="3"/>
  <c r="G50" i="3"/>
  <c r="G49" i="3"/>
  <c r="H49" i="3" s="1"/>
  <c r="G48" i="3"/>
  <c r="G47" i="3"/>
  <c r="G46" i="3"/>
  <c r="G45" i="3"/>
  <c r="G43" i="3"/>
  <c r="H43" i="3" s="1"/>
  <c r="G42" i="3"/>
  <c r="G41" i="3"/>
  <c r="H41" i="3" s="1"/>
  <c r="G40" i="3"/>
  <c r="G39" i="3"/>
  <c r="H39" i="3" s="1"/>
  <c r="G38" i="3"/>
  <c r="G37" i="3"/>
  <c r="H37" i="3" s="1"/>
  <c r="G36" i="3"/>
  <c r="G35" i="3"/>
  <c r="H35" i="3" s="1"/>
  <c r="G34" i="3"/>
  <c r="H34" i="3" s="1"/>
  <c r="G33" i="3"/>
  <c r="G32" i="3"/>
  <c r="G31" i="3"/>
  <c r="G30" i="3"/>
  <c r="H30" i="3" s="1"/>
  <c r="G29" i="3"/>
  <c r="H29" i="3" s="1"/>
  <c r="G28" i="3"/>
  <c r="G27" i="3"/>
  <c r="G26" i="3"/>
  <c r="G25" i="3"/>
  <c r="H25" i="3" s="1"/>
  <c r="G24" i="3"/>
  <c r="G23" i="3"/>
  <c r="H23" i="3" s="1"/>
  <c r="G22" i="3"/>
  <c r="G21" i="3"/>
  <c r="H21" i="3" s="1"/>
  <c r="G20" i="3"/>
  <c r="H20" i="3" s="1"/>
  <c r="G19" i="3"/>
  <c r="G18" i="3"/>
  <c r="G17" i="3"/>
  <c r="G16" i="3"/>
  <c r="G15" i="3"/>
  <c r="G14" i="3"/>
  <c r="G12" i="3"/>
  <c r="H12" i="3" s="1"/>
  <c r="G11" i="3"/>
  <c r="G10" i="3"/>
  <c r="G9" i="3"/>
  <c r="C7" i="7" a="1"/>
  <c r="G8" i="3"/>
  <c r="H8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H54" i="3" l="1"/>
  <c r="H60" i="3"/>
  <c r="H79" i="3"/>
  <c r="H55" i="3"/>
  <c r="H61" i="3"/>
  <c r="H67" i="3"/>
  <c r="H74" i="3"/>
  <c r="H80" i="3"/>
  <c r="H19" i="3"/>
  <c r="H56" i="3"/>
  <c r="H62" i="3"/>
  <c r="H68" i="3"/>
  <c r="H75" i="3"/>
  <c r="H57" i="3"/>
  <c r="H63" i="3"/>
  <c r="H69" i="3"/>
  <c r="H76" i="3"/>
  <c r="H52" i="3"/>
  <c r="H58" i="3"/>
  <c r="H64" i="3"/>
  <c r="H70" i="3"/>
  <c r="H77" i="3"/>
  <c r="H53" i="3"/>
  <c r="H65" i="3"/>
  <c r="H71" i="3"/>
  <c r="H78" i="3"/>
  <c r="H50" i="3"/>
  <c r="H14" i="3"/>
  <c r="H26" i="3"/>
  <c r="H32" i="3"/>
  <c r="H38" i="3"/>
  <c r="H45" i="3"/>
  <c r="H51" i="3"/>
  <c r="H7" i="3"/>
  <c r="H15" i="3"/>
  <c r="H27" i="3"/>
  <c r="H33" i="3"/>
  <c r="H46" i="3"/>
  <c r="H9" i="3"/>
  <c r="H16" i="3"/>
  <c r="H22" i="3"/>
  <c r="H28" i="3"/>
  <c r="H40" i="3"/>
  <c r="H47" i="3"/>
  <c r="H5" i="3"/>
  <c r="H10" i="3"/>
  <c r="H17" i="3"/>
  <c r="H48" i="3"/>
  <c r="H31" i="3"/>
  <c r="H6" i="3"/>
  <c r="H11" i="3"/>
  <c r="H18" i="3"/>
  <c r="H24" i="3"/>
  <c r="H36" i="3"/>
  <c r="H42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9" i="4"/>
  <c r="S357" i="4"/>
  <c r="S373" i="4"/>
  <c r="S381" i="4"/>
  <c r="S397" i="4"/>
  <c r="S405" i="4"/>
  <c r="S421" i="4"/>
  <c r="S429" i="4"/>
  <c r="S321" i="4"/>
  <c r="S441" i="4"/>
  <c r="S319" i="4"/>
  <c r="S331" i="4"/>
  <c r="S339" i="4"/>
  <c r="S387" i="4"/>
  <c r="S453" i="4"/>
  <c r="S537" i="4"/>
  <c r="S635" i="4"/>
  <c r="S651" i="4"/>
  <c r="S693" i="4"/>
  <c r="S317" i="4"/>
  <c r="S329" i="4"/>
  <c r="S337" i="4"/>
  <c r="S345" i="4"/>
  <c r="S385" i="4"/>
  <c r="S393" i="4"/>
  <c r="S465" i="4"/>
  <c r="S549" i="4"/>
  <c r="S633" i="4"/>
  <c r="S657" i="4"/>
  <c r="S671" i="4"/>
  <c r="S705" i="4"/>
  <c r="S759" i="4"/>
  <c r="S327" i="4"/>
  <c r="S325" i="4"/>
  <c r="S363" i="4"/>
  <c r="S411" i="4"/>
  <c r="S501" i="4"/>
  <c r="S573" i="4"/>
  <c r="S639" i="4"/>
  <c r="S647" i="4"/>
  <c r="S723" i="4"/>
  <c r="S323" i="4"/>
  <c r="S361" i="4"/>
  <c r="S369" i="4"/>
  <c r="S962" i="4"/>
  <c r="S1040" i="4"/>
  <c r="S1082" i="4"/>
  <c r="S1158" i="4"/>
  <c r="S808" i="4"/>
  <c r="S884" i="4"/>
  <c r="S904" i="4"/>
  <c r="S1024" i="4"/>
  <c r="S1060" i="4"/>
  <c r="S1124" i="4"/>
  <c r="S1140" i="4"/>
  <c r="S1148" i="4"/>
  <c r="S848" i="4"/>
  <c r="S747" i="4"/>
  <c r="S868" i="4"/>
  <c r="S1036" i="4"/>
  <c r="S1072" i="4"/>
  <c r="S1094" i="4"/>
  <c r="S777" i="4"/>
  <c r="S812" i="4"/>
  <c r="S832" i="4"/>
  <c r="S1154" i="4"/>
  <c r="S1504" i="4"/>
  <c r="S1568" i="4"/>
  <c r="S1576" i="4"/>
  <c r="S1674" i="4"/>
  <c r="S1722" i="4"/>
  <c r="S1770" i="4"/>
  <c r="S1574" i="4"/>
  <c r="S1616" i="4"/>
  <c r="S1672" i="4"/>
  <c r="S1686" i="4"/>
  <c r="S1720" i="4"/>
  <c r="S1734" i="4"/>
  <c r="S1768" i="4"/>
  <c r="S1782" i="4"/>
  <c r="S1818" i="4"/>
  <c r="S1859" i="4"/>
  <c r="S1875" i="4"/>
  <c r="S1508" i="4"/>
  <c r="S1550" i="4"/>
  <c r="S1592" i="4"/>
  <c r="S1600" i="4"/>
  <c r="S1698" i="4"/>
  <c r="S1746" i="4"/>
  <c r="S1794" i="4"/>
  <c r="S1808" i="4"/>
  <c r="S1830" i="4"/>
  <c r="S1849" i="4"/>
  <c r="S1865" i="4"/>
  <c r="S1895" i="4"/>
  <c r="S1907" i="4"/>
  <c r="S2265" i="4"/>
  <c r="S2337" i="4"/>
  <c r="S2500" i="4"/>
  <c r="S2524" i="4"/>
  <c r="S2548" i="4"/>
  <c r="S1913" i="4"/>
  <c r="S2361" i="4"/>
  <c r="S2375" i="4"/>
  <c r="S2433" i="4"/>
  <c r="S2447" i="4"/>
  <c r="S2498" i="4"/>
  <c r="S2522" i="4"/>
  <c r="S2546" i="4"/>
  <c r="S1919" i="4"/>
  <c r="S2289" i="4"/>
  <c r="S2315" i="4"/>
  <c r="S2373" i="4"/>
  <c r="S2445" i="4"/>
  <c r="S2496" i="4"/>
  <c r="S2520" i="4"/>
  <c r="S2301" i="4"/>
  <c r="S2488" i="4"/>
  <c r="S1845" i="4"/>
  <c r="S1877" i="4"/>
  <c r="S1869" i="4"/>
  <c r="S1923" i="4"/>
  <c r="S2512" i="4"/>
  <c r="S2544" i="4"/>
  <c r="S2572" i="4"/>
  <c r="S2592" i="4"/>
  <c r="S2979" i="4"/>
  <c r="S3003" i="4"/>
  <c r="S3027" i="4"/>
  <c r="S3051" i="4"/>
  <c r="S2536" i="4"/>
  <c r="S2570" i="4"/>
  <c r="S2584" i="4"/>
  <c r="S2977" i="4"/>
  <c r="S3001" i="4"/>
  <c r="S3025" i="4"/>
  <c r="S3049" i="4"/>
  <c r="S2568" i="4"/>
  <c r="S2560" i="4"/>
  <c r="S3015" i="4"/>
  <c r="S3039" i="4"/>
  <c r="S2596" i="4"/>
  <c r="S2594" i="4"/>
  <c r="S3097" i="4"/>
  <c r="S3073" i="4"/>
  <c r="S3095" i="4"/>
  <c r="S3071" i="4"/>
  <c r="S3087" i="4"/>
  <c r="S3061" i="4"/>
  <c r="S3799" i="4"/>
  <c r="S3859" i="4"/>
  <c r="S3907" i="4"/>
  <c r="S3967" i="4"/>
  <c r="S4015" i="4"/>
  <c r="S4075" i="4"/>
  <c r="S4109" i="4"/>
  <c r="S4157" i="4"/>
  <c r="S3797" i="4"/>
  <c r="S3857" i="4"/>
  <c r="S3905" i="4"/>
  <c r="S3965" i="4"/>
  <c r="S4013" i="4"/>
  <c r="S4073" i="4"/>
  <c r="S3823" i="4"/>
  <c r="S3871" i="4"/>
  <c r="S3931" i="4"/>
  <c r="S3979" i="4"/>
  <c r="S4039" i="4"/>
  <c r="S4087" i="4"/>
  <c r="S3821" i="4"/>
  <c r="S3869" i="4"/>
  <c r="S3929" i="4"/>
  <c r="S3977" i="4"/>
  <c r="S4037" i="4"/>
  <c r="S4085" i="4"/>
  <c r="S4127" i="4"/>
  <c r="S4135" i="4"/>
  <c r="S4133" i="4"/>
  <c r="S4223" i="4"/>
  <c r="S4231" i="4"/>
  <c r="S4267" i="4"/>
  <c r="S4297" i="4"/>
  <c r="S4305" i="4"/>
  <c r="S4333" i="4"/>
  <c r="S4341" i="4"/>
  <c r="S4399" i="4"/>
  <c r="S4413" i="4"/>
  <c r="S4471" i="4"/>
  <c r="S4485" i="4"/>
  <c r="S4543" i="4"/>
  <c r="S4557" i="4"/>
  <c r="S4602" i="4"/>
  <c r="S4610" i="4"/>
  <c r="S4638" i="4"/>
  <c r="S4646" i="4"/>
  <c r="S4674" i="4"/>
  <c r="S4682" i="4"/>
  <c r="S4229" i="4"/>
  <c r="S4243" i="4"/>
  <c r="S4259" i="4"/>
  <c r="S4295" i="4"/>
  <c r="S4323" i="4"/>
  <c r="S4331" i="4"/>
  <c r="S4339" i="4"/>
  <c r="S4397" i="4"/>
  <c r="S4411" i="4"/>
  <c r="S4469" i="4"/>
  <c r="S4483" i="4"/>
  <c r="S4541" i="4"/>
  <c r="S4555" i="4"/>
  <c r="S4592" i="4"/>
  <c r="S4600" i="4"/>
  <c r="S4628" i="4"/>
  <c r="S4636" i="4"/>
  <c r="S4664" i="4"/>
  <c r="S4672" i="4"/>
  <c r="S4175" i="4"/>
  <c r="S4183" i="4"/>
  <c r="S4293" i="4"/>
  <c r="S4321" i="4"/>
  <c r="S4329" i="4"/>
  <c r="S4375" i="4"/>
  <c r="S4389" i="4"/>
  <c r="S4447" i="4"/>
  <c r="S4461" i="4"/>
  <c r="S4519" i="4"/>
  <c r="S4533" i="4"/>
  <c r="S4590" i="4"/>
  <c r="S4598" i="4"/>
  <c r="S4626" i="4"/>
  <c r="S4634" i="4"/>
  <c r="S4662" i="4"/>
  <c r="S4670" i="4"/>
  <c r="S4181" i="4"/>
  <c r="S4271" i="4"/>
  <c r="S4279" i="4"/>
  <c r="S4311" i="4"/>
  <c r="S4319" i="4"/>
  <c r="S4373" i="4"/>
  <c r="S4387" i="4"/>
  <c r="S4445" i="4"/>
  <c r="S4459" i="4"/>
  <c r="S4517" i="4"/>
  <c r="S4531" i="4"/>
  <c r="S4580" i="4"/>
  <c r="S4588" i="4"/>
  <c r="S4616" i="4"/>
  <c r="S4624" i="4"/>
  <c r="S4652" i="4"/>
  <c r="S4660" i="4"/>
  <c r="S5090" i="4"/>
  <c r="S5072" i="4"/>
  <c r="S5054" i="4"/>
  <c r="S5036" i="4"/>
  <c r="S5018" i="4"/>
  <c r="S5000" i="4"/>
  <c r="S4982" i="4"/>
  <c r="S4658" i="4"/>
  <c r="S4493" i="4"/>
  <c r="S4247" i="4"/>
  <c r="S5077" i="4"/>
  <c r="S5059" i="4"/>
  <c r="S4507" i="4"/>
  <c r="S4309" i="4"/>
  <c r="S5079" i="4"/>
  <c r="S5061" i="4"/>
  <c r="S5043" i="4"/>
  <c r="S5025" i="4"/>
  <c r="S5007" i="4"/>
  <c r="S4989" i="4"/>
  <c r="S4971" i="4"/>
  <c r="S4953" i="4"/>
  <c r="S4935" i="4"/>
  <c r="S4650" i="4"/>
  <c r="S4317" i="4"/>
  <c r="S5044" i="4"/>
  <c r="S5026" i="4"/>
  <c r="S5008" i="4"/>
  <c r="S4990" i="4"/>
  <c r="S4972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79" i="4"/>
  <c r="S4643" i="4"/>
  <c r="S4607" i="4"/>
  <c r="S4532" i="4"/>
  <c r="S4328" i="4"/>
  <c r="S4292" i="4"/>
  <c r="S4272" i="4"/>
  <c r="S4214" i="4"/>
  <c r="S4150" i="4"/>
  <c r="S4591" i="4"/>
  <c r="S4551" i="4"/>
  <c r="S4529" i="4"/>
  <c r="S4504" i="4"/>
  <c r="S4479" i="4"/>
  <c r="S4457" i="4"/>
  <c r="S4432" i="4"/>
  <c r="S4407" i="4"/>
  <c r="S4385" i="4"/>
  <c r="S4360" i="4"/>
  <c r="S4335" i="4"/>
  <c r="S4250" i="4"/>
  <c r="S4225" i="4"/>
  <c r="S4187" i="4"/>
  <c r="S4001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78" i="4"/>
  <c r="S4642" i="4"/>
  <c r="S4606" i="4"/>
  <c r="S4542" i="4"/>
  <c r="S4332" i="4"/>
  <c r="S4296" i="4"/>
  <c r="S4266" i="4"/>
  <c r="S4219" i="4"/>
  <c r="S4170" i="4"/>
  <c r="S4675" i="4"/>
  <c r="S4572" i="4"/>
  <c r="S4550" i="4"/>
  <c r="S4525" i="4"/>
  <c r="S4500" i="4"/>
  <c r="S4478" i="4"/>
  <c r="S4453" i="4"/>
  <c r="S4428" i="4"/>
  <c r="S4406" i="4"/>
  <c r="S4381" i="4"/>
  <c r="S4356" i="4"/>
  <c r="S4334" i="4"/>
  <c r="S4249" i="4"/>
  <c r="S4224" i="4"/>
  <c r="S4189" i="4"/>
  <c r="S3943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57" i="4"/>
  <c r="S4621" i="4"/>
  <c r="S4585" i="4"/>
  <c r="S4436" i="4"/>
  <c r="S4313" i="4"/>
  <c r="S4284" i="4"/>
  <c r="S4254" i="4"/>
  <c r="S4209" i="4"/>
  <c r="S4139" i="4"/>
  <c r="S4623" i="4"/>
  <c r="S4568" i="4"/>
  <c r="S4538" i="4"/>
  <c r="S4516" i="4"/>
  <c r="S4496" i="4"/>
  <c r="S4466" i="4"/>
  <c r="S4444" i="4"/>
  <c r="S4424" i="4"/>
  <c r="S4394" i="4"/>
  <c r="S4372" i="4"/>
  <c r="S4352" i="4"/>
  <c r="S4278" i="4"/>
  <c r="S4237" i="4"/>
  <c r="S4122" i="4"/>
  <c r="S4168" i="4"/>
  <c r="S4123" i="4"/>
  <c r="S4038" i="4"/>
  <c r="S4097" i="4"/>
  <c r="S4077" i="4"/>
  <c r="S4057" i="4"/>
  <c r="S4032" i="4"/>
  <c r="S4012" i="4"/>
  <c r="S3989" i="4"/>
  <c r="S3969" i="4"/>
  <c r="S3949" i="4"/>
  <c r="S3924" i="4"/>
  <c r="S3904" i="4"/>
  <c r="S3881" i="4"/>
  <c r="S3861" i="4"/>
  <c r="S3841" i="4"/>
  <c r="S3816" i="4"/>
  <c r="S3796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3557" i="4"/>
  <c r="S4108" i="4"/>
  <c r="S3858" i="4"/>
  <c r="S4130" i="4"/>
  <c r="S4090" i="4"/>
  <c r="S4065" i="4"/>
  <c r="S4045" i="4"/>
  <c r="S4022" i="4"/>
  <c r="S4000" i="4"/>
  <c r="S3982" i="4"/>
  <c r="S3957" i="4"/>
  <c r="S3937" i="4"/>
  <c r="S3914" i="4"/>
  <c r="S3892" i="4"/>
  <c r="S3874" i="4"/>
  <c r="S3849" i="4"/>
  <c r="S3829" i="4"/>
  <c r="S3806" i="4"/>
  <c r="S3784" i="4"/>
  <c r="S3766" i="4"/>
  <c r="S3748" i="4"/>
  <c r="S3730" i="4"/>
  <c r="S3712" i="4"/>
  <c r="S3694" i="4"/>
  <c r="S3676" i="4"/>
  <c r="S3658" i="4"/>
  <c r="S3640" i="4"/>
  <c r="S3622" i="4"/>
  <c r="S3604" i="4"/>
  <c r="S3586" i="4"/>
  <c r="S3085" i="4"/>
  <c r="S4155" i="4"/>
  <c r="S4112" i="4"/>
  <c r="S3894" i="4"/>
  <c r="S4188" i="4"/>
  <c r="S4143" i="4"/>
  <c r="S4098" i="4"/>
  <c r="S4078" i="4"/>
  <c r="S4055" i="4"/>
  <c r="S4033" i="4"/>
  <c r="S4010" i="4"/>
  <c r="S3990" i="4"/>
  <c r="S3970" i="4"/>
  <c r="S3947" i="4"/>
  <c r="S3925" i="4"/>
  <c r="S3902" i="4"/>
  <c r="S3882" i="4"/>
  <c r="S3862" i="4"/>
  <c r="S3839" i="4"/>
  <c r="S3817" i="4"/>
  <c r="S3794" i="4"/>
  <c r="S3774" i="4"/>
  <c r="S3756" i="4"/>
  <c r="S3738" i="4"/>
  <c r="S3720" i="4"/>
  <c r="S3702" i="4"/>
  <c r="S3684" i="4"/>
  <c r="S3666" i="4"/>
  <c r="S3648" i="4"/>
  <c r="S3630" i="4"/>
  <c r="S3089" i="4"/>
  <c r="S3612" i="4"/>
  <c r="S3594" i="4"/>
  <c r="S357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056" i="4"/>
  <c r="S2987" i="4"/>
  <c r="S3083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58" i="4"/>
  <c r="S3093" i="4"/>
  <c r="S3565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68" i="4"/>
  <c r="S3153" i="4"/>
  <c r="S3135" i="4"/>
  <c r="S3117" i="4"/>
  <c r="S3086" i="4"/>
  <c r="S3038" i="4"/>
  <c r="S2990" i="4"/>
  <c r="S2955" i="4"/>
  <c r="S2937" i="4"/>
  <c r="S2919" i="4"/>
  <c r="S2901" i="4"/>
  <c r="S2883" i="4"/>
  <c r="S2864" i="4"/>
  <c r="S2846" i="4"/>
  <c r="S2828" i="4"/>
  <c r="S2810" i="4"/>
  <c r="S2792" i="4"/>
  <c r="S2774" i="4"/>
  <c r="S2756" i="4"/>
  <c r="S2738" i="4"/>
  <c r="S2720" i="4"/>
  <c r="S2702" i="4"/>
  <c r="S5087" i="4"/>
  <c r="S5069" i="4"/>
  <c r="S5051" i="4"/>
  <c r="S5033" i="4"/>
  <c r="S5015" i="4"/>
  <c r="S4997" i="4"/>
  <c r="S4979" i="4"/>
  <c r="S4640" i="4"/>
  <c r="S4421" i="4"/>
  <c r="S4205" i="4"/>
  <c r="S5074" i="4"/>
  <c r="S4684" i="4"/>
  <c r="S4495" i="4"/>
  <c r="S4255" i="4"/>
  <c r="S5076" i="4"/>
  <c r="S5058" i="4"/>
  <c r="S5040" i="4"/>
  <c r="S5022" i="4"/>
  <c r="S5004" i="4"/>
  <c r="S4986" i="4"/>
  <c r="S4968" i="4"/>
  <c r="S4950" i="4"/>
  <c r="S4932" i="4"/>
  <c r="S4614" i="4"/>
  <c r="S4299" i="4"/>
  <c r="S5041" i="4"/>
  <c r="S5023" i="4"/>
  <c r="S5005" i="4"/>
  <c r="S4987" i="4"/>
  <c r="S4969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69" i="4"/>
  <c r="S4633" i="4"/>
  <c r="S4597" i="4"/>
  <c r="S4518" i="4"/>
  <c r="S4325" i="4"/>
  <c r="S4289" i="4"/>
  <c r="S4264" i="4"/>
  <c r="S4211" i="4"/>
  <c r="S4671" i="4"/>
  <c r="S4573" i="4"/>
  <c r="S4548" i="4"/>
  <c r="S4526" i="4"/>
  <c r="S4501" i="4"/>
  <c r="S4476" i="4"/>
  <c r="S4454" i="4"/>
  <c r="S4429" i="4"/>
  <c r="S4404" i="4"/>
  <c r="S4382" i="4"/>
  <c r="S4357" i="4"/>
  <c r="S4330" i="4"/>
  <c r="S4242" i="4"/>
  <c r="S4202" i="4"/>
  <c r="S4184" i="4"/>
  <c r="S3941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3" i="4"/>
  <c r="S4637" i="4"/>
  <c r="S4601" i="4"/>
  <c r="S4484" i="4"/>
  <c r="S4327" i="4"/>
  <c r="S4291" i="4"/>
  <c r="S4263" i="4"/>
  <c r="S4216" i="4"/>
  <c r="S4167" i="4"/>
  <c r="S4647" i="4"/>
  <c r="S4569" i="4"/>
  <c r="S4547" i="4"/>
  <c r="S4522" i="4"/>
  <c r="S4497" i="4"/>
  <c r="S4475" i="4"/>
  <c r="S4450" i="4"/>
  <c r="S4425" i="4"/>
  <c r="S4403" i="4"/>
  <c r="S4378" i="4"/>
  <c r="S4353" i="4"/>
  <c r="S4306" i="4"/>
  <c r="S4241" i="4"/>
  <c r="S4204" i="4"/>
  <c r="S4186" i="4"/>
  <c r="S3895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54" i="4"/>
  <c r="S4618" i="4"/>
  <c r="S4582" i="4"/>
  <c r="S4422" i="4"/>
  <c r="S4308" i="4"/>
  <c r="S4281" i="4"/>
  <c r="S4246" i="4"/>
  <c r="S4206" i="4"/>
  <c r="S4136" i="4"/>
  <c r="S4615" i="4"/>
  <c r="S4563" i="4"/>
  <c r="S4535" i="4"/>
  <c r="S4513" i="4"/>
  <c r="S4491" i="4"/>
  <c r="S4463" i="4"/>
  <c r="S4441" i="4"/>
  <c r="S4419" i="4"/>
  <c r="S4391" i="4"/>
  <c r="S4369" i="4"/>
  <c r="S4347" i="4"/>
  <c r="S4270" i="4"/>
  <c r="S4234" i="4"/>
  <c r="S4119" i="4"/>
  <c r="S4165" i="4"/>
  <c r="S4120" i="4"/>
  <c r="S3978" i="4"/>
  <c r="S4094" i="4"/>
  <c r="S4072" i="4"/>
  <c r="S4054" i="4"/>
  <c r="S4029" i="4"/>
  <c r="S4009" i="4"/>
  <c r="S3986" i="4"/>
  <c r="S3964" i="4"/>
  <c r="S3946" i="4"/>
  <c r="S3921" i="4"/>
  <c r="S3901" i="4"/>
  <c r="S3878" i="4"/>
  <c r="S3856" i="4"/>
  <c r="S3838" i="4"/>
  <c r="S3813" i="4"/>
  <c r="S3793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3554" i="4"/>
  <c r="S4105" i="4"/>
  <c r="S3798" i="4"/>
  <c r="S4110" i="4"/>
  <c r="S4082" i="4"/>
  <c r="S4062" i="4"/>
  <c r="S4042" i="4"/>
  <c r="S4019" i="4"/>
  <c r="S3997" i="4"/>
  <c r="S3974" i="4"/>
  <c r="S3954" i="4"/>
  <c r="S3934" i="4"/>
  <c r="S3911" i="4"/>
  <c r="S3889" i="4"/>
  <c r="S3866" i="4"/>
  <c r="S3846" i="4"/>
  <c r="S3826" i="4"/>
  <c r="S3803" i="4"/>
  <c r="S3781" i="4"/>
  <c r="S3763" i="4"/>
  <c r="S3745" i="4"/>
  <c r="S3727" i="4"/>
  <c r="S3709" i="4"/>
  <c r="S3691" i="4"/>
  <c r="S3673" i="4"/>
  <c r="S3655" i="4"/>
  <c r="S3637" i="4"/>
  <c r="S3619" i="4"/>
  <c r="S3601" i="4"/>
  <c r="S3583" i="4"/>
  <c r="S4172" i="4"/>
  <c r="S4152" i="4"/>
  <c r="S4107" i="4"/>
  <c r="S3834" i="4"/>
  <c r="S4185" i="4"/>
  <c r="S4140" i="4"/>
  <c r="S4095" i="4"/>
  <c r="S4070" i="4"/>
  <c r="S4052" i="4"/>
  <c r="S4030" i="4"/>
  <c r="S4007" i="4"/>
  <c r="S3987" i="4"/>
  <c r="S3962" i="4"/>
  <c r="S3944" i="4"/>
  <c r="S3922" i="4"/>
  <c r="S3899" i="4"/>
  <c r="S3879" i="4"/>
  <c r="S3854" i="4"/>
  <c r="S3836" i="4"/>
  <c r="S3814" i="4"/>
  <c r="S3791" i="4"/>
  <c r="S3771" i="4"/>
  <c r="S3753" i="4"/>
  <c r="S3735" i="4"/>
  <c r="S3717" i="4"/>
  <c r="S3699" i="4"/>
  <c r="S3681" i="4"/>
  <c r="S3663" i="4"/>
  <c r="S3645" i="4"/>
  <c r="S3627" i="4"/>
  <c r="S3084" i="4"/>
  <c r="S3609" i="4"/>
  <c r="S3591" i="4"/>
  <c r="S357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047" i="4"/>
  <c r="S2975" i="4"/>
  <c r="S3080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37" i="4"/>
  <c r="S3090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65" i="4"/>
  <c r="S3150" i="4"/>
  <c r="S3132" i="4"/>
  <c r="S3114" i="4"/>
  <c r="S3081" i="4"/>
  <c r="S3033" i="4"/>
  <c r="S2985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5084" i="4"/>
  <c r="S5066" i="4"/>
  <c r="S5048" i="4"/>
  <c r="S5030" i="4"/>
  <c r="S5012" i="4"/>
  <c r="S4994" i="4"/>
  <c r="S4976" i="4"/>
  <c r="S4622" i="4"/>
  <c r="S4349" i="4"/>
  <c r="S5089" i="4"/>
  <c r="S5071" i="4"/>
  <c r="S4648" i="4"/>
  <c r="S4435" i="4"/>
  <c r="S5091" i="4"/>
  <c r="S5073" i="4"/>
  <c r="S5055" i="4"/>
  <c r="S5037" i="4"/>
  <c r="S5019" i="4"/>
  <c r="S5001" i="4"/>
  <c r="S4983" i="4"/>
  <c r="S4965" i="4"/>
  <c r="S4947" i="4"/>
  <c r="S4929" i="4"/>
  <c r="S4578" i="4"/>
  <c r="S5056" i="4"/>
  <c r="S5038" i="4"/>
  <c r="S5020" i="4"/>
  <c r="S5002" i="4"/>
  <c r="S4984" i="4"/>
  <c r="S4966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66" i="4"/>
  <c r="S4630" i="4"/>
  <c r="S4594" i="4"/>
  <c r="S4460" i="4"/>
  <c r="S4320" i="4"/>
  <c r="S4286" i="4"/>
  <c r="S4261" i="4"/>
  <c r="S4208" i="4"/>
  <c r="S4663" i="4"/>
  <c r="S4570" i="4"/>
  <c r="S4545" i="4"/>
  <c r="S4523" i="4"/>
  <c r="S4498" i="4"/>
  <c r="S4473" i="4"/>
  <c r="S4451" i="4"/>
  <c r="S4426" i="4"/>
  <c r="S4401" i="4"/>
  <c r="S4379" i="4"/>
  <c r="S4354" i="4"/>
  <c r="S4322" i="4"/>
  <c r="S4239" i="4"/>
  <c r="S4199" i="4"/>
  <c r="S4179" i="4"/>
  <c r="S3893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68" i="4"/>
  <c r="S4632" i="4"/>
  <c r="S4596" i="4"/>
  <c r="S4470" i="4"/>
  <c r="S4324" i="4"/>
  <c r="S4288" i="4"/>
  <c r="S4260" i="4"/>
  <c r="S4213" i="4"/>
  <c r="S4164" i="4"/>
  <c r="S4639" i="4"/>
  <c r="S4564" i="4"/>
  <c r="S4544" i="4"/>
  <c r="S4514" i="4"/>
  <c r="S4492" i="4"/>
  <c r="S4472" i="4"/>
  <c r="S4442" i="4"/>
  <c r="S4420" i="4"/>
  <c r="S4400" i="4"/>
  <c r="S4370" i="4"/>
  <c r="S4348" i="4"/>
  <c r="S4298" i="4"/>
  <c r="S4238" i="4"/>
  <c r="S4201" i="4"/>
  <c r="S4178" i="4"/>
  <c r="S3835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49" i="4"/>
  <c r="S4613" i="4"/>
  <c r="S4577" i="4"/>
  <c r="S4364" i="4"/>
  <c r="S4303" i="4"/>
  <c r="S4276" i="4"/>
  <c r="S4221" i="4"/>
  <c r="S4151" i="4"/>
  <c r="S4131" i="4"/>
  <c r="S4587" i="4"/>
  <c r="S4560" i="4"/>
  <c r="S4530" i="4"/>
  <c r="S4510" i="4"/>
  <c r="S4488" i="4"/>
  <c r="S4458" i="4"/>
  <c r="S4438" i="4"/>
  <c r="S4416" i="4"/>
  <c r="S4386" i="4"/>
  <c r="S4366" i="4"/>
  <c r="S4344" i="4"/>
  <c r="S4256" i="4"/>
  <c r="S4226" i="4"/>
  <c r="S4116" i="4"/>
  <c r="S4162" i="4"/>
  <c r="S4117" i="4"/>
  <c r="S3930" i="4"/>
  <c r="S4091" i="4"/>
  <c r="S4069" i="4"/>
  <c r="S4046" i="4"/>
  <c r="S4026" i="4"/>
  <c r="S4006" i="4"/>
  <c r="S3983" i="4"/>
  <c r="S3961" i="4"/>
  <c r="S3938" i="4"/>
  <c r="S3918" i="4"/>
  <c r="S3898" i="4"/>
  <c r="S3875" i="4"/>
  <c r="S3853" i="4"/>
  <c r="S3830" i="4"/>
  <c r="S3810" i="4"/>
  <c r="S3790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3551" i="4"/>
  <c r="S4074" i="4"/>
  <c r="S4147" i="4"/>
  <c r="S4102" i="4"/>
  <c r="S4079" i="4"/>
  <c r="S4059" i="4"/>
  <c r="S4034" i="4"/>
  <c r="S4016" i="4"/>
  <c r="S3994" i="4"/>
  <c r="S3971" i="4"/>
  <c r="S3951" i="4"/>
  <c r="S3926" i="4"/>
  <c r="S3908" i="4"/>
  <c r="S3886" i="4"/>
  <c r="S3863" i="4"/>
  <c r="S3843" i="4"/>
  <c r="S3818" i="4"/>
  <c r="S3800" i="4"/>
  <c r="S3778" i="4"/>
  <c r="S3760" i="4"/>
  <c r="S3742" i="4"/>
  <c r="S3724" i="4"/>
  <c r="S3706" i="4"/>
  <c r="S3688" i="4"/>
  <c r="S3670" i="4"/>
  <c r="S3652" i="4"/>
  <c r="S3634" i="4"/>
  <c r="S3616" i="4"/>
  <c r="S3598" i="4"/>
  <c r="S3580" i="4"/>
  <c r="S4169" i="4"/>
  <c r="S4124" i="4"/>
  <c r="S4104" i="4"/>
  <c r="S3786" i="4"/>
  <c r="S4180" i="4"/>
  <c r="S4137" i="4"/>
  <c r="S4092" i="4"/>
  <c r="S4067" i="4"/>
  <c r="S4047" i="4"/>
  <c r="S4027" i="4"/>
  <c r="S4004" i="4"/>
  <c r="S3984" i="4"/>
  <c r="S3959" i="4"/>
  <c r="S3939" i="4"/>
  <c r="S3919" i="4"/>
  <c r="S3896" i="4"/>
  <c r="S3876" i="4"/>
  <c r="S3851" i="4"/>
  <c r="S3831" i="4"/>
  <c r="S3811" i="4"/>
  <c r="S3788" i="4"/>
  <c r="S3768" i="4"/>
  <c r="S3750" i="4"/>
  <c r="S3732" i="4"/>
  <c r="S3714" i="4"/>
  <c r="S3696" i="4"/>
  <c r="S3678" i="4"/>
  <c r="S3660" i="4"/>
  <c r="S3642" i="4"/>
  <c r="S3099" i="4"/>
  <c r="S3624" i="4"/>
  <c r="S3606" i="4"/>
  <c r="S3588" i="4"/>
  <c r="S3570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070" i="4"/>
  <c r="S3035" i="4"/>
  <c r="S2963" i="4"/>
  <c r="S3077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6" i="4"/>
  <c r="S3013" i="4"/>
  <c r="S3082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60" i="4"/>
  <c r="S3147" i="4"/>
  <c r="S3129" i="4"/>
  <c r="S3111" i="4"/>
  <c r="S3078" i="4"/>
  <c r="S3030" i="4"/>
  <c r="S2982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5081" i="4"/>
  <c r="S5063" i="4"/>
  <c r="S5045" i="4"/>
  <c r="S5027" i="4"/>
  <c r="S5009" i="4"/>
  <c r="S4991" i="4"/>
  <c r="S4973" i="4"/>
  <c r="S4604" i="4"/>
  <c r="S4307" i="4"/>
  <c r="S5086" i="4"/>
  <c r="S5068" i="4"/>
  <c r="S4612" i="4"/>
  <c r="S4423" i="4"/>
  <c r="S5088" i="4"/>
  <c r="S5070" i="4"/>
  <c r="S5052" i="4"/>
  <c r="S5034" i="4"/>
  <c r="S5016" i="4"/>
  <c r="S4998" i="4"/>
  <c r="S4980" i="4"/>
  <c r="S4962" i="4"/>
  <c r="S4944" i="4"/>
  <c r="S4926" i="4"/>
  <c r="S4509" i="4"/>
  <c r="S5053" i="4"/>
  <c r="S5035" i="4"/>
  <c r="S5017" i="4"/>
  <c r="S4999" i="4"/>
  <c r="S4981" i="4"/>
  <c r="S4963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61" i="4"/>
  <c r="S4625" i="4"/>
  <c r="S4589" i="4"/>
  <c r="S4446" i="4"/>
  <c r="S4315" i="4"/>
  <c r="S4283" i="4"/>
  <c r="S4245" i="4"/>
  <c r="S4159" i="4"/>
  <c r="S4635" i="4"/>
  <c r="S4562" i="4"/>
  <c r="S4540" i="4"/>
  <c r="S4520" i="4"/>
  <c r="S4490" i="4"/>
  <c r="S4468" i="4"/>
  <c r="S4448" i="4"/>
  <c r="S4418" i="4"/>
  <c r="S4396" i="4"/>
  <c r="S4376" i="4"/>
  <c r="S4346" i="4"/>
  <c r="S4294" i="4"/>
  <c r="S4236" i="4"/>
  <c r="S4196" i="4"/>
  <c r="S4176" i="4"/>
  <c r="S383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5" i="4"/>
  <c r="S4629" i="4"/>
  <c r="S4593" i="4"/>
  <c r="S4412" i="4"/>
  <c r="S4314" i="4"/>
  <c r="S4285" i="4"/>
  <c r="S4244" i="4"/>
  <c r="S4210" i="4"/>
  <c r="S4161" i="4"/>
  <c r="S4611" i="4"/>
  <c r="S4561" i="4"/>
  <c r="S4539" i="4"/>
  <c r="S4511" i="4"/>
  <c r="S4489" i="4"/>
  <c r="S4467" i="4"/>
  <c r="S4439" i="4"/>
  <c r="S4417" i="4"/>
  <c r="S4395" i="4"/>
  <c r="S4367" i="4"/>
  <c r="S4345" i="4"/>
  <c r="S4268" i="4"/>
  <c r="S4235" i="4"/>
  <c r="S4198" i="4"/>
  <c r="S4111" i="4"/>
  <c r="S3787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0" i="4"/>
  <c r="S4644" i="4"/>
  <c r="S4608" i="4"/>
  <c r="S4566" i="4"/>
  <c r="S4350" i="4"/>
  <c r="S4300" i="4"/>
  <c r="S4273" i="4"/>
  <c r="S4218" i="4"/>
  <c r="S4148" i="4"/>
  <c r="S4128" i="4"/>
  <c r="S4579" i="4"/>
  <c r="S4552" i="4"/>
  <c r="S4527" i="4"/>
  <c r="S4505" i="4"/>
  <c r="S4480" i="4"/>
  <c r="S4455" i="4"/>
  <c r="S4433" i="4"/>
  <c r="S4408" i="4"/>
  <c r="S4383" i="4"/>
  <c r="S4361" i="4"/>
  <c r="S4336" i="4"/>
  <c r="S4251" i="4"/>
  <c r="S4203" i="4"/>
  <c r="S4182" i="4"/>
  <c r="S4154" i="4"/>
  <c r="S4114" i="4"/>
  <c r="S3870" i="4"/>
  <c r="S4088" i="4"/>
  <c r="S4066" i="4"/>
  <c r="S4043" i="4"/>
  <c r="S4023" i="4"/>
  <c r="S3998" i="4"/>
  <c r="S3980" i="4"/>
  <c r="S3958" i="4"/>
  <c r="S3935" i="4"/>
  <c r="S3915" i="4"/>
  <c r="S3890" i="4"/>
  <c r="S3872" i="4"/>
  <c r="S3850" i="4"/>
  <c r="S3827" i="4"/>
  <c r="S3807" i="4"/>
  <c r="S3782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3548" i="4"/>
  <c r="S4014" i="4"/>
  <c r="S4144" i="4"/>
  <c r="S4099" i="4"/>
  <c r="S4076" i="4"/>
  <c r="S4056" i="4"/>
  <c r="S4031" i="4"/>
  <c r="S4011" i="4"/>
  <c r="S3991" i="4"/>
  <c r="S3968" i="4"/>
  <c r="S3948" i="4"/>
  <c r="S3923" i="4"/>
  <c r="S3903" i="4"/>
  <c r="S3883" i="4"/>
  <c r="S3860" i="4"/>
  <c r="S3840" i="4"/>
  <c r="S3815" i="4"/>
  <c r="S3795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4166" i="4"/>
  <c r="S4121" i="4"/>
  <c r="S4050" i="4"/>
  <c r="S4197" i="4"/>
  <c r="S4177" i="4"/>
  <c r="S4132" i="4"/>
  <c r="S4089" i="4"/>
  <c r="S4064" i="4"/>
  <c r="S4044" i="4"/>
  <c r="S4024" i="4"/>
  <c r="S3999" i="4"/>
  <c r="S3981" i="4"/>
  <c r="S3956" i="4"/>
  <c r="S3936" i="4"/>
  <c r="S3916" i="4"/>
  <c r="S3891" i="4"/>
  <c r="S3873" i="4"/>
  <c r="S3848" i="4"/>
  <c r="S3828" i="4"/>
  <c r="S3808" i="4"/>
  <c r="S3783" i="4"/>
  <c r="S3765" i="4"/>
  <c r="S3747" i="4"/>
  <c r="S3729" i="4"/>
  <c r="S3711" i="4"/>
  <c r="S3693" i="4"/>
  <c r="S3675" i="4"/>
  <c r="S3657" i="4"/>
  <c r="S3639" i="4"/>
  <c r="S3075" i="4"/>
  <c r="S3621" i="4"/>
  <c r="S3603" i="4"/>
  <c r="S3585" i="4"/>
  <c r="S3567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067" i="4"/>
  <c r="S3023" i="4"/>
  <c r="S3094" i="4"/>
  <c r="S3072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74" i="4"/>
  <c r="S2989" i="4"/>
  <c r="S3079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2991" i="4"/>
  <c r="S3144" i="4"/>
  <c r="S3126" i="4"/>
  <c r="S3108" i="4"/>
  <c r="S3062" i="4"/>
  <c r="S3014" i="4"/>
  <c r="S2966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5078" i="4"/>
  <c r="S5060" i="4"/>
  <c r="S5042" i="4"/>
  <c r="S5024" i="4"/>
  <c r="S5006" i="4"/>
  <c r="S4988" i="4"/>
  <c r="S4970" i="4"/>
  <c r="S4586" i="4"/>
  <c r="S4277" i="4"/>
  <c r="S5083" i="4"/>
  <c r="S5065" i="4"/>
  <c r="S4576" i="4"/>
  <c r="S4363" i="4"/>
  <c r="S5085" i="4"/>
  <c r="S5067" i="4"/>
  <c r="S5049" i="4"/>
  <c r="S5031" i="4"/>
  <c r="S5013" i="4"/>
  <c r="S4995" i="4"/>
  <c r="S4977" i="4"/>
  <c r="S4959" i="4"/>
  <c r="S4941" i="4"/>
  <c r="S4923" i="4"/>
  <c r="S4437" i="4"/>
  <c r="S5050" i="4"/>
  <c r="S5032" i="4"/>
  <c r="S5014" i="4"/>
  <c r="S4996" i="4"/>
  <c r="S4978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56" i="4"/>
  <c r="S4620" i="4"/>
  <c r="S4584" i="4"/>
  <c r="S4388" i="4"/>
  <c r="S4312" i="4"/>
  <c r="S4280" i="4"/>
  <c r="S4220" i="4"/>
  <c r="S4156" i="4"/>
  <c r="S4627" i="4"/>
  <c r="S4559" i="4"/>
  <c r="S4537" i="4"/>
  <c r="S4515" i="4"/>
  <c r="S4487" i="4"/>
  <c r="S4465" i="4"/>
  <c r="S4443" i="4"/>
  <c r="S4415" i="4"/>
  <c r="S4393" i="4"/>
  <c r="S4371" i="4"/>
  <c r="S4343" i="4"/>
  <c r="S4269" i="4"/>
  <c r="S4233" i="4"/>
  <c r="S4193" i="4"/>
  <c r="S4103" i="4"/>
  <c r="S3785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55" i="4"/>
  <c r="S4619" i="4"/>
  <c r="S4583" i="4"/>
  <c r="S4398" i="4"/>
  <c r="S4304" i="4"/>
  <c r="S4282" i="4"/>
  <c r="S4230" i="4"/>
  <c r="S4207" i="4"/>
  <c r="S4158" i="4"/>
  <c r="S4603" i="4"/>
  <c r="S4558" i="4"/>
  <c r="S4536" i="4"/>
  <c r="S4506" i="4"/>
  <c r="S4486" i="4"/>
  <c r="S4464" i="4"/>
  <c r="S4434" i="4"/>
  <c r="S4414" i="4"/>
  <c r="S4392" i="4"/>
  <c r="S4362" i="4"/>
  <c r="S4342" i="4"/>
  <c r="S4257" i="4"/>
  <c r="S4232" i="4"/>
  <c r="S4195" i="4"/>
  <c r="S4051" i="4"/>
  <c r="S4967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7" i="4"/>
  <c r="S4641" i="4"/>
  <c r="S4605" i="4"/>
  <c r="S4508" i="4"/>
  <c r="S4326" i="4"/>
  <c r="S4290" i="4"/>
  <c r="S4265" i="4"/>
  <c r="S4215" i="4"/>
  <c r="S4145" i="4"/>
  <c r="S4659" i="4"/>
  <c r="S4574" i="4"/>
  <c r="S4549" i="4"/>
  <c r="S4524" i="4"/>
  <c r="S4502" i="4"/>
  <c r="S4477" i="4"/>
  <c r="S4452" i="4"/>
  <c r="S4430" i="4"/>
  <c r="S4405" i="4"/>
  <c r="S4380" i="4"/>
  <c r="S4358" i="4"/>
  <c r="S4318" i="4"/>
  <c r="S4248" i="4"/>
  <c r="S4200" i="4"/>
  <c r="S4174" i="4"/>
  <c r="S4134" i="4"/>
  <c r="S4106" i="4"/>
  <c r="S3822" i="4"/>
  <c r="S4083" i="4"/>
  <c r="S4063" i="4"/>
  <c r="S4040" i="4"/>
  <c r="S4020" i="4"/>
  <c r="S3995" i="4"/>
  <c r="S3975" i="4"/>
  <c r="S3955" i="4"/>
  <c r="S3932" i="4"/>
  <c r="S3912" i="4"/>
  <c r="S3887" i="4"/>
  <c r="S3867" i="4"/>
  <c r="S3847" i="4"/>
  <c r="S3824" i="4"/>
  <c r="S3804" i="4"/>
  <c r="S3779" i="4"/>
  <c r="S3761" i="4"/>
  <c r="S3743" i="4"/>
  <c r="S3725" i="4"/>
  <c r="S3707" i="4"/>
  <c r="S3689" i="4"/>
  <c r="S3671" i="4"/>
  <c r="S3653" i="4"/>
  <c r="S3635" i="4"/>
  <c r="S3617" i="4"/>
  <c r="S3599" i="4"/>
  <c r="S3581" i="4"/>
  <c r="S3563" i="4"/>
  <c r="S3545" i="4"/>
  <c r="S3966" i="4"/>
  <c r="S4141" i="4"/>
  <c r="S4096" i="4"/>
  <c r="S4071" i="4"/>
  <c r="S4053" i="4"/>
  <c r="S4028" i="4"/>
  <c r="S4008" i="4"/>
  <c r="S3988" i="4"/>
  <c r="S3963" i="4"/>
  <c r="S3945" i="4"/>
  <c r="S3920" i="4"/>
  <c r="S3900" i="4"/>
  <c r="S3880" i="4"/>
  <c r="S3855" i="4"/>
  <c r="S3837" i="4"/>
  <c r="S3812" i="4"/>
  <c r="S3792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4163" i="4"/>
  <c r="S4118" i="4"/>
  <c r="S4002" i="4"/>
  <c r="S4194" i="4"/>
  <c r="S4149" i="4"/>
  <c r="S4129" i="4"/>
  <c r="S4084" i="4"/>
  <c r="S4061" i="4"/>
  <c r="S4041" i="4"/>
  <c r="S4021" i="4"/>
  <c r="S3996" i="4"/>
  <c r="S3976" i="4"/>
  <c r="S3953" i="4"/>
  <c r="S3933" i="4"/>
  <c r="S3913" i="4"/>
  <c r="S3888" i="4"/>
  <c r="S3868" i="4"/>
  <c r="S3845" i="4"/>
  <c r="S3825" i="4"/>
  <c r="S3805" i="4"/>
  <c r="S3780" i="4"/>
  <c r="S3762" i="4"/>
  <c r="S3744" i="4"/>
  <c r="S3726" i="4"/>
  <c r="S3708" i="4"/>
  <c r="S3690" i="4"/>
  <c r="S3672" i="4"/>
  <c r="S3654" i="4"/>
  <c r="S3636" i="4"/>
  <c r="S3063" i="4"/>
  <c r="S3618" i="4"/>
  <c r="S3600" i="4"/>
  <c r="S3582" i="4"/>
  <c r="S3564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064" i="4"/>
  <c r="S3011" i="4"/>
  <c r="S3091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69" i="4"/>
  <c r="S2965" i="4"/>
  <c r="S3076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2967" i="4"/>
  <c r="S3141" i="4"/>
  <c r="S3123" i="4"/>
  <c r="S3105" i="4"/>
  <c r="S3057" i="4"/>
  <c r="S3009" i="4"/>
  <c r="S2961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5075" i="4"/>
  <c r="S5057" i="4"/>
  <c r="S5039" i="4"/>
  <c r="S5021" i="4"/>
  <c r="S5003" i="4"/>
  <c r="S4985" i="4"/>
  <c r="S4676" i="4"/>
  <c r="S4565" i="4"/>
  <c r="S4253" i="4"/>
  <c r="S5080" i="4"/>
  <c r="S5062" i="4"/>
  <c r="S4567" i="4"/>
  <c r="S4351" i="4"/>
  <c r="S5082" i="4"/>
  <c r="S5064" i="4"/>
  <c r="S5046" i="4"/>
  <c r="S5028" i="4"/>
  <c r="S5010" i="4"/>
  <c r="S4992" i="4"/>
  <c r="S4974" i="4"/>
  <c r="S4956" i="4"/>
  <c r="S4938" i="4"/>
  <c r="S4920" i="4"/>
  <c r="S4365" i="4"/>
  <c r="S5047" i="4"/>
  <c r="S5029" i="4"/>
  <c r="S5011" i="4"/>
  <c r="S4993" i="4"/>
  <c r="S4975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53" i="4"/>
  <c r="S4617" i="4"/>
  <c r="S4581" i="4"/>
  <c r="S4374" i="4"/>
  <c r="S4302" i="4"/>
  <c r="S4275" i="4"/>
  <c r="S4217" i="4"/>
  <c r="S4153" i="4"/>
  <c r="S4599" i="4"/>
  <c r="S4554" i="4"/>
  <c r="S4534" i="4"/>
  <c r="S4512" i="4"/>
  <c r="S4482" i="4"/>
  <c r="S4462" i="4"/>
  <c r="S4440" i="4"/>
  <c r="S4410" i="4"/>
  <c r="S4390" i="4"/>
  <c r="S4368" i="4"/>
  <c r="S4338" i="4"/>
  <c r="S4258" i="4"/>
  <c r="S4228" i="4"/>
  <c r="S4190" i="4"/>
  <c r="S4049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1" i="4"/>
  <c r="S4645" i="4"/>
  <c r="S4609" i="4"/>
  <c r="S4556" i="4"/>
  <c r="S4340" i="4"/>
  <c r="S4301" i="4"/>
  <c r="S4274" i="4"/>
  <c r="S4222" i="4"/>
  <c r="S4173" i="4"/>
  <c r="S4683" i="4"/>
  <c r="S4575" i="4"/>
  <c r="S4553" i="4"/>
  <c r="S4528" i="4"/>
  <c r="S4503" i="4"/>
  <c r="S4481" i="4"/>
  <c r="S4456" i="4"/>
  <c r="S4431" i="4"/>
  <c r="S4409" i="4"/>
  <c r="S4384" i="4"/>
  <c r="S4359" i="4"/>
  <c r="S4337" i="4"/>
  <c r="S4252" i="4"/>
  <c r="S4227" i="4"/>
  <c r="S4192" i="4"/>
  <c r="S4003" i="4"/>
  <c r="S4964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67" i="4"/>
  <c r="S4631" i="4"/>
  <c r="S4595" i="4"/>
  <c r="S4494" i="4"/>
  <c r="S4316" i="4"/>
  <c r="S4287" i="4"/>
  <c r="S4262" i="4"/>
  <c r="S4212" i="4"/>
  <c r="S4142" i="4"/>
  <c r="S4651" i="4"/>
  <c r="S4571" i="4"/>
  <c r="S4546" i="4"/>
  <c r="S4521" i="4"/>
  <c r="S4499" i="4"/>
  <c r="S4474" i="4"/>
  <c r="S4449" i="4"/>
  <c r="S4427" i="4"/>
  <c r="S4402" i="4"/>
  <c r="S4377" i="4"/>
  <c r="S4355" i="4"/>
  <c r="S4310" i="4"/>
  <c r="S4240" i="4"/>
  <c r="S4125" i="4"/>
  <c r="S4171" i="4"/>
  <c r="S4126" i="4"/>
  <c r="S4086" i="4"/>
  <c r="S4100" i="4"/>
  <c r="S4080" i="4"/>
  <c r="S4060" i="4"/>
  <c r="S4035" i="4"/>
  <c r="S4017" i="4"/>
  <c r="S3992" i="4"/>
  <c r="S3972" i="4"/>
  <c r="S3952" i="4"/>
  <c r="S3927" i="4"/>
  <c r="S3909" i="4"/>
  <c r="S3884" i="4"/>
  <c r="S3864" i="4"/>
  <c r="S3844" i="4"/>
  <c r="S3819" i="4"/>
  <c r="S3801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3560" i="4"/>
  <c r="S4113" i="4"/>
  <c r="S3906" i="4"/>
  <c r="S4138" i="4"/>
  <c r="S4093" i="4"/>
  <c r="S4068" i="4"/>
  <c r="S4048" i="4"/>
  <c r="S4025" i="4"/>
  <c r="S4005" i="4"/>
  <c r="S3985" i="4"/>
  <c r="S3960" i="4"/>
  <c r="S3940" i="4"/>
  <c r="S3917" i="4"/>
  <c r="S3897" i="4"/>
  <c r="S3877" i="4"/>
  <c r="S3852" i="4"/>
  <c r="S3832" i="4"/>
  <c r="S3809" i="4"/>
  <c r="S3789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4160" i="4"/>
  <c r="S4115" i="4"/>
  <c r="S3942" i="4"/>
  <c r="S4191" i="4"/>
  <c r="S4146" i="4"/>
  <c r="S4101" i="4"/>
  <c r="S4081" i="4"/>
  <c r="S4058" i="4"/>
  <c r="S4036" i="4"/>
  <c r="S4018" i="4"/>
  <c r="S3993" i="4"/>
  <c r="S3973" i="4"/>
  <c r="S3950" i="4"/>
  <c r="S3928" i="4"/>
  <c r="S3910" i="4"/>
  <c r="S3885" i="4"/>
  <c r="S3865" i="4"/>
  <c r="S3842" i="4"/>
  <c r="S3820" i="4"/>
  <c r="S3802" i="4"/>
  <c r="S3777" i="4"/>
  <c r="S3759" i="4"/>
  <c r="S3741" i="4"/>
  <c r="S3723" i="4"/>
  <c r="S3705" i="4"/>
  <c r="S3687" i="4"/>
  <c r="S3669" i="4"/>
  <c r="S3651" i="4"/>
  <c r="S3633" i="4"/>
  <c r="S3092" i="4"/>
  <c r="S3615" i="4"/>
  <c r="S3597" i="4"/>
  <c r="S3579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059" i="4"/>
  <c r="S2999" i="4"/>
  <c r="S3088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6" i="4"/>
  <c r="S3098" i="4"/>
  <c r="S3568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3156" i="4"/>
  <c r="S3138" i="4"/>
  <c r="S3120" i="4"/>
  <c r="S3102" i="4"/>
  <c r="S3054" i="4"/>
  <c r="S3006" i="4"/>
  <c r="S2958" i="4"/>
  <c r="S2940" i="4"/>
  <c r="S2922" i="4"/>
  <c r="S2904" i="4"/>
  <c r="S2886" i="4"/>
  <c r="S2867" i="4"/>
  <c r="S2849" i="4"/>
  <c r="S2831" i="4"/>
  <c r="S2813" i="4"/>
  <c r="S2795" i="4"/>
  <c r="S2777" i="4"/>
  <c r="S2759" i="4"/>
  <c r="S2741" i="4"/>
  <c r="S2723" i="4"/>
  <c r="S2705" i="4"/>
  <c r="S2687" i="4"/>
  <c r="S2684" i="4"/>
  <c r="S2666" i="4"/>
  <c r="S2648" i="4"/>
  <c r="S2630" i="4"/>
  <c r="S2612" i="4"/>
  <c r="S2581" i="4"/>
  <c r="S3046" i="4"/>
  <c r="S2998" i="4"/>
  <c r="S2589" i="4"/>
  <c r="S3032" i="4"/>
  <c r="S2984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580" i="4"/>
  <c r="S2552" i="4"/>
  <c r="S3050" i="4"/>
  <c r="S3002" i="4"/>
  <c r="S2571" i="4"/>
  <c r="S2481" i="4"/>
  <c r="S3052" i="4"/>
  <c r="S3004" i="4"/>
  <c r="S2956" i="4"/>
  <c r="S2938" i="4"/>
  <c r="S2920" i="4"/>
  <c r="S2902" i="4"/>
  <c r="S2884" i="4"/>
  <c r="S2865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3" i="4"/>
  <c r="S2534" i="4"/>
  <c r="S3012" i="4"/>
  <c r="S2964" i="4"/>
  <c r="S2510" i="4"/>
  <c r="S2602" i="4"/>
  <c r="S2554" i="4"/>
  <c r="S2506" i="4"/>
  <c r="S2473" i="4"/>
  <c r="S2418" i="4"/>
  <c r="S2398" i="4"/>
  <c r="S2343" i="4"/>
  <c r="S2297" i="4"/>
  <c r="S2268" i="4"/>
  <c r="S2588" i="4"/>
  <c r="S2540" i="4"/>
  <c r="S2492" i="4"/>
  <c r="S2455" i="4"/>
  <c r="S2435" i="4"/>
  <c r="S2380" i="4"/>
  <c r="S2334" i="4"/>
  <c r="S2305" i="4"/>
  <c r="S2259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843" i="4"/>
  <c r="S1696" i="4"/>
  <c r="S2478" i="4"/>
  <c r="S2426" i="4"/>
  <c r="S2403" i="4"/>
  <c r="S2351" i="4"/>
  <c r="S2319" i="4"/>
  <c r="S2276" i="4"/>
  <c r="S1863" i="4"/>
  <c r="S2491" i="4"/>
  <c r="S2451" i="4"/>
  <c r="S2394" i="4"/>
  <c r="S2376" i="4"/>
  <c r="S2333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934" i="4"/>
  <c r="S1906" i="4"/>
  <c r="S1806" i="4"/>
  <c r="S2507" i="4"/>
  <c r="S2474" i="4"/>
  <c r="S2419" i="4"/>
  <c r="S2399" i="4"/>
  <c r="S2344" i="4"/>
  <c r="S2298" i="4"/>
  <c r="S2269" i="4"/>
  <c r="S2565" i="4"/>
  <c r="S2517" i="4"/>
  <c r="S2468" i="4"/>
  <c r="S2450" i="4"/>
  <c r="S2393" i="4"/>
  <c r="S2370" i="4"/>
  <c r="S2326" i="4"/>
  <c r="S2283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02" i="4"/>
  <c r="S1544" i="4"/>
  <c r="S1986" i="4"/>
  <c r="S1968" i="4"/>
  <c r="S1950" i="4"/>
  <c r="S1932" i="4"/>
  <c r="S1894" i="4"/>
  <c r="S1864" i="4"/>
  <c r="S1807" i="4"/>
  <c r="S1762" i="4"/>
  <c r="S1717" i="4"/>
  <c r="S1677" i="4"/>
  <c r="S1654" i="4"/>
  <c r="S1636" i="4"/>
  <c r="S1599" i="4"/>
  <c r="S1571" i="4"/>
  <c r="S1532" i="4"/>
  <c r="S1912" i="4"/>
  <c r="S1842" i="4"/>
  <c r="S1815" i="4"/>
  <c r="S1795" i="4"/>
  <c r="S1750" i="4"/>
  <c r="S1705" i="4"/>
  <c r="S1621" i="4"/>
  <c r="S1596" i="4"/>
  <c r="S1543" i="4"/>
  <c r="S1498" i="4"/>
  <c r="S1480" i="4"/>
  <c r="S1462" i="4"/>
  <c r="S1444" i="4"/>
  <c r="S1893" i="4"/>
  <c r="S1858" i="4"/>
  <c r="S1781" i="4"/>
  <c r="S1761" i="4"/>
  <c r="S1716" i="4"/>
  <c r="S1671" i="4"/>
  <c r="S1653" i="4"/>
  <c r="S1635" i="4"/>
  <c r="S1590" i="4"/>
  <c r="S1570" i="4"/>
  <c r="S1531" i="4"/>
  <c r="S1844" i="4"/>
  <c r="S1814" i="4"/>
  <c r="S1786" i="4"/>
  <c r="S1741" i="4"/>
  <c r="S1701" i="4"/>
  <c r="S1617" i="4"/>
  <c r="S1567" i="4"/>
  <c r="S1514" i="4"/>
  <c r="S1491" i="4"/>
  <c r="S1473" i="4"/>
  <c r="S1455" i="4"/>
  <c r="S1437" i="4"/>
  <c r="S1942" i="4"/>
  <c r="S1924" i="4"/>
  <c r="S1884" i="4"/>
  <c r="S1854" i="4"/>
  <c r="S1771" i="4"/>
  <c r="S1726" i="4"/>
  <c r="S1681" i="4"/>
  <c r="S1661" i="4"/>
  <c r="S1643" i="4"/>
  <c r="S1625" i="4"/>
  <c r="S1577" i="4"/>
  <c r="S1536" i="4"/>
  <c r="S1813" i="4"/>
  <c r="S1791" i="4"/>
  <c r="S1748" i="4"/>
  <c r="S1703" i="4"/>
  <c r="S1611" i="4"/>
  <c r="S1566" i="4"/>
  <c r="S1519" i="4"/>
  <c r="S1496" i="4"/>
  <c r="S1478" i="4"/>
  <c r="S1460" i="4"/>
  <c r="S1442" i="4"/>
  <c r="S1424" i="4"/>
  <c r="S1406" i="4"/>
  <c r="S1388" i="4"/>
  <c r="S1370" i="4"/>
  <c r="S1352" i="4"/>
  <c r="S1334" i="4"/>
  <c r="S1417" i="4"/>
  <c r="S1399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65" i="4"/>
  <c r="S856" i="4"/>
  <c r="S1413" i="4"/>
  <c r="S1395" i="4"/>
  <c r="S1377" i="4"/>
  <c r="S1359" i="4"/>
  <c r="S1341" i="4"/>
  <c r="S1323" i="4"/>
  <c r="S1305" i="4"/>
  <c r="S1287" i="4"/>
  <c r="S1269" i="4"/>
  <c r="S1251" i="4"/>
  <c r="S1233" i="4"/>
  <c r="S1215" i="4"/>
  <c r="S1197" i="4"/>
  <c r="S1179" i="4"/>
  <c r="S1128" i="4"/>
  <c r="S1313" i="4"/>
  <c r="S1295" i="4"/>
  <c r="S1277" i="4"/>
  <c r="S1259" i="4"/>
  <c r="S1241" i="4"/>
  <c r="S1223" i="4"/>
  <c r="S1205" i="4"/>
  <c r="S1052" i="4"/>
  <c r="S860" i="4"/>
  <c r="S1142" i="4"/>
  <c r="S1109" i="4"/>
  <c r="S1062" i="4"/>
  <c r="S956" i="4"/>
  <c r="S886" i="4"/>
  <c r="S847" i="4"/>
  <c r="S769" i="4"/>
  <c r="S1103" i="4"/>
  <c r="S1067" i="4"/>
  <c r="S1034" i="4"/>
  <c r="S1006" i="4"/>
  <c r="S988" i="4"/>
  <c r="S970" i="4"/>
  <c r="S926" i="4"/>
  <c r="S903" i="4"/>
  <c r="S855" i="4"/>
  <c r="S821" i="4"/>
  <c r="S745" i="4"/>
  <c r="S1144" i="4"/>
  <c r="S1111" i="4"/>
  <c r="S1061" i="4"/>
  <c r="S958" i="4"/>
  <c r="S940" i="4"/>
  <c r="S877" i="4"/>
  <c r="S762" i="4"/>
  <c r="S1133" i="4"/>
  <c r="S1083" i="4"/>
  <c r="S1044" i="4"/>
  <c r="S1011" i="4"/>
  <c r="S993" i="4"/>
  <c r="S975" i="4"/>
  <c r="S934" i="4"/>
  <c r="S916" i="4"/>
  <c r="S865" i="4"/>
  <c r="S817" i="4"/>
  <c r="S782" i="4"/>
  <c r="S675" i="4"/>
  <c r="S525" i="4"/>
  <c r="S1151" i="4"/>
  <c r="S1113" i="4"/>
  <c r="S1074" i="4"/>
  <c r="S960" i="4"/>
  <c r="S942" i="4"/>
  <c r="S879" i="4"/>
  <c r="S811" i="4"/>
  <c r="S1199" i="4"/>
  <c r="S1181" i="4"/>
  <c r="S1153" i="4"/>
  <c r="S1098" i="4"/>
  <c r="S1057" i="4"/>
  <c r="S1029" i="4"/>
  <c r="S1001" i="4"/>
  <c r="S983" i="4"/>
  <c r="S965" i="4"/>
  <c r="S2681" i="4"/>
  <c r="S2663" i="4"/>
  <c r="S2645" i="4"/>
  <c r="S2627" i="4"/>
  <c r="S2609" i="4"/>
  <c r="S2556" i="4"/>
  <c r="S3043" i="4"/>
  <c r="S2995" i="4"/>
  <c r="S2586" i="4"/>
  <c r="S3029" i="4"/>
  <c r="S2981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577" i="4"/>
  <c r="S2549" i="4"/>
  <c r="S3045" i="4"/>
  <c r="S2997" i="4"/>
  <c r="S2566" i="4"/>
  <c r="S2469" i="4"/>
  <c r="S3034" i="4"/>
  <c r="S2986" i="4"/>
  <c r="S2953" i="4"/>
  <c r="S2935" i="4"/>
  <c r="S2917" i="4"/>
  <c r="S2899" i="4"/>
  <c r="S2881" i="4"/>
  <c r="S2862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82" i="4"/>
  <c r="S3044" i="4"/>
  <c r="S2996" i="4"/>
  <c r="S2595" i="4"/>
  <c r="S2483" i="4"/>
  <c r="S2599" i="4"/>
  <c r="S2551" i="4"/>
  <c r="S2503" i="4"/>
  <c r="S2470" i="4"/>
  <c r="S2415" i="4"/>
  <c r="S2358" i="4"/>
  <c r="S2340" i="4"/>
  <c r="S2294" i="4"/>
  <c r="S1921" i="4"/>
  <c r="S2585" i="4"/>
  <c r="S2537" i="4"/>
  <c r="S2489" i="4"/>
  <c r="S2452" i="4"/>
  <c r="S2395" i="4"/>
  <c r="S2377" i="4"/>
  <c r="S2331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840" i="4"/>
  <c r="S1612" i="4"/>
  <c r="S2475" i="4"/>
  <c r="S2423" i="4"/>
  <c r="S2400" i="4"/>
  <c r="S2348" i="4"/>
  <c r="S2316" i="4"/>
  <c r="S2273" i="4"/>
  <c r="S1851" i="4"/>
  <c r="S2466" i="4"/>
  <c r="S2448" i="4"/>
  <c r="S2391" i="4"/>
  <c r="S2371" i="4"/>
  <c r="S2330" i="4"/>
  <c r="S2287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931" i="4"/>
  <c r="S1903" i="4"/>
  <c r="S1758" i="4"/>
  <c r="S2504" i="4"/>
  <c r="S2471" i="4"/>
  <c r="S2416" i="4"/>
  <c r="S2359" i="4"/>
  <c r="S2341" i="4"/>
  <c r="S2295" i="4"/>
  <c r="S2266" i="4"/>
  <c r="S2562" i="4"/>
  <c r="S2514" i="4"/>
  <c r="S2465" i="4"/>
  <c r="S2442" i="4"/>
  <c r="S2390" i="4"/>
  <c r="S2367" i="4"/>
  <c r="S2312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835" i="4"/>
  <c r="S1526" i="4"/>
  <c r="S1983" i="4"/>
  <c r="S1965" i="4"/>
  <c r="S1947" i="4"/>
  <c r="S1929" i="4"/>
  <c r="S1891" i="4"/>
  <c r="S1856" i="4"/>
  <c r="S1793" i="4"/>
  <c r="S1759" i="4"/>
  <c r="S1714" i="4"/>
  <c r="S1669" i="4"/>
  <c r="S1651" i="4"/>
  <c r="S1633" i="4"/>
  <c r="S1591" i="4"/>
  <c r="S1554" i="4"/>
  <c r="S1529" i="4"/>
  <c r="S1904" i="4"/>
  <c r="S1834" i="4"/>
  <c r="S1812" i="4"/>
  <c r="S1790" i="4"/>
  <c r="S1747" i="4"/>
  <c r="S1702" i="4"/>
  <c r="S1618" i="4"/>
  <c r="S1593" i="4"/>
  <c r="S1518" i="4"/>
  <c r="S1495" i="4"/>
  <c r="S1477" i="4"/>
  <c r="S1459" i="4"/>
  <c r="S1441" i="4"/>
  <c r="S1890" i="4"/>
  <c r="S1855" i="4"/>
  <c r="S1778" i="4"/>
  <c r="S1733" i="4"/>
  <c r="S1713" i="4"/>
  <c r="S1668" i="4"/>
  <c r="S1650" i="4"/>
  <c r="S1632" i="4"/>
  <c r="S1587" i="4"/>
  <c r="S1553" i="4"/>
  <c r="S1523" i="4"/>
  <c r="S1841" i="4"/>
  <c r="S1811" i="4"/>
  <c r="S1783" i="4"/>
  <c r="S1738" i="4"/>
  <c r="S1693" i="4"/>
  <c r="S1609" i="4"/>
  <c r="S1564" i="4"/>
  <c r="S1511" i="4"/>
  <c r="S1488" i="4"/>
  <c r="S1470" i="4"/>
  <c r="S1452" i="4"/>
  <c r="S1434" i="4"/>
  <c r="S1939" i="4"/>
  <c r="S1916" i="4"/>
  <c r="S1881" i="4"/>
  <c r="S1846" i="4"/>
  <c r="S1766" i="4"/>
  <c r="S1723" i="4"/>
  <c r="S1678" i="4"/>
  <c r="S1658" i="4"/>
  <c r="S1640" i="4"/>
  <c r="S1614" i="4"/>
  <c r="S1572" i="4"/>
  <c r="S1533" i="4"/>
  <c r="S1810" i="4"/>
  <c r="S1788" i="4"/>
  <c r="S1743" i="4"/>
  <c r="S1700" i="4"/>
  <c r="S1608" i="4"/>
  <c r="S1563" i="4"/>
  <c r="S1516" i="4"/>
  <c r="S1493" i="4"/>
  <c r="S1475" i="4"/>
  <c r="S1457" i="4"/>
  <c r="S1439" i="4"/>
  <c r="S1421" i="4"/>
  <c r="S1403" i="4"/>
  <c r="S1385" i="4"/>
  <c r="S1367" i="4"/>
  <c r="S1349" i="4"/>
  <c r="S1331" i="4"/>
  <c r="S1414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096" i="4"/>
  <c r="S844" i="4"/>
  <c r="S1410" i="4"/>
  <c r="S1392" i="4"/>
  <c r="S1374" i="4"/>
  <c r="S1356" i="4"/>
  <c r="S1338" i="4"/>
  <c r="S1320" i="4"/>
  <c r="S1302" i="4"/>
  <c r="S1284" i="4"/>
  <c r="S1266" i="4"/>
  <c r="S1248" i="4"/>
  <c r="S1230" i="4"/>
  <c r="S1212" i="4"/>
  <c r="S1194" i="4"/>
  <c r="S1176" i="4"/>
  <c r="S1122" i="4"/>
  <c r="S1310" i="4"/>
  <c r="S1292" i="4"/>
  <c r="S1274" i="4"/>
  <c r="S1256" i="4"/>
  <c r="S1238" i="4"/>
  <c r="S1220" i="4"/>
  <c r="S1160" i="4"/>
  <c r="S1028" i="4"/>
  <c r="S824" i="4"/>
  <c r="S1126" i="4"/>
  <c r="S1095" i="4"/>
  <c r="S1051" i="4"/>
  <c r="S953" i="4"/>
  <c r="S878" i="4"/>
  <c r="S830" i="4"/>
  <c r="S766" i="4"/>
  <c r="S1100" i="4"/>
  <c r="S1059" i="4"/>
  <c r="S1031" i="4"/>
  <c r="S1003" i="4"/>
  <c r="S985" i="4"/>
  <c r="S967" i="4"/>
  <c r="S923" i="4"/>
  <c r="S900" i="4"/>
  <c r="S852" i="4"/>
  <c r="S795" i="4"/>
  <c r="S742" i="4"/>
  <c r="S1141" i="4"/>
  <c r="S1108" i="4"/>
  <c r="S1050" i="4"/>
  <c r="S955" i="4"/>
  <c r="S905" i="4"/>
  <c r="S874" i="4"/>
  <c r="S1173" i="4"/>
  <c r="S1130" i="4"/>
  <c r="S1069" i="4"/>
  <c r="S1041" i="4"/>
  <c r="S1008" i="4"/>
  <c r="S990" i="4"/>
  <c r="S972" i="4"/>
  <c r="S931" i="4"/>
  <c r="S913" i="4"/>
  <c r="S862" i="4"/>
  <c r="S814" i="4"/>
  <c r="S779" i="4"/>
  <c r="S663" i="4"/>
  <c r="S513" i="4"/>
  <c r="S1143" i="4"/>
  <c r="S1110" i="4"/>
  <c r="S1063" i="4"/>
  <c r="S957" i="4"/>
  <c r="S939" i="4"/>
  <c r="S876" i="4"/>
  <c r="S758" i="4"/>
  <c r="S1196" i="4"/>
  <c r="S1178" i="4"/>
  <c r="S1137" i="4"/>
  <c r="S1093" i="4"/>
  <c r="S1054" i="4"/>
  <c r="S1021" i="4"/>
  <c r="S998" i="4"/>
  <c r="S980" i="4"/>
  <c r="S936" i="4"/>
  <c r="S2678" i="4"/>
  <c r="S2660" i="4"/>
  <c r="S2642" i="4"/>
  <c r="S2624" i="4"/>
  <c r="S2606" i="4"/>
  <c r="S2553" i="4"/>
  <c r="S3040" i="4"/>
  <c r="S2992" i="4"/>
  <c r="S2497" i="4"/>
  <c r="S3024" i="4"/>
  <c r="S2976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574" i="4"/>
  <c r="S2532" i="4"/>
  <c r="S3042" i="4"/>
  <c r="S2994" i="4"/>
  <c r="S2563" i="4"/>
  <c r="S2409" i="4"/>
  <c r="S3031" i="4"/>
  <c r="S2983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79" i="4"/>
  <c r="S3041" i="4"/>
  <c r="S2993" i="4"/>
  <c r="S2590" i="4"/>
  <c r="S2411" i="4"/>
  <c r="S2583" i="4"/>
  <c r="S2535" i="4"/>
  <c r="S2487" i="4"/>
  <c r="S2430" i="4"/>
  <c r="S2412" i="4"/>
  <c r="S2355" i="4"/>
  <c r="S2323" i="4"/>
  <c r="S2291" i="4"/>
  <c r="S1910" i="4"/>
  <c r="S2567" i="4"/>
  <c r="S2519" i="4"/>
  <c r="S2467" i="4"/>
  <c r="S2449" i="4"/>
  <c r="S2392" i="4"/>
  <c r="S2372" i="4"/>
  <c r="S2328" i="4"/>
  <c r="S2288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828" i="4"/>
  <c r="S1552" i="4"/>
  <c r="S2472" i="4"/>
  <c r="S2420" i="4"/>
  <c r="S2374" i="4"/>
  <c r="S2345" i="4"/>
  <c r="S2299" i="4"/>
  <c r="S2270" i="4"/>
  <c r="S2518" i="4"/>
  <c r="S2463" i="4"/>
  <c r="S2443" i="4"/>
  <c r="S2388" i="4"/>
  <c r="S2368" i="4"/>
  <c r="S2327" i="4"/>
  <c r="S2284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928" i="4"/>
  <c r="S1839" i="4"/>
  <c r="S1710" i="4"/>
  <c r="S2501" i="4"/>
  <c r="S2431" i="4"/>
  <c r="S2413" i="4"/>
  <c r="S2356" i="4"/>
  <c r="S2338" i="4"/>
  <c r="S2292" i="4"/>
  <c r="S1922" i="4"/>
  <c r="S2557" i="4"/>
  <c r="S2509" i="4"/>
  <c r="S2462" i="4"/>
  <c r="S2439" i="4"/>
  <c r="S2387" i="4"/>
  <c r="S2364" i="4"/>
  <c r="S2309" i="4"/>
  <c r="S2263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832" i="4"/>
  <c r="S1520" i="4"/>
  <c r="S1980" i="4"/>
  <c r="S1962" i="4"/>
  <c r="S1944" i="4"/>
  <c r="S1926" i="4"/>
  <c r="S1888" i="4"/>
  <c r="S1853" i="4"/>
  <c r="S1779" i="4"/>
  <c r="S1745" i="4"/>
  <c r="S1711" i="4"/>
  <c r="S1666" i="4"/>
  <c r="S1648" i="4"/>
  <c r="S1630" i="4"/>
  <c r="S1588" i="4"/>
  <c r="S1549" i="4"/>
  <c r="S1524" i="4"/>
  <c r="S1896" i="4"/>
  <c r="S1831" i="4"/>
  <c r="S1809" i="4"/>
  <c r="S1787" i="4"/>
  <c r="S1742" i="4"/>
  <c r="S1699" i="4"/>
  <c r="S1610" i="4"/>
  <c r="S1565" i="4"/>
  <c r="S1515" i="4"/>
  <c r="S1492" i="4"/>
  <c r="S1474" i="4"/>
  <c r="S1456" i="4"/>
  <c r="S1438" i="4"/>
  <c r="S1882" i="4"/>
  <c r="S1852" i="4"/>
  <c r="S1775" i="4"/>
  <c r="S1730" i="4"/>
  <c r="S1685" i="4"/>
  <c r="S1665" i="4"/>
  <c r="S1647" i="4"/>
  <c r="S1629" i="4"/>
  <c r="S1584" i="4"/>
  <c r="S1548" i="4"/>
  <c r="S1506" i="4"/>
  <c r="S1833" i="4"/>
  <c r="S1803" i="4"/>
  <c r="S1769" i="4"/>
  <c r="S1735" i="4"/>
  <c r="S1690" i="4"/>
  <c r="S1606" i="4"/>
  <c r="S1561" i="4"/>
  <c r="S1503" i="4"/>
  <c r="S1485" i="4"/>
  <c r="S1467" i="4"/>
  <c r="S1449" i="4"/>
  <c r="S1431" i="4"/>
  <c r="S1936" i="4"/>
  <c r="S1908" i="4"/>
  <c r="S1878" i="4"/>
  <c r="S1838" i="4"/>
  <c r="S1763" i="4"/>
  <c r="S1718" i="4"/>
  <c r="S1675" i="4"/>
  <c r="S1655" i="4"/>
  <c r="S1637" i="4"/>
  <c r="S1589" i="4"/>
  <c r="S1569" i="4"/>
  <c r="S1530" i="4"/>
  <c r="S1805" i="4"/>
  <c r="S1785" i="4"/>
  <c r="S1740" i="4"/>
  <c r="S1695" i="4"/>
  <c r="S1605" i="4"/>
  <c r="S1560" i="4"/>
  <c r="S1513" i="4"/>
  <c r="S1490" i="4"/>
  <c r="S1472" i="4"/>
  <c r="S1454" i="4"/>
  <c r="S1436" i="4"/>
  <c r="S1418" i="4"/>
  <c r="S1400" i="4"/>
  <c r="S1382" i="4"/>
  <c r="S1364" i="4"/>
  <c r="S1346" i="4"/>
  <c r="S1328" i="4"/>
  <c r="S1411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084" i="4"/>
  <c r="S1425" i="4"/>
  <c r="S1407" i="4"/>
  <c r="S1389" i="4"/>
  <c r="S1371" i="4"/>
  <c r="S1353" i="4"/>
  <c r="S1335" i="4"/>
  <c r="S1317" i="4"/>
  <c r="S1299" i="4"/>
  <c r="S1281" i="4"/>
  <c r="S1263" i="4"/>
  <c r="S1245" i="4"/>
  <c r="S1227" i="4"/>
  <c r="S1209" i="4"/>
  <c r="S1191" i="4"/>
  <c r="S1164" i="4"/>
  <c r="S1325" i="4"/>
  <c r="S1307" i="4"/>
  <c r="S1289" i="4"/>
  <c r="S1271" i="4"/>
  <c r="S1253" i="4"/>
  <c r="S1235" i="4"/>
  <c r="S1217" i="4"/>
  <c r="S1136" i="4"/>
  <c r="S1016" i="4"/>
  <c r="S1163" i="4"/>
  <c r="S1121" i="4"/>
  <c r="S1087" i="4"/>
  <c r="S1037" i="4"/>
  <c r="S906" i="4"/>
  <c r="S875" i="4"/>
  <c r="S827" i="4"/>
  <c r="S1147" i="4"/>
  <c r="S1097" i="4"/>
  <c r="S1056" i="4"/>
  <c r="S1023" i="4"/>
  <c r="S1000" i="4"/>
  <c r="S982" i="4"/>
  <c r="S964" i="4"/>
  <c r="S920" i="4"/>
  <c r="S897" i="4"/>
  <c r="S849" i="4"/>
  <c r="S792" i="4"/>
  <c r="S409" i="4"/>
  <c r="S1125" i="4"/>
  <c r="S1086" i="4"/>
  <c r="S1039" i="4"/>
  <c r="S952" i="4"/>
  <c r="S894" i="4"/>
  <c r="S871" i="4"/>
  <c r="S1170" i="4"/>
  <c r="S1105" i="4"/>
  <c r="S1066" i="4"/>
  <c r="S1033" i="4"/>
  <c r="S1005" i="4"/>
  <c r="S987" i="4"/>
  <c r="S969" i="4"/>
  <c r="S928" i="4"/>
  <c r="S910" i="4"/>
  <c r="S854" i="4"/>
  <c r="S806" i="4"/>
  <c r="S741" i="4"/>
  <c r="S645" i="4"/>
  <c r="S489" i="4"/>
  <c r="S1135" i="4"/>
  <c r="S1107" i="4"/>
  <c r="S1049" i="4"/>
  <c r="S954" i="4"/>
  <c r="S907" i="4"/>
  <c r="S873" i="4"/>
  <c r="S755" i="4"/>
  <c r="S1193" i="4"/>
  <c r="S1175" i="4"/>
  <c r="S1132" i="4"/>
  <c r="S1090" i="4"/>
  <c r="S1046" i="4"/>
  <c r="S1018" i="4"/>
  <c r="S995" i="4"/>
  <c r="S977" i="4"/>
  <c r="S933" i="4"/>
  <c r="S864" i="4"/>
  <c r="S836" i="4"/>
  <c r="S2675" i="4"/>
  <c r="S2657" i="4"/>
  <c r="S2639" i="4"/>
  <c r="S2621" i="4"/>
  <c r="S2603" i="4"/>
  <c r="S2550" i="4"/>
  <c r="S3022" i="4"/>
  <c r="S2974" i="4"/>
  <c r="S1897" i="4"/>
  <c r="S3008" i="4"/>
  <c r="S2960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69" i="4"/>
  <c r="S2529" i="4"/>
  <c r="S3026" i="4"/>
  <c r="S2978" i="4"/>
  <c r="S2508" i="4"/>
  <c r="S2397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76" i="4"/>
  <c r="S3036" i="4"/>
  <c r="S2988" i="4"/>
  <c r="S2587" i="4"/>
  <c r="S2279" i="4"/>
  <c r="S2578" i="4"/>
  <c r="S2530" i="4"/>
  <c r="S2484" i="4"/>
  <c r="S2427" i="4"/>
  <c r="S2407" i="4"/>
  <c r="S2352" i="4"/>
  <c r="S2320" i="4"/>
  <c r="S2277" i="4"/>
  <c r="S1887" i="4"/>
  <c r="S2564" i="4"/>
  <c r="S2516" i="4"/>
  <c r="S2464" i="4"/>
  <c r="S2444" i="4"/>
  <c r="S2389" i="4"/>
  <c r="S2369" i="4"/>
  <c r="S2314" i="4"/>
  <c r="S2285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816" i="4"/>
  <c r="S1540" i="4"/>
  <c r="S2446" i="4"/>
  <c r="S2417" i="4"/>
  <c r="S2360" i="4"/>
  <c r="S2342" i="4"/>
  <c r="S2296" i="4"/>
  <c r="S2267" i="4"/>
  <c r="S2515" i="4"/>
  <c r="S2460" i="4"/>
  <c r="S2440" i="4"/>
  <c r="S2385" i="4"/>
  <c r="S2365" i="4"/>
  <c r="S2313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43" i="4"/>
  <c r="S1925" i="4"/>
  <c r="S1827" i="4"/>
  <c r="S2531" i="4"/>
  <c r="S2485" i="4"/>
  <c r="S2428" i="4"/>
  <c r="S2408" i="4"/>
  <c r="S2353" i="4"/>
  <c r="S2324" i="4"/>
  <c r="S2278" i="4"/>
  <c r="S1911" i="4"/>
  <c r="S2541" i="4"/>
  <c r="S2493" i="4"/>
  <c r="S2459" i="4"/>
  <c r="S2436" i="4"/>
  <c r="S2384" i="4"/>
  <c r="S2335" i="4"/>
  <c r="S2306" i="4"/>
  <c r="S2260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622" i="4"/>
  <c r="S1995" i="4"/>
  <c r="S1977" i="4"/>
  <c r="S1959" i="4"/>
  <c r="S1941" i="4"/>
  <c r="S1918" i="4"/>
  <c r="S1883" i="4"/>
  <c r="S1848" i="4"/>
  <c r="S1776" i="4"/>
  <c r="S1731" i="4"/>
  <c r="S1697" i="4"/>
  <c r="S1663" i="4"/>
  <c r="S1645" i="4"/>
  <c r="S1627" i="4"/>
  <c r="S1585" i="4"/>
  <c r="S1546" i="4"/>
  <c r="S1521" i="4"/>
  <c r="S1866" i="4"/>
  <c r="S1826" i="4"/>
  <c r="S1804" i="4"/>
  <c r="S1784" i="4"/>
  <c r="S1739" i="4"/>
  <c r="S1694" i="4"/>
  <c r="S1607" i="4"/>
  <c r="S1562" i="4"/>
  <c r="S1512" i="4"/>
  <c r="S1489" i="4"/>
  <c r="S1471" i="4"/>
  <c r="S1453" i="4"/>
  <c r="S1435" i="4"/>
  <c r="S1879" i="4"/>
  <c r="S1847" i="4"/>
  <c r="S1772" i="4"/>
  <c r="S1727" i="4"/>
  <c r="S1682" i="4"/>
  <c r="S1662" i="4"/>
  <c r="S1644" i="4"/>
  <c r="S1626" i="4"/>
  <c r="S1581" i="4"/>
  <c r="S1545" i="4"/>
  <c r="S1876" i="4"/>
  <c r="S1825" i="4"/>
  <c r="S1800" i="4"/>
  <c r="S1755" i="4"/>
  <c r="S1721" i="4"/>
  <c r="S1687" i="4"/>
  <c r="S1603" i="4"/>
  <c r="S1558" i="4"/>
  <c r="S1500" i="4"/>
  <c r="S1482" i="4"/>
  <c r="S1464" i="4"/>
  <c r="S1446" i="4"/>
  <c r="S1428" i="4"/>
  <c r="S1933" i="4"/>
  <c r="S1900" i="4"/>
  <c r="S1873" i="4"/>
  <c r="S1780" i="4"/>
  <c r="S1760" i="4"/>
  <c r="S1715" i="4"/>
  <c r="S1670" i="4"/>
  <c r="S1652" i="4"/>
  <c r="S1634" i="4"/>
  <c r="S1586" i="4"/>
  <c r="S1555" i="4"/>
  <c r="S1525" i="4"/>
  <c r="S1802" i="4"/>
  <c r="S1757" i="4"/>
  <c r="S1737" i="4"/>
  <c r="S1692" i="4"/>
  <c r="S1602" i="4"/>
  <c r="S1557" i="4"/>
  <c r="S1510" i="4"/>
  <c r="S1487" i="4"/>
  <c r="S1469" i="4"/>
  <c r="S1451" i="4"/>
  <c r="S1433" i="4"/>
  <c r="S1415" i="4"/>
  <c r="S1397" i="4"/>
  <c r="S1379" i="4"/>
  <c r="S1361" i="4"/>
  <c r="S1343" i="4"/>
  <c r="S1426" i="4"/>
  <c r="S1408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048" i="4"/>
  <c r="S1422" i="4"/>
  <c r="S1404" i="4"/>
  <c r="S1386" i="4"/>
  <c r="S1368" i="4"/>
  <c r="S1350" i="4"/>
  <c r="S1332" i="4"/>
  <c r="S1314" i="4"/>
  <c r="S1296" i="4"/>
  <c r="S1278" i="4"/>
  <c r="S1260" i="4"/>
  <c r="S1242" i="4"/>
  <c r="S1224" i="4"/>
  <c r="S1206" i="4"/>
  <c r="S1188" i="4"/>
  <c r="S1152" i="4"/>
  <c r="S1322" i="4"/>
  <c r="S1304" i="4"/>
  <c r="S1286" i="4"/>
  <c r="S1268" i="4"/>
  <c r="S1250" i="4"/>
  <c r="S1232" i="4"/>
  <c r="S1214" i="4"/>
  <c r="S1106" i="4"/>
  <c r="S938" i="4"/>
  <c r="S1155" i="4"/>
  <c r="S1118" i="4"/>
  <c r="S1079" i="4"/>
  <c r="S1026" i="4"/>
  <c r="S895" i="4"/>
  <c r="S872" i="4"/>
  <c r="S810" i="4"/>
  <c r="S1139" i="4"/>
  <c r="S1092" i="4"/>
  <c r="S1053" i="4"/>
  <c r="S1020" i="4"/>
  <c r="S997" i="4"/>
  <c r="S979" i="4"/>
  <c r="S935" i="4"/>
  <c r="S917" i="4"/>
  <c r="S883" i="4"/>
  <c r="S841" i="4"/>
  <c r="S789" i="4"/>
  <c r="S1162" i="4"/>
  <c r="S1120" i="4"/>
  <c r="S1081" i="4"/>
  <c r="S1025" i="4"/>
  <c r="S949" i="4"/>
  <c r="S891" i="4"/>
  <c r="S857" i="4"/>
  <c r="S1167" i="4"/>
  <c r="S1102" i="4"/>
  <c r="S1058" i="4"/>
  <c r="S1030" i="4"/>
  <c r="S1002" i="4"/>
  <c r="S984" i="4"/>
  <c r="S966" i="4"/>
  <c r="S925" i="4"/>
  <c r="S902" i="4"/>
  <c r="S851" i="4"/>
  <c r="S794" i="4"/>
  <c r="S729" i="4"/>
  <c r="S621" i="4"/>
  <c r="S417" i="4"/>
  <c r="S1127" i="4"/>
  <c r="S1085" i="4"/>
  <c r="S1038" i="4"/>
  <c r="S951" i="4"/>
  <c r="S893" i="4"/>
  <c r="S831" i="4"/>
  <c r="S752" i="4"/>
  <c r="S1190" i="4"/>
  <c r="S1172" i="4"/>
  <c r="S1129" i="4"/>
  <c r="S1071" i="4"/>
  <c r="S1043" i="4"/>
  <c r="S1010" i="4"/>
  <c r="S992" i="4"/>
  <c r="S974" i="4"/>
  <c r="S930" i="4"/>
  <c r="S861" i="4"/>
  <c r="S833" i="4"/>
  <c r="S2672" i="4"/>
  <c r="S2654" i="4"/>
  <c r="S2636" i="4"/>
  <c r="S2618" i="4"/>
  <c r="S2600" i="4"/>
  <c r="S2547" i="4"/>
  <c r="S3019" i="4"/>
  <c r="S2971" i="4"/>
  <c r="S3053" i="4"/>
  <c r="S3005" i="4"/>
  <c r="S2957" i="4"/>
  <c r="S2939" i="4"/>
  <c r="S2921" i="4"/>
  <c r="S2903" i="4"/>
  <c r="S2885" i="4"/>
  <c r="S2866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58" i="4"/>
  <c r="S2526" i="4"/>
  <c r="S3021" i="4"/>
  <c r="S2973" i="4"/>
  <c r="S2505" i="4"/>
  <c r="S2325" i="4"/>
  <c r="S3010" i="4"/>
  <c r="S2962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73" i="4"/>
  <c r="S3020" i="4"/>
  <c r="S2972" i="4"/>
  <c r="S2542" i="4"/>
  <c r="S2608" i="4"/>
  <c r="S2575" i="4"/>
  <c r="S2527" i="4"/>
  <c r="S2479" i="4"/>
  <c r="S2424" i="4"/>
  <c r="S2404" i="4"/>
  <c r="S2349" i="4"/>
  <c r="S2317" i="4"/>
  <c r="S2274" i="4"/>
  <c r="S1867" i="4"/>
  <c r="S2561" i="4"/>
  <c r="S2513" i="4"/>
  <c r="S2461" i="4"/>
  <c r="S2441" i="4"/>
  <c r="S2386" i="4"/>
  <c r="S2366" i="4"/>
  <c r="S2311" i="4"/>
  <c r="S2282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01" i="4"/>
  <c r="S1792" i="4"/>
  <c r="S1528" i="4"/>
  <c r="S2432" i="4"/>
  <c r="S2414" i="4"/>
  <c r="S2357" i="4"/>
  <c r="S2339" i="4"/>
  <c r="S2293" i="4"/>
  <c r="S1909" i="4"/>
  <c r="S2499" i="4"/>
  <c r="S2457" i="4"/>
  <c r="S2437" i="4"/>
  <c r="S2382" i="4"/>
  <c r="S2362" i="4"/>
  <c r="S2310" i="4"/>
  <c r="S2264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940" i="4"/>
  <c r="S1917" i="4"/>
  <c r="S1824" i="4"/>
  <c r="S2528" i="4"/>
  <c r="S2480" i="4"/>
  <c r="S2425" i="4"/>
  <c r="S2405" i="4"/>
  <c r="S2350" i="4"/>
  <c r="S2321" i="4"/>
  <c r="S2275" i="4"/>
  <c r="S1885" i="4"/>
  <c r="S2538" i="4"/>
  <c r="S2490" i="4"/>
  <c r="S2456" i="4"/>
  <c r="S2410" i="4"/>
  <c r="S2381" i="4"/>
  <c r="S2332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598" i="4"/>
  <c r="S1992" i="4"/>
  <c r="S1974" i="4"/>
  <c r="S1956" i="4"/>
  <c r="S1938" i="4"/>
  <c r="S1915" i="4"/>
  <c r="S1880" i="4"/>
  <c r="S1837" i="4"/>
  <c r="S1773" i="4"/>
  <c r="S1728" i="4"/>
  <c r="S1683" i="4"/>
  <c r="S1660" i="4"/>
  <c r="S1642" i="4"/>
  <c r="S1624" i="4"/>
  <c r="S1582" i="4"/>
  <c r="S1538" i="4"/>
  <c r="S1507" i="4"/>
  <c r="S1861" i="4"/>
  <c r="S1823" i="4"/>
  <c r="S1801" i="4"/>
  <c r="S1756" i="4"/>
  <c r="S1736" i="4"/>
  <c r="S1691" i="4"/>
  <c r="S1604" i="4"/>
  <c r="S1559" i="4"/>
  <c r="S1509" i="4"/>
  <c r="S1486" i="4"/>
  <c r="S1468" i="4"/>
  <c r="S1450" i="4"/>
  <c r="S1432" i="4"/>
  <c r="S1874" i="4"/>
  <c r="S1836" i="4"/>
  <c r="S1767" i="4"/>
  <c r="S1724" i="4"/>
  <c r="S1679" i="4"/>
  <c r="S1659" i="4"/>
  <c r="S1641" i="4"/>
  <c r="S1623" i="4"/>
  <c r="S1578" i="4"/>
  <c r="S1537" i="4"/>
  <c r="S1868" i="4"/>
  <c r="S1822" i="4"/>
  <c r="S1797" i="4"/>
  <c r="S1752" i="4"/>
  <c r="S1707" i="4"/>
  <c r="S1673" i="4"/>
  <c r="S1595" i="4"/>
  <c r="S1542" i="4"/>
  <c r="S1497" i="4"/>
  <c r="S1479" i="4"/>
  <c r="S1461" i="4"/>
  <c r="S1443" i="4"/>
  <c r="S1948" i="4"/>
  <c r="S1930" i="4"/>
  <c r="S1892" i="4"/>
  <c r="S1870" i="4"/>
  <c r="S1777" i="4"/>
  <c r="S1732" i="4"/>
  <c r="S1712" i="4"/>
  <c r="S1667" i="4"/>
  <c r="S1649" i="4"/>
  <c r="S1631" i="4"/>
  <c r="S1583" i="4"/>
  <c r="S1547" i="4"/>
  <c r="S1522" i="4"/>
  <c r="S1799" i="4"/>
  <c r="S1754" i="4"/>
  <c r="S1709" i="4"/>
  <c r="S1689" i="4"/>
  <c r="S1597" i="4"/>
  <c r="S1541" i="4"/>
  <c r="S1502" i="4"/>
  <c r="S1484" i="4"/>
  <c r="S1466" i="4"/>
  <c r="S1448" i="4"/>
  <c r="S1430" i="4"/>
  <c r="S1412" i="4"/>
  <c r="S1394" i="4"/>
  <c r="S1376" i="4"/>
  <c r="S1358" i="4"/>
  <c r="S1340" i="4"/>
  <c r="S1423" i="4"/>
  <c r="S1405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012" i="4"/>
  <c r="S1419" i="4"/>
  <c r="S1401" i="4"/>
  <c r="S1383" i="4"/>
  <c r="S1365" i="4"/>
  <c r="S1347" i="4"/>
  <c r="S1329" i="4"/>
  <c r="S1311" i="4"/>
  <c r="S1293" i="4"/>
  <c r="S1275" i="4"/>
  <c r="S1257" i="4"/>
  <c r="S1239" i="4"/>
  <c r="S1221" i="4"/>
  <c r="S1203" i="4"/>
  <c r="S1185" i="4"/>
  <c r="S1146" i="4"/>
  <c r="S1319" i="4"/>
  <c r="S1301" i="4"/>
  <c r="S1283" i="4"/>
  <c r="S1265" i="4"/>
  <c r="S1247" i="4"/>
  <c r="S1229" i="4"/>
  <c r="S1211" i="4"/>
  <c r="S1088" i="4"/>
  <c r="S908" i="4"/>
  <c r="S1150" i="4"/>
  <c r="S1115" i="4"/>
  <c r="S1076" i="4"/>
  <c r="S1015" i="4"/>
  <c r="S892" i="4"/>
  <c r="S869" i="4"/>
  <c r="S775" i="4"/>
  <c r="S1131" i="4"/>
  <c r="S1089" i="4"/>
  <c r="S1045" i="4"/>
  <c r="S1017" i="4"/>
  <c r="S994" i="4"/>
  <c r="S976" i="4"/>
  <c r="S932" i="4"/>
  <c r="S914" i="4"/>
  <c r="S866" i="4"/>
  <c r="S838" i="4"/>
  <c r="S786" i="4"/>
  <c r="S1157" i="4"/>
  <c r="S1117" i="4"/>
  <c r="S1078" i="4"/>
  <c r="S1014" i="4"/>
  <c r="S946" i="4"/>
  <c r="S888" i="4"/>
  <c r="S846" i="4"/>
  <c r="S1159" i="4"/>
  <c r="S1099" i="4"/>
  <c r="S1055" i="4"/>
  <c r="S1022" i="4"/>
  <c r="S999" i="4"/>
  <c r="S981" i="4"/>
  <c r="S963" i="4"/>
  <c r="S922" i="4"/>
  <c r="S899" i="4"/>
  <c r="S843" i="4"/>
  <c r="S791" i="4"/>
  <c r="S711" i="4"/>
  <c r="S597" i="4"/>
  <c r="S1161" i="4"/>
  <c r="S1119" i="4"/>
  <c r="S1080" i="4"/>
  <c r="S1027" i="4"/>
  <c r="S948" i="4"/>
  <c r="S890" i="4"/>
  <c r="S828" i="4"/>
  <c r="S749" i="4"/>
  <c r="S1187" i="4"/>
  <c r="S1169" i="4"/>
  <c r="S1104" i="4"/>
  <c r="S1068" i="4"/>
  <c r="S1035" i="4"/>
  <c r="S1007" i="4"/>
  <c r="S989" i="4"/>
  <c r="S971" i="4"/>
  <c r="S927" i="4"/>
  <c r="S853" i="4"/>
  <c r="S822" i="4"/>
  <c r="S2669" i="4"/>
  <c r="S2651" i="4"/>
  <c r="S2633" i="4"/>
  <c r="S2615" i="4"/>
  <c r="S2597" i="4"/>
  <c r="S2521" i="4"/>
  <c r="S3016" i="4"/>
  <c r="S2968" i="4"/>
  <c r="S3048" i="4"/>
  <c r="S3000" i="4"/>
  <c r="S2954" i="4"/>
  <c r="S2936" i="4"/>
  <c r="S2918" i="4"/>
  <c r="S2900" i="4"/>
  <c r="S2882" i="4"/>
  <c r="S2863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55" i="4"/>
  <c r="S2523" i="4"/>
  <c r="S3018" i="4"/>
  <c r="S2970" i="4"/>
  <c r="S2502" i="4"/>
  <c r="S3055" i="4"/>
  <c r="S3007" i="4"/>
  <c r="S2959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45" i="4"/>
  <c r="S3017" i="4"/>
  <c r="S2969" i="4"/>
  <c r="S2539" i="4"/>
  <c r="S2605" i="4"/>
  <c r="S2559" i="4"/>
  <c r="S2511" i="4"/>
  <c r="S2476" i="4"/>
  <c r="S2421" i="4"/>
  <c r="S2401" i="4"/>
  <c r="S2346" i="4"/>
  <c r="S2300" i="4"/>
  <c r="S2271" i="4"/>
  <c r="S2591" i="4"/>
  <c r="S2543" i="4"/>
  <c r="S2495" i="4"/>
  <c r="S2458" i="4"/>
  <c r="S2438" i="4"/>
  <c r="S2383" i="4"/>
  <c r="S2363" i="4"/>
  <c r="S2308" i="4"/>
  <c r="S2262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898" i="4"/>
  <c r="S1744" i="4"/>
  <c r="S2486" i="4"/>
  <c r="S2429" i="4"/>
  <c r="S2406" i="4"/>
  <c r="S2354" i="4"/>
  <c r="S2322" i="4"/>
  <c r="S2290" i="4"/>
  <c r="S1886" i="4"/>
  <c r="S2494" i="4"/>
  <c r="S2454" i="4"/>
  <c r="S2434" i="4"/>
  <c r="S2379" i="4"/>
  <c r="S2336" i="4"/>
  <c r="S2307" i="4"/>
  <c r="S2261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937" i="4"/>
  <c r="S1914" i="4"/>
  <c r="S1821" i="4"/>
  <c r="S2525" i="4"/>
  <c r="S2477" i="4"/>
  <c r="S2422" i="4"/>
  <c r="S2402" i="4"/>
  <c r="S2347" i="4"/>
  <c r="S2318" i="4"/>
  <c r="S2272" i="4"/>
  <c r="S1862" i="4"/>
  <c r="S2533" i="4"/>
  <c r="S2482" i="4"/>
  <c r="S2453" i="4"/>
  <c r="S2396" i="4"/>
  <c r="S2378" i="4"/>
  <c r="S2329" i="4"/>
  <c r="S2286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05" i="4"/>
  <c r="S1556" i="4"/>
  <c r="S1989" i="4"/>
  <c r="S1971" i="4"/>
  <c r="S1953" i="4"/>
  <c r="S1935" i="4"/>
  <c r="S1899" i="4"/>
  <c r="S1872" i="4"/>
  <c r="S1829" i="4"/>
  <c r="S1765" i="4"/>
  <c r="S1725" i="4"/>
  <c r="S1680" i="4"/>
  <c r="S1657" i="4"/>
  <c r="S1639" i="4"/>
  <c r="S1613" i="4"/>
  <c r="S1579" i="4"/>
  <c r="S1535" i="4"/>
  <c r="S1920" i="4"/>
  <c r="S1850" i="4"/>
  <c r="S1820" i="4"/>
  <c r="S1798" i="4"/>
  <c r="S1753" i="4"/>
  <c r="S1708" i="4"/>
  <c r="S1688" i="4"/>
  <c r="S1601" i="4"/>
  <c r="S1551" i="4"/>
  <c r="S1501" i="4"/>
  <c r="S1483" i="4"/>
  <c r="S1465" i="4"/>
  <c r="S1447" i="4"/>
  <c r="S1429" i="4"/>
  <c r="S1871" i="4"/>
  <c r="S1817" i="4"/>
  <c r="S1764" i="4"/>
  <c r="S1719" i="4"/>
  <c r="S1676" i="4"/>
  <c r="S1656" i="4"/>
  <c r="S1638" i="4"/>
  <c r="S1615" i="4"/>
  <c r="S1573" i="4"/>
  <c r="S1534" i="4"/>
  <c r="S1860" i="4"/>
  <c r="S1819" i="4"/>
  <c r="S1789" i="4"/>
  <c r="S1749" i="4"/>
  <c r="S1704" i="4"/>
  <c r="S1620" i="4"/>
  <c r="S1575" i="4"/>
  <c r="S1517" i="4"/>
  <c r="S1494" i="4"/>
  <c r="S1476" i="4"/>
  <c r="S1458" i="4"/>
  <c r="S1440" i="4"/>
  <c r="S1945" i="4"/>
  <c r="S1927" i="4"/>
  <c r="S1889" i="4"/>
  <c r="S1857" i="4"/>
  <c r="S1774" i="4"/>
  <c r="S1729" i="4"/>
  <c r="S1684" i="4"/>
  <c r="S1664" i="4"/>
  <c r="S1646" i="4"/>
  <c r="S1628" i="4"/>
  <c r="S1580" i="4"/>
  <c r="S1539" i="4"/>
  <c r="S1505" i="4"/>
  <c r="S1796" i="4"/>
  <c r="S1751" i="4"/>
  <c r="S1706" i="4"/>
  <c r="S1619" i="4"/>
  <c r="S1594" i="4"/>
  <c r="S1527" i="4"/>
  <c r="S1499" i="4"/>
  <c r="S1481" i="4"/>
  <c r="S1463" i="4"/>
  <c r="S1445" i="4"/>
  <c r="S1427" i="4"/>
  <c r="S1409" i="4"/>
  <c r="S1391" i="4"/>
  <c r="S1373" i="4"/>
  <c r="S1355" i="4"/>
  <c r="S1337" i="4"/>
  <c r="S1420" i="4"/>
  <c r="S1402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68" i="4"/>
  <c r="S880" i="4"/>
  <c r="S1416" i="4"/>
  <c r="S1398" i="4"/>
  <c r="S1380" i="4"/>
  <c r="S1362" i="4"/>
  <c r="S1344" i="4"/>
  <c r="S1326" i="4"/>
  <c r="S1308" i="4"/>
  <c r="S1290" i="4"/>
  <c r="S1272" i="4"/>
  <c r="S1254" i="4"/>
  <c r="S1236" i="4"/>
  <c r="S1218" i="4"/>
  <c r="S1200" i="4"/>
  <c r="S1182" i="4"/>
  <c r="S1134" i="4"/>
  <c r="S1316" i="4"/>
  <c r="S1298" i="4"/>
  <c r="S1280" i="4"/>
  <c r="S1262" i="4"/>
  <c r="S1244" i="4"/>
  <c r="S1226" i="4"/>
  <c r="S1208" i="4"/>
  <c r="S1064" i="4"/>
  <c r="S896" i="4"/>
  <c r="S1145" i="4"/>
  <c r="S1112" i="4"/>
  <c r="S1073" i="4"/>
  <c r="S959" i="4"/>
  <c r="S889" i="4"/>
  <c r="S858" i="4"/>
  <c r="S772" i="4"/>
  <c r="S1123" i="4"/>
  <c r="S1070" i="4"/>
  <c r="S1042" i="4"/>
  <c r="S1009" i="4"/>
  <c r="S991" i="4"/>
  <c r="S973" i="4"/>
  <c r="S929" i="4"/>
  <c r="S911" i="4"/>
  <c r="S863" i="4"/>
  <c r="S835" i="4"/>
  <c r="S783" i="4"/>
  <c r="S1149" i="4"/>
  <c r="S1114" i="4"/>
  <c r="S1075" i="4"/>
  <c r="S961" i="4"/>
  <c r="S943" i="4"/>
  <c r="S885" i="4"/>
  <c r="S765" i="4"/>
  <c r="S1138" i="4"/>
  <c r="S1091" i="4"/>
  <c r="S1047" i="4"/>
  <c r="S1019" i="4"/>
  <c r="S996" i="4"/>
  <c r="S978" i="4"/>
  <c r="S937" i="4"/>
  <c r="S919" i="4"/>
  <c r="S882" i="4"/>
  <c r="S820" i="4"/>
  <c r="S788" i="4"/>
  <c r="S687" i="4"/>
  <c r="S561" i="4"/>
  <c r="S1156" i="4"/>
  <c r="S1116" i="4"/>
  <c r="S1077" i="4"/>
  <c r="S1184" i="4"/>
  <c r="S986" i="4"/>
  <c r="S842" i="4"/>
  <c r="S802" i="4"/>
  <c r="S950" i="4"/>
  <c r="S912" i="4"/>
  <c r="S859" i="4"/>
  <c r="S801" i="4"/>
  <c r="S744" i="4"/>
  <c r="S673" i="4"/>
  <c r="S627" i="4"/>
  <c r="S583" i="4"/>
  <c r="S554" i="4"/>
  <c r="S508" i="4"/>
  <c r="S479" i="4"/>
  <c r="S398" i="4"/>
  <c r="S326" i="4"/>
  <c r="S715" i="4"/>
  <c r="S684" i="4"/>
  <c r="S656" i="4"/>
  <c r="S612" i="4"/>
  <c r="S568" i="4"/>
  <c r="S539" i="4"/>
  <c r="S493" i="4"/>
  <c r="S423" i="4"/>
  <c r="S313" i="4"/>
  <c r="S295" i="4"/>
  <c r="S277" i="4"/>
  <c r="S259" i="4"/>
  <c r="S760" i="4"/>
  <c r="S692" i="4"/>
  <c r="S642" i="4"/>
  <c r="S588" i="4"/>
  <c r="S556" i="4"/>
  <c r="S527" i="4"/>
  <c r="S481" i="4"/>
  <c r="S785" i="4"/>
  <c r="S751" i="4"/>
  <c r="S720" i="4"/>
  <c r="S694" i="4"/>
  <c r="S666" i="4"/>
  <c r="S617" i="4"/>
  <c r="S599" i="4"/>
  <c r="S541" i="4"/>
  <c r="S498" i="4"/>
  <c r="S454" i="4"/>
  <c r="S425" i="4"/>
  <c r="S377" i="4"/>
  <c r="S708" i="4"/>
  <c r="S644" i="4"/>
  <c r="S593" i="4"/>
  <c r="S575" i="4"/>
  <c r="S529" i="4"/>
  <c r="S486" i="4"/>
  <c r="S468" i="4"/>
  <c r="S396" i="4"/>
  <c r="S829" i="4"/>
  <c r="S790" i="4"/>
  <c r="S767" i="4"/>
  <c r="S733" i="4"/>
  <c r="S702" i="4"/>
  <c r="S676" i="4"/>
  <c r="S630" i="4"/>
  <c r="S604" i="4"/>
  <c r="S563" i="4"/>
  <c r="S517" i="4"/>
  <c r="S462" i="4"/>
  <c r="S430" i="4"/>
  <c r="S469" i="4"/>
  <c r="S426" i="4"/>
  <c r="S378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4" i="4"/>
  <c r="S300" i="4"/>
  <c r="S282" i="4"/>
  <c r="S264" i="4"/>
  <c r="S246" i="4"/>
  <c r="S228" i="4"/>
  <c r="S210" i="4"/>
  <c r="S473" i="4"/>
  <c r="S427" i="4"/>
  <c r="S379" i="4"/>
  <c r="S438" i="4"/>
  <c r="S392" i="4"/>
  <c r="S344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13" i="4"/>
  <c r="S1166" i="4"/>
  <c r="S968" i="4"/>
  <c r="S839" i="4"/>
  <c r="S799" i="4"/>
  <c r="S947" i="4"/>
  <c r="S909" i="4"/>
  <c r="S845" i="4"/>
  <c r="S798" i="4"/>
  <c r="S727" i="4"/>
  <c r="S662" i="4"/>
  <c r="S624" i="4"/>
  <c r="S580" i="4"/>
  <c r="S551" i="4"/>
  <c r="S505" i="4"/>
  <c r="S415" i="4"/>
  <c r="S367" i="4"/>
  <c r="S738" i="4"/>
  <c r="S712" i="4"/>
  <c r="S681" i="4"/>
  <c r="S653" i="4"/>
  <c r="S609" i="4"/>
  <c r="S565" i="4"/>
  <c r="S522" i="4"/>
  <c r="S490" i="4"/>
  <c r="S420" i="4"/>
  <c r="S310" i="4"/>
  <c r="S292" i="4"/>
  <c r="S274" i="4"/>
  <c r="S803" i="4"/>
  <c r="S746" i="4"/>
  <c r="S689" i="4"/>
  <c r="S634" i="4"/>
  <c r="S585" i="4"/>
  <c r="S553" i="4"/>
  <c r="S510" i="4"/>
  <c r="S478" i="4"/>
  <c r="S774" i="4"/>
  <c r="S748" i="4"/>
  <c r="S717" i="4"/>
  <c r="S686" i="4"/>
  <c r="S655" i="4"/>
  <c r="S614" i="4"/>
  <c r="S570" i="4"/>
  <c r="S538" i="4"/>
  <c r="S495" i="4"/>
  <c r="S440" i="4"/>
  <c r="S422" i="4"/>
  <c r="S343" i="4"/>
  <c r="S691" i="4"/>
  <c r="S641" i="4"/>
  <c r="S590" i="4"/>
  <c r="S558" i="4"/>
  <c r="S526" i="4"/>
  <c r="S483" i="4"/>
  <c r="S451" i="4"/>
  <c r="S351" i="4"/>
  <c r="S826" i="4"/>
  <c r="S787" i="4"/>
  <c r="S756" i="4"/>
  <c r="S730" i="4"/>
  <c r="S699" i="4"/>
  <c r="S668" i="4"/>
  <c r="S619" i="4"/>
  <c r="S601" i="4"/>
  <c r="S546" i="4"/>
  <c r="S514" i="4"/>
  <c r="S459" i="4"/>
  <c r="S390" i="4"/>
  <c r="S466" i="4"/>
  <c r="S418" i="4"/>
  <c r="S370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4" i="4"/>
  <c r="S315" i="4"/>
  <c r="S297" i="4"/>
  <c r="S279" i="4"/>
  <c r="S261" i="4"/>
  <c r="S243" i="4"/>
  <c r="S225" i="4"/>
  <c r="S207" i="4"/>
  <c r="S470" i="4"/>
  <c r="S424" i="4"/>
  <c r="S376" i="4"/>
  <c r="S435" i="4"/>
  <c r="S389" i="4"/>
  <c r="S341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5" i="4"/>
  <c r="S1101" i="4"/>
  <c r="S924" i="4"/>
  <c r="S819" i="4"/>
  <c r="S796" i="4"/>
  <c r="S944" i="4"/>
  <c r="S901" i="4"/>
  <c r="S834" i="4"/>
  <c r="S781" i="4"/>
  <c r="S724" i="4"/>
  <c r="S659" i="4"/>
  <c r="S595" i="4"/>
  <c r="S577" i="4"/>
  <c r="S534" i="4"/>
  <c r="S502" i="4"/>
  <c r="S412" i="4"/>
  <c r="S364" i="4"/>
  <c r="S735" i="4"/>
  <c r="S704" i="4"/>
  <c r="S678" i="4"/>
  <c r="S637" i="4"/>
  <c r="S606" i="4"/>
  <c r="S562" i="4"/>
  <c r="S519" i="4"/>
  <c r="S464" i="4"/>
  <c r="S375" i="4"/>
  <c r="S307" i="4"/>
  <c r="S289" i="4"/>
  <c r="S271" i="4"/>
  <c r="S800" i="4"/>
  <c r="S743" i="4"/>
  <c r="S672" i="4"/>
  <c r="S626" i="4"/>
  <c r="S582" i="4"/>
  <c r="S550" i="4"/>
  <c r="S507" i="4"/>
  <c r="S414" i="4"/>
  <c r="S771" i="4"/>
  <c r="S740" i="4"/>
  <c r="S714" i="4"/>
  <c r="S683" i="4"/>
  <c r="S652" i="4"/>
  <c r="S611" i="4"/>
  <c r="S567" i="4"/>
  <c r="S524" i="4"/>
  <c r="S492" i="4"/>
  <c r="S437" i="4"/>
  <c r="S391" i="4"/>
  <c r="S340" i="4"/>
  <c r="S688" i="4"/>
  <c r="S628" i="4"/>
  <c r="S587" i="4"/>
  <c r="S555" i="4"/>
  <c r="S512" i="4"/>
  <c r="S480" i="4"/>
  <c r="S448" i="4"/>
  <c r="S348" i="4"/>
  <c r="S818" i="4"/>
  <c r="S784" i="4"/>
  <c r="S753" i="4"/>
  <c r="S722" i="4"/>
  <c r="S696" i="4"/>
  <c r="S665" i="4"/>
  <c r="S616" i="4"/>
  <c r="S598" i="4"/>
  <c r="S543" i="4"/>
  <c r="S500" i="4"/>
  <c r="S456" i="4"/>
  <c r="S382" i="4"/>
  <c r="S452" i="4"/>
  <c r="S410" i="4"/>
  <c r="S362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6" i="4"/>
  <c r="S312" i="4"/>
  <c r="S294" i="4"/>
  <c r="S276" i="4"/>
  <c r="S258" i="4"/>
  <c r="S240" i="4"/>
  <c r="S222" i="4"/>
  <c r="S204" i="4"/>
  <c r="S467" i="4"/>
  <c r="S419" i="4"/>
  <c r="S371" i="4"/>
  <c r="S432" i="4"/>
  <c r="S384" i="4"/>
  <c r="S336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5" i="4"/>
  <c r="S1032" i="4"/>
  <c r="S867" i="4"/>
  <c r="S813" i="4"/>
  <c r="S725" i="4"/>
  <c r="S918" i="4"/>
  <c r="S881" i="4"/>
  <c r="S809" i="4"/>
  <c r="S764" i="4"/>
  <c r="S707" i="4"/>
  <c r="S643" i="4"/>
  <c r="S589" i="4"/>
  <c r="S560" i="4"/>
  <c r="S528" i="4"/>
  <c r="S485" i="4"/>
  <c r="S404" i="4"/>
  <c r="S356" i="4"/>
  <c r="S721" i="4"/>
  <c r="S698" i="4"/>
  <c r="S667" i="4"/>
  <c r="S618" i="4"/>
  <c r="S600" i="4"/>
  <c r="S545" i="4"/>
  <c r="S499" i="4"/>
  <c r="S458" i="4"/>
  <c r="S328" i="4"/>
  <c r="S301" i="4"/>
  <c r="S283" i="4"/>
  <c r="S265" i="4"/>
  <c r="S780" i="4"/>
  <c r="S709" i="4"/>
  <c r="S658" i="4"/>
  <c r="S594" i="4"/>
  <c r="S576" i="4"/>
  <c r="S533" i="4"/>
  <c r="S487" i="4"/>
  <c r="S330" i="4"/>
  <c r="S757" i="4"/>
  <c r="S734" i="4"/>
  <c r="S700" i="4"/>
  <c r="S677" i="4"/>
  <c r="S631" i="4"/>
  <c r="S605" i="4"/>
  <c r="S547" i="4"/>
  <c r="S518" i="4"/>
  <c r="S460" i="4"/>
  <c r="S431" i="4"/>
  <c r="S383" i="4"/>
  <c r="S332" i="4"/>
  <c r="S660" i="4"/>
  <c r="S622" i="4"/>
  <c r="S581" i="4"/>
  <c r="S535" i="4"/>
  <c r="S506" i="4"/>
  <c r="S474" i="4"/>
  <c r="S442" i="4"/>
  <c r="S840" i="4"/>
  <c r="S807" i="4"/>
  <c r="S773" i="4"/>
  <c r="S739" i="4"/>
  <c r="S716" i="4"/>
  <c r="S682" i="4"/>
  <c r="S646" i="4"/>
  <c r="S610" i="4"/>
  <c r="S569" i="4"/>
  <c r="S523" i="4"/>
  <c r="S494" i="4"/>
  <c r="S436" i="4"/>
  <c r="S475" i="4"/>
  <c r="S446" i="4"/>
  <c r="S394" i="4"/>
  <c r="S346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50" i="4"/>
  <c r="S306" i="4"/>
  <c r="S288" i="4"/>
  <c r="S270" i="4"/>
  <c r="S252" i="4"/>
  <c r="S234" i="4"/>
  <c r="S216" i="4"/>
  <c r="S198" i="4"/>
  <c r="S447" i="4"/>
  <c r="S400" i="4"/>
  <c r="S352" i="4"/>
  <c r="S413" i="4"/>
  <c r="S365" i="4"/>
  <c r="S314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202" i="4"/>
  <c r="S1004" i="4"/>
  <c r="S850" i="4"/>
  <c r="S805" i="4"/>
  <c r="S629" i="4"/>
  <c r="S915" i="4"/>
  <c r="S870" i="4"/>
  <c r="S804" i="4"/>
  <c r="S761" i="4"/>
  <c r="S690" i="4"/>
  <c r="S640" i="4"/>
  <c r="S586" i="4"/>
  <c r="S557" i="4"/>
  <c r="S511" i="4"/>
  <c r="S482" i="4"/>
  <c r="S401" i="4"/>
  <c r="S353" i="4"/>
  <c r="S718" i="4"/>
  <c r="S695" i="4"/>
  <c r="S664" i="4"/>
  <c r="S615" i="4"/>
  <c r="S571" i="4"/>
  <c r="S542" i="4"/>
  <c r="S496" i="4"/>
  <c r="S455" i="4"/>
  <c r="S316" i="4"/>
  <c r="S298" i="4"/>
  <c r="S280" i="4"/>
  <c r="S262" i="4"/>
  <c r="S763" i="4"/>
  <c r="S706" i="4"/>
  <c r="S650" i="4"/>
  <c r="S591" i="4"/>
  <c r="S559" i="4"/>
  <c r="S530" i="4"/>
  <c r="S484" i="4"/>
  <c r="S318" i="4"/>
  <c r="S754" i="4"/>
  <c r="S731" i="4"/>
  <c r="S697" i="4"/>
  <c r="S669" i="4"/>
  <c r="S620" i="4"/>
  <c r="S602" i="4"/>
  <c r="S544" i="4"/>
  <c r="S515" i="4"/>
  <c r="S457" i="4"/>
  <c r="S428" i="4"/>
  <c r="S380" i="4"/>
  <c r="S320" i="4"/>
  <c r="S649" i="4"/>
  <c r="S596" i="4"/>
  <c r="S578" i="4"/>
  <c r="S532" i="4"/>
  <c r="S503" i="4"/>
  <c r="S471" i="4"/>
  <c r="S399" i="4"/>
  <c r="S837" i="4"/>
  <c r="S793" i="4"/>
  <c r="S770" i="4"/>
  <c r="S736" i="4"/>
  <c r="S713" i="4"/>
  <c r="S679" i="4"/>
  <c r="S638" i="4"/>
  <c r="S607" i="4"/>
  <c r="S566" i="4"/>
  <c r="S520" i="4"/>
  <c r="S491" i="4"/>
  <c r="S433" i="4"/>
  <c r="S472" i="4"/>
  <c r="S443" i="4"/>
  <c r="S386" i="4"/>
  <c r="S338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42" i="4"/>
  <c r="S303" i="4"/>
  <c r="S285" i="4"/>
  <c r="S267" i="4"/>
  <c r="S249" i="4"/>
  <c r="S231" i="4"/>
  <c r="S213" i="4"/>
  <c r="S476" i="4"/>
  <c r="S444" i="4"/>
  <c r="S395" i="4"/>
  <c r="S347" i="4"/>
  <c r="S408" i="4"/>
  <c r="S360" i="4"/>
  <c r="S311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7" i="4"/>
  <c r="S898" i="4"/>
  <c r="S574" i="4"/>
  <c r="S701" i="4"/>
  <c r="S461" i="4"/>
  <c r="S726" i="4"/>
  <c r="S406" i="4"/>
  <c r="S608" i="4"/>
  <c r="S335" i="4"/>
  <c r="S477" i="4"/>
  <c r="S719" i="4"/>
  <c r="S497" i="4"/>
  <c r="S247" i="4"/>
  <c r="S139" i="4"/>
  <c r="S31" i="4"/>
  <c r="S255" i="4"/>
  <c r="S355" i="4"/>
  <c r="S263" i="4"/>
  <c r="S155" i="4"/>
  <c r="S47" i="4"/>
  <c r="S135" i="4"/>
  <c r="S27" i="4"/>
  <c r="S1065" i="4"/>
  <c r="S823" i="4"/>
  <c r="S531" i="4"/>
  <c r="S670" i="4"/>
  <c r="S372" i="4"/>
  <c r="S661" i="4"/>
  <c r="S768" i="4"/>
  <c r="S564" i="4"/>
  <c r="S674" i="4"/>
  <c r="S445" i="4"/>
  <c r="S685" i="4"/>
  <c r="S439" i="4"/>
  <c r="S229" i="4"/>
  <c r="S121" i="4"/>
  <c r="S13" i="4"/>
  <c r="S237" i="4"/>
  <c r="S416" i="4"/>
  <c r="S245" i="4"/>
  <c r="S137" i="4"/>
  <c r="S29" i="4"/>
  <c r="S117" i="4"/>
  <c r="S9" i="4"/>
  <c r="S921" i="4"/>
  <c r="S778" i="4"/>
  <c r="S488" i="4"/>
  <c r="S632" i="4"/>
  <c r="S304" i="4"/>
  <c r="S623" i="4"/>
  <c r="S737" i="4"/>
  <c r="S521" i="4"/>
  <c r="S625" i="4"/>
  <c r="S322" i="4"/>
  <c r="S654" i="4"/>
  <c r="S324" i="4"/>
  <c r="S211" i="4"/>
  <c r="S103" i="4"/>
  <c r="S358" i="4"/>
  <c r="S219" i="4"/>
  <c r="S368" i="4"/>
  <c r="S227" i="4"/>
  <c r="S119" i="4"/>
  <c r="S11" i="4"/>
  <c r="S99" i="4"/>
  <c r="S816" i="4"/>
  <c r="S710" i="4"/>
  <c r="S407" i="4"/>
  <c r="S603" i="4"/>
  <c r="S286" i="4"/>
  <c r="S579" i="4"/>
  <c r="S703" i="4"/>
  <c r="S463" i="4"/>
  <c r="S584" i="4"/>
  <c r="S815" i="4"/>
  <c r="S613" i="4"/>
  <c r="S449" i="4"/>
  <c r="S193" i="4"/>
  <c r="S85" i="4"/>
  <c r="S309" i="4"/>
  <c r="S201" i="4"/>
  <c r="S333" i="4"/>
  <c r="S209" i="4"/>
  <c r="S101" i="4"/>
  <c r="S189" i="4"/>
  <c r="S81" i="4"/>
  <c r="S728" i="4"/>
  <c r="S648" i="4"/>
  <c r="S359" i="4"/>
  <c r="S548" i="4"/>
  <c r="S268" i="4"/>
  <c r="S536" i="4"/>
  <c r="S680" i="4"/>
  <c r="S434" i="4"/>
  <c r="S552" i="4"/>
  <c r="S776" i="4"/>
  <c r="S572" i="4"/>
  <c r="S402" i="4"/>
  <c r="S175" i="4"/>
  <c r="S67" i="4"/>
  <c r="S291" i="4"/>
  <c r="S450" i="4"/>
  <c r="S299" i="4"/>
  <c r="S191" i="4"/>
  <c r="S83" i="4"/>
  <c r="S171" i="4"/>
  <c r="S63" i="4"/>
  <c r="S941" i="4"/>
  <c r="S592" i="4"/>
  <c r="S732" i="4"/>
  <c r="S516" i="4"/>
  <c r="S797" i="4"/>
  <c r="S504" i="4"/>
  <c r="S636" i="4"/>
  <c r="S388" i="4"/>
  <c r="S509" i="4"/>
  <c r="S750" i="4"/>
  <c r="S540" i="4"/>
  <c r="S354" i="4"/>
  <c r="S157" i="4"/>
  <c r="S49" i="4"/>
  <c r="S273" i="4"/>
  <c r="S403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D253" i="5" s="1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D254" i="5" s="1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D865" i="5" s="1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D250" i="5" s="1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D867" i="5" s="1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D862" i="5" s="1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D251" i="5" s="1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D252" i="5" s="1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D861" i="5" s="1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D864" i="5" s="1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D863" i="5" s="1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D866" i="5" s="1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D248" i="5" s="1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D249" i="5" s="1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8526" i="4"/>
  <c r="S8522" i="4"/>
  <c r="S8518" i="4"/>
  <c r="S8514" i="4"/>
  <c r="S8510" i="4"/>
  <c r="S8506" i="4"/>
  <c r="S8502" i="4"/>
  <c r="S8498" i="4"/>
  <c r="S8525" i="4"/>
  <c r="S8521" i="4"/>
  <c r="S8517" i="4"/>
  <c r="S8513" i="4"/>
  <c r="S8509" i="4"/>
  <c r="S8505" i="4"/>
  <c r="S8501" i="4"/>
  <c r="S8497" i="4"/>
  <c r="S8493" i="4"/>
  <c r="S8489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D106" i="5" l="1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X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C238" i="5"/>
  <c r="D238" i="5"/>
  <c r="E238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C244" i="5"/>
  <c r="D244" i="5"/>
  <c r="E244" i="5"/>
  <c r="C241" i="5"/>
  <c r="D241" i="5"/>
  <c r="E241" i="5"/>
  <c r="D239" i="5"/>
  <c r="E239" i="5"/>
  <c r="C239" i="5"/>
  <c r="C236" i="5"/>
  <c r="D236" i="5"/>
  <c r="E236" i="5"/>
  <c r="C234" i="5"/>
  <c r="D234" i="5"/>
  <c r="E234" i="5"/>
  <c r="C231" i="5"/>
  <c r="D231" i="5"/>
  <c r="E231" i="5"/>
  <c r="C229" i="5"/>
  <c r="D229" i="5"/>
  <c r="E229" i="5"/>
  <c r="C226" i="5"/>
  <c r="D226" i="5"/>
  <c r="E226" i="5"/>
  <c r="C223" i="5"/>
  <c r="D223" i="5"/>
  <c r="E223" i="5"/>
  <c r="C221" i="5"/>
  <c r="D221" i="5"/>
  <c r="E221" i="5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C601" i="5"/>
  <c r="D601" i="5"/>
  <c r="C599" i="5"/>
  <c r="E599" i="5"/>
  <c r="D599" i="5"/>
  <c r="D597" i="5"/>
  <c r="C597" i="5"/>
  <c r="E597" i="5"/>
  <c r="C592" i="5"/>
  <c r="D592" i="5"/>
  <c r="E592" i="5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D835" i="5"/>
  <c r="C835" i="5"/>
  <c r="C833" i="5"/>
  <c r="D833" i="5"/>
  <c r="E833" i="5"/>
  <c r="C832" i="5"/>
  <c r="D832" i="5"/>
  <c r="E832" i="5"/>
  <c r="E824" i="5"/>
  <c r="C824" i="5"/>
  <c r="D824" i="5"/>
  <c r="C822" i="5"/>
  <c r="D822" i="5"/>
  <c r="E822" i="5"/>
  <c r="C820" i="5"/>
  <c r="E820" i="5"/>
  <c r="D820" i="5"/>
  <c r="C819" i="5"/>
  <c r="E819" i="5"/>
  <c r="D819" i="5"/>
  <c r="E817" i="5"/>
  <c r="D817" i="5"/>
  <c r="C817" i="5"/>
  <c r="E816" i="5"/>
  <c r="C816" i="5"/>
  <c r="D816" i="5"/>
  <c r="C814" i="5"/>
  <c r="E814" i="5"/>
  <c r="D814" i="5"/>
  <c r="E813" i="5"/>
  <c r="C813" i="5"/>
  <c r="D813" i="5"/>
  <c r="D811" i="5"/>
  <c r="E811" i="5"/>
  <c r="C811" i="5"/>
  <c r="D809" i="5"/>
  <c r="C809" i="5"/>
  <c r="E809" i="5"/>
  <c r="D808" i="5"/>
  <c r="C808" i="5"/>
  <c r="E808" i="5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C800" i="5"/>
  <c r="D799" i="5"/>
  <c r="C799" i="5"/>
  <c r="E799" i="5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C606" i="5"/>
  <c r="D606" i="5"/>
  <c r="C604" i="5"/>
  <c r="D604" i="5"/>
  <c r="E604" i="5"/>
  <c r="D602" i="5"/>
  <c r="E602" i="5"/>
  <c r="C602" i="5"/>
  <c r="C600" i="5"/>
  <c r="E600" i="5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D840" i="5"/>
  <c r="E837" i="5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E801" i="5"/>
  <c r="C801" i="5"/>
  <c r="D801" i="5"/>
  <c r="D798" i="5"/>
  <c r="E798" i="5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C626" i="5"/>
  <c r="C622" i="5"/>
  <c r="D622" i="5"/>
  <c r="E622" i="5"/>
  <c r="E588" i="5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AA536" i="5"/>
  <c r="W2121" i="5" l="1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794" i="5"/>
  <c r="X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W791" i="5"/>
  <c r="X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W37" i="5"/>
  <c r="X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W33" i="5"/>
  <c r="W34" i="5" s="1"/>
  <c r="J33" i="5"/>
  <c r="X33" i="5"/>
  <c r="X34" i="5" s="1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X35" i="5"/>
  <c r="W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X789" i="5"/>
  <c r="X790" i="5" s="1"/>
  <c r="W789" i="5"/>
  <c r="W790" i="5" s="1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W36" i="5"/>
  <c r="X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W793" i="5"/>
  <c r="X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AA3" i="5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X792" i="5"/>
  <c r="W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V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Z1843" i="5"/>
  <c r="AA1843" i="5"/>
  <c r="Z1841" i="5"/>
  <c r="AA1841" i="5"/>
  <c r="H1841" i="5"/>
  <c r="I1841" i="5" s="1"/>
  <c r="AA1846" i="5"/>
  <c r="Z1846" i="5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AA2129" i="5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H1776" i="5"/>
  <c r="I1776" i="5" s="1"/>
  <c r="Z1776" i="5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AA334" i="5"/>
  <c r="H334" i="5"/>
  <c r="I334" i="5" s="1"/>
  <c r="Z334" i="5"/>
  <c r="H335" i="5"/>
  <c r="I335" i="5" s="1"/>
  <c r="Z335" i="5"/>
  <c r="AA335" i="5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V829" i="5"/>
  <c r="AA1884" i="5"/>
  <c r="H1884" i="5"/>
  <c r="I1884" i="5" s="1"/>
  <c r="Z1884" i="5"/>
  <c r="AA1901" i="5"/>
  <c r="Z1901" i="5"/>
  <c r="H1901" i="5"/>
  <c r="I1901" i="5" s="1"/>
  <c r="H1877" i="5"/>
  <c r="I1877" i="5" s="1"/>
  <c r="Z1877" i="5"/>
  <c r="AA1877" i="5"/>
  <c r="AA1895" i="5"/>
  <c r="H1895" i="5"/>
  <c r="I1895" i="5" s="1"/>
  <c r="Z1895" i="5"/>
  <c r="AA1881" i="5"/>
  <c r="H1881" i="5"/>
  <c r="I1881" i="5" s="1"/>
  <c r="Z1881" i="5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AA2024" i="5"/>
  <c r="Z2024" i="5"/>
  <c r="H2024" i="5"/>
  <c r="I2024" i="5" s="1"/>
  <c r="AA2027" i="5"/>
  <c r="H2027" i="5"/>
  <c r="I2027" i="5" s="1"/>
  <c r="Z2027" i="5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V1650" i="5"/>
  <c r="AA1626" i="5"/>
  <c r="H1626" i="5"/>
  <c r="I1626" i="5" s="1"/>
  <c r="Z1626" i="5"/>
  <c r="V1626" i="5"/>
  <c r="Y1626" i="5"/>
  <c r="K1626" i="5" s="1"/>
  <c r="M1626" i="5" s="1"/>
  <c r="P1626" i="5" s="1"/>
  <c r="AA1642" i="5"/>
  <c r="V1642" i="5"/>
  <c r="H1642" i="5"/>
  <c r="I1642" i="5" s="1"/>
  <c r="Y1642" i="5"/>
  <c r="K1642" i="5" s="1"/>
  <c r="M1642" i="5" s="1"/>
  <c r="P1642" i="5" s="1"/>
  <c r="Z1642" i="5"/>
  <c r="V1632" i="5"/>
  <c r="AA1632" i="5"/>
  <c r="Y1632" i="5"/>
  <c r="K1632" i="5" s="1"/>
  <c r="M1632" i="5" s="1"/>
  <c r="P1632" i="5" s="1"/>
  <c r="Z1632" i="5"/>
  <c r="H1632" i="5"/>
  <c r="I1632" i="5" s="1"/>
  <c r="AA1641" i="5"/>
  <c r="Z1641" i="5"/>
  <c r="H1641" i="5"/>
  <c r="I1641" i="5" s="1"/>
  <c r="V1641" i="5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V1651" i="5"/>
  <c r="H1651" i="5"/>
  <c r="I1651" i="5" s="1"/>
  <c r="Z1651" i="5"/>
  <c r="H1833" i="5"/>
  <c r="I1833" i="5" s="1"/>
  <c r="AA1833" i="5"/>
  <c r="Z1833" i="5"/>
  <c r="AA1810" i="5"/>
  <c r="H1810" i="5"/>
  <c r="I1810" i="5" s="1"/>
  <c r="Z1810" i="5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AA1662" i="5"/>
  <c r="H1662" i="5"/>
  <c r="I1662" i="5" s="1"/>
  <c r="Z1662" i="5"/>
  <c r="AA1675" i="5"/>
  <c r="Z1675" i="5"/>
  <c r="H1675" i="5"/>
  <c r="I1675" i="5" s="1"/>
  <c r="AA1661" i="5"/>
  <c r="Z1661" i="5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AA2095" i="5"/>
  <c r="H2095" i="5"/>
  <c r="I2095" i="5" s="1"/>
  <c r="Z2095" i="5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Z2096" i="5"/>
  <c r="AA2096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AA1444" i="5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V253" i="5"/>
  <c r="H936" i="5"/>
  <c r="I936" i="5" s="1"/>
  <c r="AA936" i="5"/>
  <c r="Z936" i="5"/>
  <c r="AA1378" i="5"/>
  <c r="H1378" i="5"/>
  <c r="I1378" i="5" s="1"/>
  <c r="Z1378" i="5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Z1272" i="5"/>
  <c r="H1272" i="5"/>
  <c r="I1272" i="5" s="1"/>
  <c r="H1009" i="5"/>
  <c r="I1009" i="5" s="1"/>
  <c r="AA1009" i="5"/>
  <c r="Z1009" i="5"/>
  <c r="H2056" i="5"/>
  <c r="I2056" i="5" s="1"/>
  <c r="AA2056" i="5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H2063" i="5"/>
  <c r="I2063" i="5" s="1"/>
  <c r="Z2063" i="5"/>
  <c r="AA2072" i="5"/>
  <c r="H2072" i="5"/>
  <c r="I2072" i="5" s="1"/>
  <c r="Z2072" i="5"/>
  <c r="H613" i="5"/>
  <c r="I613" i="5" s="1"/>
  <c r="Z613" i="5"/>
  <c r="AA613" i="5"/>
  <c r="AA1409" i="5"/>
  <c r="Z1409" i="5"/>
  <c r="H1409" i="5"/>
  <c r="I1409" i="5" s="1"/>
  <c r="H1433" i="5"/>
  <c r="I1433" i="5" s="1"/>
  <c r="Z1433" i="5"/>
  <c r="AA1433" i="5"/>
  <c r="H1408" i="5"/>
  <c r="I1408" i="5" s="1"/>
  <c r="AA1408" i="5"/>
  <c r="AA1407" i="5" s="1"/>
  <c r="AA1412" i="5"/>
  <c r="H1412" i="5"/>
  <c r="I1412" i="5" s="1"/>
  <c r="Z1412" i="5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H1559" i="5"/>
  <c r="I1559" i="5" s="1"/>
  <c r="Z1559" i="5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Z1555" i="5"/>
  <c r="AA1555" i="5"/>
  <c r="AA1992" i="5"/>
  <c r="H1992" i="5"/>
  <c r="I1992" i="5" s="1"/>
  <c r="Z1992" i="5"/>
  <c r="AA2003" i="5"/>
  <c r="H2003" i="5"/>
  <c r="I2003" i="5" s="1"/>
  <c r="Z2003" i="5"/>
  <c r="AA1985" i="5"/>
  <c r="Z1985" i="5"/>
  <c r="H1985" i="5"/>
  <c r="I1985" i="5" s="1"/>
  <c r="AA2004" i="5"/>
  <c r="H2004" i="5"/>
  <c r="I2004" i="5" s="1"/>
  <c r="Z2004" i="5"/>
  <c r="AA1988" i="5"/>
  <c r="Z1988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AA1520" i="5"/>
  <c r="H1520" i="5"/>
  <c r="I1520" i="5" s="1"/>
  <c r="Z1520" i="5"/>
  <c r="H647" i="5"/>
  <c r="I647" i="5" s="1"/>
  <c r="AA647" i="5"/>
  <c r="Z647" i="5"/>
  <c r="V647" i="5"/>
  <c r="H646" i="5"/>
  <c r="I646" i="5" s="1"/>
  <c r="Z646" i="5"/>
  <c r="AA646" i="5"/>
  <c r="V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AA1917" i="5"/>
  <c r="Z1917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AA1340" i="5"/>
  <c r="H1340" i="5"/>
  <c r="I1340" i="5" s="1"/>
  <c r="Z1340" i="5"/>
  <c r="AA1359" i="5"/>
  <c r="Z1359" i="5"/>
  <c r="H1359" i="5"/>
  <c r="I1359" i="5" s="1"/>
  <c r="AA1339" i="5"/>
  <c r="H1339" i="5"/>
  <c r="I1339" i="5" s="1"/>
  <c r="Z1339" i="5"/>
  <c r="H719" i="5"/>
  <c r="I719" i="5" s="1"/>
  <c r="Z719" i="5"/>
  <c r="AA719" i="5"/>
  <c r="Z369" i="5"/>
  <c r="AA369" i="5"/>
  <c r="H369" i="5"/>
  <c r="I369" i="5" s="1"/>
  <c r="AA370" i="5"/>
  <c r="H370" i="5"/>
  <c r="I370" i="5" s="1"/>
  <c r="Z370" i="5"/>
  <c r="AA371" i="5"/>
  <c r="H371" i="5"/>
  <c r="I371" i="5" s="1"/>
  <c r="Z371" i="5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AA1955" i="5"/>
  <c r="H1955" i="5"/>
  <c r="I1955" i="5" s="1"/>
  <c r="Z1955" i="5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AA1949" i="5"/>
  <c r="H1949" i="5"/>
  <c r="I1949" i="5" s="1"/>
  <c r="Z1949" i="5"/>
  <c r="H1189" i="5"/>
  <c r="I1189" i="5" s="1"/>
  <c r="AA1189" i="5"/>
  <c r="Z1189" i="5"/>
  <c r="AA1160" i="5"/>
  <c r="H1160" i="5"/>
  <c r="I1160" i="5" s="1"/>
  <c r="Z1160" i="5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X832" i="5" s="1"/>
  <c r="Z831" i="5"/>
  <c r="V831" i="5"/>
  <c r="Y831" i="5"/>
  <c r="K831" i="5" s="1"/>
  <c r="M831" i="5" s="1"/>
  <c r="P831" i="5" s="1"/>
  <c r="Q831" i="5" s="1"/>
  <c r="H864" i="5"/>
  <c r="I864" i="5" s="1"/>
  <c r="AA864" i="5"/>
  <c r="Z864" i="5"/>
  <c r="V864" i="5"/>
  <c r="H682" i="5"/>
  <c r="I682" i="5" s="1"/>
  <c r="Z682" i="5"/>
  <c r="AA682" i="5"/>
  <c r="H1864" i="5"/>
  <c r="I1864" i="5" s="1"/>
  <c r="Z1864" i="5"/>
  <c r="AA1864" i="5"/>
  <c r="AA1847" i="5"/>
  <c r="H1847" i="5"/>
  <c r="I1847" i="5" s="1"/>
  <c r="Z1847" i="5"/>
  <c r="AA1857" i="5"/>
  <c r="H1857" i="5"/>
  <c r="I1857" i="5" s="1"/>
  <c r="Z1857" i="5"/>
  <c r="AA1842" i="5"/>
  <c r="H1842" i="5"/>
  <c r="I1842" i="5" s="1"/>
  <c r="Z1842" i="5"/>
  <c r="AA1866" i="5"/>
  <c r="H1866" i="5"/>
  <c r="I1866" i="5" s="1"/>
  <c r="Z1866" i="5"/>
  <c r="H1840" i="5"/>
  <c r="I1840" i="5" s="1"/>
  <c r="AA1840" i="5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H2135" i="5"/>
  <c r="I2135" i="5" s="1"/>
  <c r="Z2135" i="5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AA1768" i="5"/>
  <c r="AA1767" i="5" s="1"/>
  <c r="AA1775" i="5"/>
  <c r="H1775" i="5"/>
  <c r="I1775" i="5" s="1"/>
  <c r="Z1775" i="5"/>
  <c r="AA1772" i="5"/>
  <c r="H1772" i="5"/>
  <c r="I1772" i="5" s="1"/>
  <c r="Z1772" i="5"/>
  <c r="AA1771" i="5"/>
  <c r="H1771" i="5"/>
  <c r="I1771" i="5" s="1"/>
  <c r="Z1771" i="5"/>
  <c r="H328" i="5"/>
  <c r="I328" i="5" s="1"/>
  <c r="AA328" i="5"/>
  <c r="AA327" i="5" s="1"/>
  <c r="H329" i="5"/>
  <c r="I329" i="5" s="1"/>
  <c r="Z329" i="5"/>
  <c r="AA329" i="5"/>
  <c r="H330" i="5"/>
  <c r="I330" i="5" s="1"/>
  <c r="Z330" i="5"/>
  <c r="AA330" i="5"/>
  <c r="AA337" i="5"/>
  <c r="H337" i="5"/>
  <c r="I337" i="5" s="1"/>
  <c r="Z337" i="5"/>
  <c r="AA338" i="5"/>
  <c r="H338" i="5"/>
  <c r="I338" i="5" s="1"/>
  <c r="Z338" i="5"/>
  <c r="H333" i="5"/>
  <c r="I333" i="5" s="1"/>
  <c r="AA333" i="5"/>
  <c r="Z333" i="5"/>
  <c r="H830" i="5"/>
  <c r="I830" i="5" s="1"/>
  <c r="Z830" i="5"/>
  <c r="AA830" i="5"/>
  <c r="V830" i="5"/>
  <c r="AA1878" i="5"/>
  <c r="H1878" i="5"/>
  <c r="I1878" i="5" s="1"/>
  <c r="Z1878" i="5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Z1880" i="5"/>
  <c r="AA1880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V1655" i="5"/>
  <c r="H1656" i="5"/>
  <c r="I1656" i="5" s="1"/>
  <c r="Z1656" i="5"/>
  <c r="AA1656" i="5"/>
  <c r="V1656" i="5"/>
  <c r="H1633" i="5"/>
  <c r="I1633" i="5" s="1"/>
  <c r="Z1633" i="5"/>
  <c r="AA1633" i="5"/>
  <c r="Y1633" i="5"/>
  <c r="K1633" i="5" s="1"/>
  <c r="M1633" i="5" s="1"/>
  <c r="P1633" i="5" s="1"/>
  <c r="V1633" i="5"/>
  <c r="H1624" i="5"/>
  <c r="I1624" i="5" s="1"/>
  <c r="AA1624" i="5"/>
  <c r="AA1623" i="5" s="1"/>
  <c r="V1624" i="5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V1640" i="5"/>
  <c r="AA1640" i="5"/>
  <c r="AA1644" i="5"/>
  <c r="H1644" i="5"/>
  <c r="I1644" i="5" s="1"/>
  <c r="Z1644" i="5"/>
  <c r="Y1644" i="5"/>
  <c r="K1644" i="5" s="1"/>
  <c r="M1644" i="5" s="1"/>
  <c r="P1644" i="5" s="1"/>
  <c r="V1644" i="5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AA1664" i="5"/>
  <c r="H1664" i="5"/>
  <c r="I1664" i="5" s="1"/>
  <c r="Z1664" i="5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AA1665" i="5"/>
  <c r="H1665" i="5"/>
  <c r="I1665" i="5" s="1"/>
  <c r="Z1665" i="5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Z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AA1589" i="5"/>
  <c r="Z1589" i="5"/>
  <c r="H1589" i="5"/>
  <c r="I1589" i="5" s="1"/>
  <c r="AA1600" i="5"/>
  <c r="H1600" i="5"/>
  <c r="I1600" i="5" s="1"/>
  <c r="Z1600" i="5"/>
  <c r="AA1235" i="5"/>
  <c r="H1235" i="5"/>
  <c r="I1235" i="5" s="1"/>
  <c r="Z1235" i="5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1234" i="5"/>
  <c r="Z1234" i="5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AA2092" i="5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AA1701" i="5"/>
  <c r="H1701" i="5"/>
  <c r="I1701" i="5" s="1"/>
  <c r="Z1701" i="5"/>
  <c r="Z1730" i="5"/>
  <c r="H1730" i="5"/>
  <c r="I1730" i="5" s="1"/>
  <c r="AA1730" i="5"/>
  <c r="AA1703" i="5"/>
  <c r="H1703" i="5"/>
  <c r="I1703" i="5" s="1"/>
  <c r="Z1703" i="5"/>
  <c r="H1331" i="5"/>
  <c r="I1331" i="5" s="1"/>
  <c r="Z1093" i="5"/>
  <c r="AA1093" i="5"/>
  <c r="H1093" i="5"/>
  <c r="I1093" i="5" s="1"/>
  <c r="Z1091" i="5"/>
  <c r="AA1091" i="5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Z1090" i="5"/>
  <c r="AA1090" i="5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AA1487" i="5"/>
  <c r="H1487" i="5"/>
  <c r="I1487" i="5" s="1"/>
  <c r="Z1487" i="5"/>
  <c r="H1501" i="5"/>
  <c r="I1501" i="5" s="1"/>
  <c r="AA1501" i="5"/>
  <c r="Z1501" i="5"/>
  <c r="AA1485" i="5"/>
  <c r="H1485" i="5"/>
  <c r="I1485" i="5" s="1"/>
  <c r="Z1485" i="5"/>
  <c r="AA1488" i="5"/>
  <c r="Z1488" i="5"/>
  <c r="H1488" i="5"/>
  <c r="I1488" i="5" s="1"/>
  <c r="Z1495" i="5"/>
  <c r="AA1495" i="5"/>
  <c r="H1495" i="5"/>
  <c r="I1495" i="5" s="1"/>
  <c r="AA1451" i="5"/>
  <c r="H1451" i="5"/>
  <c r="I1451" i="5" s="1"/>
  <c r="Z1451" i="5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V248" i="5"/>
  <c r="H934" i="5"/>
  <c r="I934" i="5" s="1"/>
  <c r="AA934" i="5"/>
  <c r="Z934" i="5"/>
  <c r="Z1377" i="5"/>
  <c r="AA1377" i="5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Z1374" i="5"/>
  <c r="H1374" i="5"/>
  <c r="I1374" i="5" s="1"/>
  <c r="AA1374" i="5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AA1266" i="5"/>
  <c r="H1266" i="5"/>
  <c r="I1266" i="5" s="1"/>
  <c r="Z1266" i="5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Z2057" i="5"/>
  <c r="AA2057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AA1410" i="5"/>
  <c r="Z1410" i="5"/>
  <c r="H1410" i="5"/>
  <c r="I1410" i="5" s="1"/>
  <c r="AA1560" i="5"/>
  <c r="Z1560" i="5"/>
  <c r="H1560" i="5"/>
  <c r="I1560" i="5" s="1"/>
  <c r="H1558" i="5"/>
  <c r="I1558" i="5" s="1"/>
  <c r="Z1558" i="5"/>
  <c r="AA1558" i="5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AA1984" i="5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V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AA1916" i="5"/>
  <c r="Z1916" i="5"/>
  <c r="H1916" i="5"/>
  <c r="I1916" i="5" s="1"/>
  <c r="AA1914" i="5"/>
  <c r="H1914" i="5"/>
  <c r="I1914" i="5" s="1"/>
  <c r="Z1914" i="5"/>
  <c r="H1337" i="5"/>
  <c r="I1337" i="5" s="1"/>
  <c r="Z1337" i="5"/>
  <c r="AA1337" i="5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AA364" i="5"/>
  <c r="AA363" i="5" s="1"/>
  <c r="AA365" i="5"/>
  <c r="H365" i="5"/>
  <c r="I365" i="5" s="1"/>
  <c r="Z365" i="5"/>
  <c r="H372" i="5"/>
  <c r="I372" i="5" s="1"/>
  <c r="AA372" i="5"/>
  <c r="Z372" i="5"/>
  <c r="H373" i="5"/>
  <c r="I373" i="5" s="1"/>
  <c r="Z373" i="5"/>
  <c r="AA373" i="5"/>
  <c r="AA368" i="5"/>
  <c r="H368" i="5"/>
  <c r="I368" i="5" s="1"/>
  <c r="Z368" i="5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V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AA1845" i="5"/>
  <c r="Z1845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AA2132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Z1774" i="5"/>
  <c r="AA1774" i="5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AA331" i="5"/>
  <c r="H331" i="5"/>
  <c r="I331" i="5" s="1"/>
  <c r="Z331" i="5"/>
  <c r="AA332" i="5"/>
  <c r="H332" i="5"/>
  <c r="I332" i="5" s="1"/>
  <c r="Z332" i="5"/>
  <c r="H826" i="5"/>
  <c r="I826" i="5" s="1"/>
  <c r="Z826" i="5"/>
  <c r="AA826" i="5"/>
  <c r="V826" i="5"/>
  <c r="H825" i="5"/>
  <c r="I825" i="5" s="1"/>
  <c r="Z825" i="5"/>
  <c r="AA825" i="5"/>
  <c r="Y825" i="5"/>
  <c r="K825" i="5" s="1"/>
  <c r="M825" i="5" s="1"/>
  <c r="V825" i="5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AA1876" i="5"/>
  <c r="AA1875" i="5" s="1"/>
  <c r="AA1879" i="5"/>
  <c r="H1879" i="5"/>
  <c r="I1879" i="5" s="1"/>
  <c r="Z1879" i="5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AA2026" i="5"/>
  <c r="Z2026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V1647" i="5"/>
  <c r="H1647" i="5"/>
  <c r="I1647" i="5" s="1"/>
  <c r="AA1634" i="5"/>
  <c r="Y1634" i="5"/>
  <c r="K1634" i="5" s="1"/>
  <c r="M1634" i="5" s="1"/>
  <c r="P1634" i="5" s="1"/>
  <c r="H1634" i="5"/>
  <c r="I1634" i="5" s="1"/>
  <c r="V1634" i="5"/>
  <c r="Z1634" i="5"/>
  <c r="AA1629" i="5"/>
  <c r="H1629" i="5"/>
  <c r="I1629" i="5" s="1"/>
  <c r="Z1629" i="5"/>
  <c r="Y1629" i="5"/>
  <c r="K1629" i="5" s="1"/>
  <c r="M1629" i="5" s="1"/>
  <c r="V1629" i="5"/>
  <c r="H1653" i="5"/>
  <c r="I1653" i="5" s="1"/>
  <c r="AA1653" i="5"/>
  <c r="Z1653" i="5"/>
  <c r="Y1653" i="5" s="1"/>
  <c r="K1653" i="5" s="1"/>
  <c r="M1653" i="5" s="1"/>
  <c r="V1653" i="5"/>
  <c r="AA1628" i="5"/>
  <c r="Y1628" i="5"/>
  <c r="K1628" i="5" s="1"/>
  <c r="M1628" i="5" s="1"/>
  <c r="H1628" i="5"/>
  <c r="I1628" i="5" s="1"/>
  <c r="V1628" i="5"/>
  <c r="Z1628" i="5"/>
  <c r="Z1639" i="5"/>
  <c r="AA1639" i="5"/>
  <c r="H1639" i="5"/>
  <c r="I1639" i="5" s="1"/>
  <c r="V1639" i="5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AA1806" i="5"/>
  <c r="Z1806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H1811" i="5"/>
  <c r="I1811" i="5" s="1"/>
  <c r="Z1811" i="5"/>
  <c r="Z1663" i="5"/>
  <c r="AA1663" i="5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60" i="5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594" i="5"/>
  <c r="Z1607" i="5"/>
  <c r="AA1607" i="5"/>
  <c r="H1607" i="5"/>
  <c r="I1607" i="5" s="1"/>
  <c r="H1608" i="5"/>
  <c r="I1608" i="5" s="1"/>
  <c r="AA1608" i="5"/>
  <c r="Z1608" i="5"/>
  <c r="H1591" i="5"/>
  <c r="I1591" i="5" s="1"/>
  <c r="Z1591" i="5"/>
  <c r="AA1591" i="5"/>
  <c r="H1617" i="5"/>
  <c r="I1617" i="5" s="1"/>
  <c r="AA1617" i="5"/>
  <c r="Z1617" i="5"/>
  <c r="AA1596" i="5"/>
  <c r="H1596" i="5"/>
  <c r="I1596" i="5" s="1"/>
  <c r="Z1596" i="5"/>
  <c r="AA1229" i="5"/>
  <c r="H1229" i="5"/>
  <c r="I1229" i="5" s="1"/>
  <c r="Z1229" i="5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AA1233" i="5"/>
  <c r="H1233" i="5"/>
  <c r="I1233" i="5" s="1"/>
  <c r="Z1233" i="5"/>
  <c r="H1228" i="5"/>
  <c r="I1228" i="5" s="1"/>
  <c r="AA1228" i="5"/>
  <c r="AA2107" i="5"/>
  <c r="Z2107" i="5"/>
  <c r="H2107" i="5"/>
  <c r="I2107" i="5" s="1"/>
  <c r="AA2099" i="5"/>
  <c r="H2099" i="5"/>
  <c r="I2099" i="5" s="1"/>
  <c r="Z2099" i="5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AA1737" i="5"/>
  <c r="H1737" i="5"/>
  <c r="I1737" i="5" s="1"/>
  <c r="Z1737" i="5"/>
  <c r="H180" i="5"/>
  <c r="I180" i="5" s="1"/>
  <c r="AA180" i="5"/>
  <c r="Z180" i="5"/>
  <c r="H1705" i="5"/>
  <c r="I1705" i="5" s="1"/>
  <c r="Z1705" i="5"/>
  <c r="AA1705" i="5"/>
  <c r="AA1697" i="5"/>
  <c r="Z1697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AA1700" i="5"/>
  <c r="H1700" i="5"/>
  <c r="I1700" i="5" s="1"/>
  <c r="Z1700" i="5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AA1089" i="5"/>
  <c r="H1089" i="5"/>
  <c r="I1089" i="5" s="1"/>
  <c r="Z1089" i="5"/>
  <c r="H1084" i="5"/>
  <c r="I1084" i="5" s="1"/>
  <c r="AA1084" i="5"/>
  <c r="AA1092" i="5"/>
  <c r="Z1092" i="5"/>
  <c r="H1092" i="5"/>
  <c r="I1092" i="5" s="1"/>
  <c r="H971" i="5"/>
  <c r="I971" i="5" s="1"/>
  <c r="AA971" i="5"/>
  <c r="Z971" i="5"/>
  <c r="H1200" i="5"/>
  <c r="I1200" i="5" s="1"/>
  <c r="Z1200" i="5"/>
  <c r="AA1200" i="5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AA1198" i="5"/>
  <c r="H1198" i="5"/>
  <c r="I1198" i="5" s="1"/>
  <c r="Z1198" i="5"/>
  <c r="AA1199" i="5"/>
  <c r="H1199" i="5"/>
  <c r="I1199" i="5" s="1"/>
  <c r="Z1199" i="5"/>
  <c r="H756" i="5"/>
  <c r="I756" i="5" s="1"/>
  <c r="AA756" i="5"/>
  <c r="Z756" i="5"/>
  <c r="AA1508" i="5"/>
  <c r="Z1508" i="5"/>
  <c r="H1508" i="5"/>
  <c r="I1508" i="5" s="1"/>
  <c r="H1486" i="5"/>
  <c r="I1486" i="5" s="1"/>
  <c r="Z1486" i="5"/>
  <c r="AA1486" i="5"/>
  <c r="AA1498" i="5"/>
  <c r="H1498" i="5"/>
  <c r="I1498" i="5" s="1"/>
  <c r="Z1498" i="5"/>
  <c r="H1506" i="5"/>
  <c r="I1506" i="5" s="1"/>
  <c r="AA1506" i="5"/>
  <c r="Z1506" i="5"/>
  <c r="H1480" i="5"/>
  <c r="I1480" i="5" s="1"/>
  <c r="AA1480" i="5"/>
  <c r="AA1479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Z1446" i="5"/>
  <c r="AA1446" i="5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V250" i="5"/>
  <c r="H249" i="5"/>
  <c r="I249" i="5" s="1"/>
  <c r="AA249" i="5"/>
  <c r="Z249" i="5"/>
  <c r="V249" i="5"/>
  <c r="H935" i="5"/>
  <c r="I935" i="5" s="1"/>
  <c r="AA935" i="5"/>
  <c r="Z935" i="5"/>
  <c r="H1372" i="5"/>
  <c r="I1372" i="5" s="1"/>
  <c r="AA1372" i="5"/>
  <c r="AA1403" i="5"/>
  <c r="H1403" i="5"/>
  <c r="I1403" i="5" s="1"/>
  <c r="Z1403" i="5"/>
  <c r="AA1388" i="5"/>
  <c r="H1388" i="5"/>
  <c r="I1388" i="5" s="1"/>
  <c r="Z1388" i="5"/>
  <c r="AA1376" i="5"/>
  <c r="H1376" i="5"/>
  <c r="I1376" i="5" s="1"/>
  <c r="Z1376" i="5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AA1414" i="5"/>
  <c r="Z1414" i="5"/>
  <c r="Z1574" i="5"/>
  <c r="AA1574" i="5"/>
  <c r="H1574" i="5"/>
  <c r="I1574" i="5" s="1"/>
  <c r="H1573" i="5"/>
  <c r="I1573" i="5" s="1"/>
  <c r="AA1573" i="5"/>
  <c r="Z1573" i="5"/>
  <c r="AA1554" i="5"/>
  <c r="H1554" i="5"/>
  <c r="I1554" i="5" s="1"/>
  <c r="Z1554" i="5"/>
  <c r="H1580" i="5"/>
  <c r="I1580" i="5" s="1"/>
  <c r="Z1580" i="5"/>
  <c r="AA1580" i="5"/>
  <c r="AA1561" i="5"/>
  <c r="Z1561" i="5"/>
  <c r="H1561" i="5"/>
  <c r="I1561" i="5" s="1"/>
  <c r="AA1556" i="5"/>
  <c r="Z1556" i="5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AA1516" i="5"/>
  <c r="AA1522" i="5"/>
  <c r="H1522" i="5"/>
  <c r="I1522" i="5" s="1"/>
  <c r="Z1522" i="5"/>
  <c r="AA1527" i="5"/>
  <c r="H1527" i="5"/>
  <c r="I1527" i="5" s="1"/>
  <c r="Z1527" i="5"/>
  <c r="W615" i="5"/>
  <c r="W616" i="5" s="1"/>
  <c r="H615" i="5"/>
  <c r="I615" i="5" s="1"/>
  <c r="Z615" i="5"/>
  <c r="V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Z1915" i="5"/>
  <c r="AA1915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AA1342" i="5"/>
  <c r="H1342" i="5"/>
  <c r="I1342" i="5" s="1"/>
  <c r="Z1342" i="5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AA366" i="5"/>
  <c r="H366" i="5"/>
  <c r="I366" i="5" s="1"/>
  <c r="Z366" i="5"/>
  <c r="H367" i="5"/>
  <c r="I367" i="5" s="1"/>
  <c r="Z367" i="5"/>
  <c r="AA367" i="5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AA1951" i="5"/>
  <c r="H1951" i="5"/>
  <c r="I1951" i="5" s="1"/>
  <c r="Z1951" i="5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V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AA2134" i="5"/>
  <c r="AA2130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AA2128" i="5"/>
  <c r="Z2128" i="5"/>
  <c r="W2128" i="5"/>
  <c r="X2136" i="5" s="1"/>
  <c r="H34" i="5"/>
  <c r="I34" i="5" s="1"/>
  <c r="Z34" i="5"/>
  <c r="AA34" i="5"/>
  <c r="H1801" i="5"/>
  <c r="I1801" i="5" s="1"/>
  <c r="Z1801" i="5"/>
  <c r="AA1801" i="5"/>
  <c r="AA1769" i="5"/>
  <c r="H1769" i="5"/>
  <c r="I1769" i="5" s="1"/>
  <c r="Z1769" i="5"/>
  <c r="AA1785" i="5"/>
  <c r="H1785" i="5"/>
  <c r="I1785" i="5" s="1"/>
  <c r="Z1785" i="5"/>
  <c r="AA1779" i="5"/>
  <c r="H1779" i="5"/>
  <c r="I1779" i="5" s="1"/>
  <c r="Z1779" i="5"/>
  <c r="AA1773" i="5"/>
  <c r="H1773" i="5"/>
  <c r="I1773" i="5" s="1"/>
  <c r="Z1773" i="5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V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Z1883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Z2025" i="5"/>
  <c r="AA2025" i="5"/>
  <c r="H2025" i="5"/>
  <c r="I2025" i="5" s="1"/>
  <c r="H2051" i="5"/>
  <c r="I2051" i="5" s="1"/>
  <c r="Z2051" i="5"/>
  <c r="AA2051" i="5"/>
  <c r="AA2041" i="5"/>
  <c r="H2041" i="5"/>
  <c r="I2041" i="5" s="1"/>
  <c r="Z2041" i="5"/>
  <c r="AA2023" i="5"/>
  <c r="Z2023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V1638" i="5"/>
  <c r="AA1638" i="5"/>
  <c r="Y1638" i="5"/>
  <c r="K1638" i="5" s="1"/>
  <c r="M1638" i="5" s="1"/>
  <c r="P1638" i="5" s="1"/>
  <c r="H1638" i="5"/>
  <c r="I1638" i="5" s="1"/>
  <c r="Z1638" i="5"/>
  <c r="AA1625" i="5"/>
  <c r="V1625" i="5"/>
  <c r="Z1625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V1646" i="5"/>
  <c r="H1652" i="5"/>
  <c r="I1652" i="5" s="1"/>
  <c r="AA1652" i="5"/>
  <c r="Y1652" i="5" s="1"/>
  <c r="K1652" i="5" s="1"/>
  <c r="M1652" i="5" s="1"/>
  <c r="P1652" i="5" s="1"/>
  <c r="AI51" i="8" s="1"/>
  <c r="Z1652" i="5"/>
  <c r="V1652" i="5"/>
  <c r="AA1658" i="5"/>
  <c r="Z1658" i="5"/>
  <c r="H1658" i="5"/>
  <c r="I1658" i="5" s="1"/>
  <c r="V1658" i="5"/>
  <c r="AA1635" i="5"/>
  <c r="H1635" i="5"/>
  <c r="I1635" i="5" s="1"/>
  <c r="Z1635" i="5"/>
  <c r="Y1635" i="5"/>
  <c r="K1635" i="5" s="1"/>
  <c r="M1635" i="5" s="1"/>
  <c r="P1635" i="5" s="1"/>
  <c r="V1635" i="5"/>
  <c r="Z1835" i="5"/>
  <c r="H1835" i="5"/>
  <c r="I1835" i="5" s="1"/>
  <c r="AA1835" i="5"/>
  <c r="AA1809" i="5"/>
  <c r="H1809" i="5"/>
  <c r="I1809" i="5" s="1"/>
  <c r="Z1809" i="5"/>
  <c r="AA1805" i="5"/>
  <c r="Z1805" i="5"/>
  <c r="H1805" i="5"/>
  <c r="I1805" i="5" s="1"/>
  <c r="H1804" i="5"/>
  <c r="I1804" i="5" s="1"/>
  <c r="AA1804" i="5"/>
  <c r="H1808" i="5"/>
  <c r="I1808" i="5" s="1"/>
  <c r="Z1808" i="5"/>
  <c r="AA1808" i="5"/>
  <c r="AA1807" i="5"/>
  <c r="H1807" i="5"/>
  <c r="I1807" i="5" s="1"/>
  <c r="Z1807" i="5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AA1590" i="5"/>
  <c r="Z1590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AA1588" i="5"/>
  <c r="AA1587" i="5" s="1"/>
  <c r="H1259" i="5"/>
  <c r="I1259" i="5" s="1"/>
  <c r="AA1259" i="5"/>
  <c r="Z1259" i="5"/>
  <c r="AA1230" i="5"/>
  <c r="H1230" i="5"/>
  <c r="I1230" i="5" s="1"/>
  <c r="Z1230" i="5"/>
  <c r="AA1231" i="5"/>
  <c r="H1231" i="5"/>
  <c r="I1231" i="5" s="1"/>
  <c r="Z1231" i="5"/>
  <c r="AA1232" i="5"/>
  <c r="H1232" i="5"/>
  <c r="I1232" i="5" s="1"/>
  <c r="Z1232" i="5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Z2093" i="5"/>
  <c r="AA2093" i="5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AA1736" i="5"/>
  <c r="H1736" i="5"/>
  <c r="I1736" i="5" s="1"/>
  <c r="Z1736" i="5"/>
  <c r="AA1733" i="5"/>
  <c r="H1733" i="5"/>
  <c r="I1733" i="5" s="1"/>
  <c r="Z1733" i="5"/>
  <c r="H181" i="5"/>
  <c r="I181" i="5" s="1"/>
  <c r="AA181" i="5"/>
  <c r="Z181" i="5"/>
  <c r="H1702" i="5"/>
  <c r="I1702" i="5" s="1"/>
  <c r="Z1702" i="5"/>
  <c r="AA1702" i="5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Z1699" i="5"/>
  <c r="AA169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Z1088" i="5"/>
  <c r="AA1088" i="5"/>
  <c r="AA1114" i="5"/>
  <c r="H1114" i="5"/>
  <c r="I1114" i="5" s="1"/>
  <c r="Z1114" i="5"/>
  <c r="Z1085" i="5"/>
  <c r="AA1085" i="5"/>
  <c r="H1085" i="5"/>
  <c r="I1085" i="5" s="1"/>
  <c r="Z1086" i="5"/>
  <c r="AA1086" i="5"/>
  <c r="H1086" i="5"/>
  <c r="I1086" i="5" s="1"/>
  <c r="H972" i="5"/>
  <c r="I972" i="5" s="1"/>
  <c r="Z972" i="5"/>
  <c r="AA972" i="5"/>
  <c r="Z1194" i="5"/>
  <c r="H1194" i="5"/>
  <c r="I1194" i="5" s="1"/>
  <c r="AA1194" i="5"/>
  <c r="AA1201" i="5"/>
  <c r="Z1201" i="5"/>
  <c r="H1201" i="5"/>
  <c r="I1201" i="5" s="1"/>
  <c r="AA1202" i="5"/>
  <c r="H1202" i="5"/>
  <c r="I1202" i="5" s="1"/>
  <c r="Z1202" i="5"/>
  <c r="Z1197" i="5"/>
  <c r="AA1197" i="5"/>
  <c r="H1197" i="5"/>
  <c r="I1197" i="5" s="1"/>
  <c r="H1192" i="5"/>
  <c r="I1192" i="5" s="1"/>
  <c r="AA1192" i="5"/>
  <c r="AA1193" i="5"/>
  <c r="Z1193" i="5"/>
  <c r="H1193" i="5"/>
  <c r="I1193" i="5" s="1"/>
  <c r="H723" i="5"/>
  <c r="I723" i="5" s="1"/>
  <c r="Z723" i="5"/>
  <c r="H1507" i="5"/>
  <c r="I1507" i="5" s="1"/>
  <c r="AA1507" i="5"/>
  <c r="Z1507" i="5"/>
  <c r="AA1482" i="5"/>
  <c r="Z1482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Z1483" i="5"/>
  <c r="AA1483" i="5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AA1448" i="5"/>
  <c r="H1448" i="5"/>
  <c r="I1448" i="5" s="1"/>
  <c r="Z1448" i="5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V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AA1375" i="5"/>
  <c r="H1375" i="5"/>
  <c r="I1375" i="5" s="1"/>
  <c r="Z1375" i="5"/>
  <c r="H1397" i="5"/>
  <c r="I1397" i="5" s="1"/>
  <c r="Z1397" i="5"/>
  <c r="AA1397" i="5"/>
  <c r="AA1379" i="5"/>
  <c r="H1379" i="5"/>
  <c r="I1379" i="5" s="1"/>
  <c r="Z1379" i="5"/>
  <c r="Z1288" i="5"/>
  <c r="H1288" i="5"/>
  <c r="I1288" i="5" s="1"/>
  <c r="AA1288" i="5"/>
  <c r="H1283" i="5"/>
  <c r="I1283" i="5" s="1"/>
  <c r="Z1283" i="5"/>
  <c r="AA1283" i="5"/>
  <c r="AA1268" i="5"/>
  <c r="H1268" i="5"/>
  <c r="I1268" i="5" s="1"/>
  <c r="Z1268" i="5"/>
  <c r="AA1269" i="5"/>
  <c r="H1269" i="5"/>
  <c r="I1269" i="5" s="1"/>
  <c r="Z1269" i="5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Z1411" i="5"/>
  <c r="AA1411" i="5"/>
  <c r="AA1568" i="5"/>
  <c r="Z1568" i="5"/>
  <c r="H1568" i="5"/>
  <c r="I1568" i="5" s="1"/>
  <c r="H1586" i="5"/>
  <c r="I1586" i="5" s="1"/>
  <c r="Z1586" i="5"/>
  <c r="AA1586" i="5"/>
  <c r="H1552" i="5"/>
  <c r="I1552" i="5" s="1"/>
  <c r="AA1552" i="5"/>
  <c r="AA1551" i="5" s="1"/>
  <c r="AA1570" i="5"/>
  <c r="H1570" i="5"/>
  <c r="I1570" i="5" s="1"/>
  <c r="Z1570" i="5"/>
  <c r="AA1557" i="5"/>
  <c r="Z1557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Z1991" i="5"/>
  <c r="AA2006" i="5"/>
  <c r="Z2006" i="5"/>
  <c r="H2006" i="5"/>
  <c r="I2006" i="5" s="1"/>
  <c r="AA2005" i="5"/>
  <c r="H2005" i="5"/>
  <c r="I2005" i="5" s="1"/>
  <c r="Z2005" i="5"/>
  <c r="H1987" i="5"/>
  <c r="I1987" i="5" s="1"/>
  <c r="Z1987" i="5"/>
  <c r="AA1987" i="5"/>
  <c r="Z1528" i="5"/>
  <c r="AA1528" i="5"/>
  <c r="H1528" i="5"/>
  <c r="I1528" i="5" s="1"/>
  <c r="Z1517" i="5"/>
  <c r="AA1517" i="5"/>
  <c r="H1517" i="5"/>
  <c r="I1517" i="5" s="1"/>
  <c r="AA1523" i="5"/>
  <c r="Z1523" i="5"/>
  <c r="H1523" i="5"/>
  <c r="I1523" i="5" s="1"/>
  <c r="Z1541" i="5"/>
  <c r="AA1541" i="5"/>
  <c r="H1541" i="5"/>
  <c r="I1541" i="5" s="1"/>
  <c r="AA1521" i="5"/>
  <c r="Z1521" i="5"/>
  <c r="H1521" i="5"/>
  <c r="I1521" i="5" s="1"/>
  <c r="H1524" i="5"/>
  <c r="I1524" i="5" s="1"/>
  <c r="Z1524" i="5"/>
  <c r="AA1524" i="5"/>
  <c r="H649" i="5"/>
  <c r="I649" i="5" s="1"/>
  <c r="Z649" i="5"/>
  <c r="AA649" i="5"/>
  <c r="V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Z1341" i="5"/>
  <c r="AA1341" i="5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H1956" i="5"/>
  <c r="I1956" i="5" s="1"/>
  <c r="AA1965" i="5"/>
  <c r="Z1965" i="5"/>
  <c r="H1965" i="5"/>
  <c r="I1965" i="5" s="1"/>
  <c r="AA1952" i="5"/>
  <c r="H1952" i="5"/>
  <c r="I1952" i="5" s="1"/>
  <c r="Z1952" i="5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V861" i="5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AA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AA2" i="5"/>
  <c r="H2" i="5"/>
  <c r="I2" i="5" s="1"/>
  <c r="Z2" i="5"/>
  <c r="Z3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AA1770" i="5"/>
  <c r="H1770" i="5"/>
  <c r="I1770" i="5" s="1"/>
  <c r="Z1770" i="5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V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AA2021" i="5"/>
  <c r="H2021" i="5"/>
  <c r="I2021" i="5" s="1"/>
  <c r="Z2021" i="5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AA2020" i="5"/>
  <c r="AA2019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H1631" i="5"/>
  <c r="I1631" i="5" s="1"/>
  <c r="Z1631" i="5"/>
  <c r="V1631" i="5"/>
  <c r="Y1631" i="5"/>
  <c r="K1631" i="5" s="1"/>
  <c r="M1631" i="5" s="1"/>
  <c r="P1631" i="5" s="1"/>
  <c r="AA1649" i="5"/>
  <c r="Y1649" i="5"/>
  <c r="K1649" i="5" s="1"/>
  <c r="M1649" i="5" s="1"/>
  <c r="P1649" i="5" s="1"/>
  <c r="Z1649" i="5"/>
  <c r="V1649" i="5"/>
  <c r="H1649" i="5"/>
  <c r="I1649" i="5" s="1"/>
  <c r="AA1637" i="5"/>
  <c r="H1637" i="5"/>
  <c r="I1637" i="5" s="1"/>
  <c r="Z1637" i="5"/>
  <c r="V1637" i="5"/>
  <c r="Y1637" i="5"/>
  <c r="K1637" i="5" s="1"/>
  <c r="M1637" i="5" s="1"/>
  <c r="P1637" i="5" s="1"/>
  <c r="AA1648" i="5"/>
  <c r="V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V1657" i="5"/>
  <c r="Z1627" i="5"/>
  <c r="AA1627" i="5"/>
  <c r="H1627" i="5"/>
  <c r="I1627" i="5" s="1"/>
  <c r="V1627" i="5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AA1592" i="5"/>
  <c r="H1592" i="5"/>
  <c r="I1592" i="5" s="1"/>
  <c r="Z1592" i="5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AA2094" i="5"/>
  <c r="H2094" i="5"/>
  <c r="I2094" i="5" s="1"/>
  <c r="Z2094" i="5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H2098" i="5"/>
  <c r="I2098" i="5" s="1"/>
  <c r="Z2098" i="5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Z1735" i="5"/>
  <c r="H1735" i="5"/>
  <c r="I1735" i="5" s="1"/>
  <c r="AA1735" i="5"/>
  <c r="AA1739" i="5"/>
  <c r="H1739" i="5"/>
  <c r="I1739" i="5" s="1"/>
  <c r="Z1739" i="5"/>
  <c r="H1738" i="5"/>
  <c r="I1738" i="5" s="1"/>
  <c r="Z1738" i="5"/>
  <c r="AA1738" i="5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AA1698" i="5"/>
  <c r="Z1698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AA1696" i="5"/>
  <c r="AA1695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AA1195" i="5"/>
  <c r="H1195" i="5"/>
  <c r="I1195" i="5" s="1"/>
  <c r="Z1195" i="5"/>
  <c r="AA1196" i="5"/>
  <c r="H1196" i="5"/>
  <c r="I1196" i="5" s="1"/>
  <c r="Z1196" i="5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AA1481" i="5"/>
  <c r="H1481" i="5"/>
  <c r="I1481" i="5" s="1"/>
  <c r="Z1481" i="5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AA1450" i="5"/>
  <c r="H1450" i="5"/>
  <c r="I1450" i="5" s="1"/>
  <c r="Z1450" i="5"/>
  <c r="AA1468" i="5"/>
  <c r="H1468" i="5"/>
  <c r="I1468" i="5" s="1"/>
  <c r="Z1468" i="5"/>
  <c r="AA1452" i="5"/>
  <c r="H1452" i="5"/>
  <c r="I1452" i="5" s="1"/>
  <c r="Z1452" i="5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X219" i="5" s="1"/>
  <c r="H218" i="5"/>
  <c r="I218" i="5" s="1"/>
  <c r="Y218" i="5"/>
  <c r="K218" i="5" s="1"/>
  <c r="M218" i="5" s="1"/>
  <c r="P218" i="5" s="1"/>
  <c r="V218" i="5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Z1373" i="5"/>
  <c r="AA1373" i="5"/>
  <c r="H1373" i="5"/>
  <c r="I1373" i="5" s="1"/>
  <c r="AA1282" i="5"/>
  <c r="H1282" i="5"/>
  <c r="I1282" i="5" s="1"/>
  <c r="Z1282" i="5"/>
  <c r="Z1267" i="5"/>
  <c r="AA1267" i="5"/>
  <c r="H1267" i="5"/>
  <c r="I1267" i="5" s="1"/>
  <c r="Z1297" i="5"/>
  <c r="H1297" i="5"/>
  <c r="I1297" i="5" s="1"/>
  <c r="AA1297" i="5"/>
  <c r="H1264" i="5"/>
  <c r="I1264" i="5" s="1"/>
  <c r="AA1264" i="5"/>
  <c r="Z1270" i="5"/>
  <c r="AA1270" i="5"/>
  <c r="H1270" i="5"/>
  <c r="I1270" i="5" s="1"/>
  <c r="AA1271" i="5"/>
  <c r="H1271" i="5"/>
  <c r="I1271" i="5" s="1"/>
  <c r="Z1271" i="5"/>
  <c r="H1008" i="5"/>
  <c r="I1008" i="5" s="1"/>
  <c r="Z1008" i="5"/>
  <c r="AA1008" i="5"/>
  <c r="AA2062" i="5"/>
  <c r="H2062" i="5"/>
  <c r="I2062" i="5" s="1"/>
  <c r="Z2062" i="5"/>
  <c r="AA2060" i="5"/>
  <c r="H2060" i="5"/>
  <c r="I2060" i="5" s="1"/>
  <c r="Z2060" i="5"/>
  <c r="AA2059" i="5"/>
  <c r="H2059" i="5"/>
  <c r="I2059" i="5" s="1"/>
  <c r="Z2059" i="5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Z1990" i="5"/>
  <c r="AA1990" i="5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Z1518" i="5"/>
  <c r="AA1518" i="5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AA1519" i="5"/>
  <c r="Z1519" i="5"/>
  <c r="H1519" i="5"/>
  <c r="I1519" i="5" s="1"/>
  <c r="H650" i="5"/>
  <c r="I650" i="5" s="1"/>
  <c r="Z650" i="5"/>
  <c r="AA650" i="5"/>
  <c r="V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H1919" i="5"/>
  <c r="I1919" i="5" s="1"/>
  <c r="Z1919" i="5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AA1338" i="5"/>
  <c r="Z1338" i="5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AA1336" i="5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48" i="5"/>
  <c r="AA1947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AA1950" i="5"/>
  <c r="H1950" i="5"/>
  <c r="I1950" i="5" s="1"/>
  <c r="Z1950" i="5"/>
  <c r="AA1954" i="5"/>
  <c r="H1954" i="5"/>
  <c r="I1954" i="5" s="1"/>
  <c r="Z1954" i="5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2" i="5"/>
  <c r="Z1162" i="5"/>
  <c r="AA1163" i="5"/>
  <c r="H1163" i="5"/>
  <c r="I1163" i="5" s="1"/>
  <c r="Z1163" i="5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V862" i="5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AA1844" i="5"/>
  <c r="H1844" i="5"/>
  <c r="I1844" i="5" s="1"/>
  <c r="Z1844" i="5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W796" i="5" s="1"/>
  <c r="Z795" i="5"/>
  <c r="V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AA1882" i="5"/>
  <c r="H1882" i="5"/>
  <c r="I1882" i="5" s="1"/>
  <c r="Z1882" i="5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Z2028" i="5"/>
  <c r="H2031" i="5"/>
  <c r="I2031" i="5" s="1"/>
  <c r="Z2031" i="5"/>
  <c r="AA2031" i="5"/>
  <c r="H2022" i="5"/>
  <c r="I2022" i="5" s="1"/>
  <c r="Z2022" i="5"/>
  <c r="AA2022" i="5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V1630" i="5"/>
  <c r="Y1630" i="5"/>
  <c r="K1630" i="5" s="1"/>
  <c r="M1630" i="5" s="1"/>
  <c r="P1630" i="5" s="1"/>
  <c r="AA1630" i="5"/>
  <c r="H1630" i="5"/>
  <c r="I1630" i="5" s="1"/>
  <c r="Z1630" i="5"/>
  <c r="AA1643" i="5"/>
  <c r="Z1643" i="5"/>
  <c r="H1643" i="5"/>
  <c r="I1643" i="5" s="1"/>
  <c r="Y1643" i="5"/>
  <c r="K1643" i="5" s="1"/>
  <c r="M1643" i="5" s="1"/>
  <c r="P1643" i="5" s="1"/>
  <c r="V1643" i="5"/>
  <c r="H1636" i="5"/>
  <c r="I1636" i="5" s="1"/>
  <c r="Y1636" i="5"/>
  <c r="K1636" i="5" s="1"/>
  <c r="M1636" i="5" s="1"/>
  <c r="P1636" i="5" s="1"/>
  <c r="AA1636" i="5"/>
  <c r="V1636" i="5"/>
  <c r="Z1636" i="5"/>
  <c r="H1645" i="5"/>
  <c r="I1645" i="5" s="1"/>
  <c r="AA1645" i="5"/>
  <c r="Z1645" i="5"/>
  <c r="Y1645" i="5"/>
  <c r="K1645" i="5" s="1"/>
  <c r="M1645" i="5" s="1"/>
  <c r="P1645" i="5" s="1"/>
  <c r="V1645" i="5"/>
  <c r="Z1654" i="5"/>
  <c r="H1654" i="5"/>
  <c r="I1654" i="5" s="1"/>
  <c r="AA1654" i="5"/>
  <c r="V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Z1667" i="5"/>
  <c r="H1667" i="5"/>
  <c r="I1667" i="5" s="1"/>
  <c r="Z1676" i="5"/>
  <c r="H1676" i="5"/>
  <c r="I1676" i="5" s="1"/>
  <c r="AA1676" i="5"/>
  <c r="AA1666" i="5"/>
  <c r="H1666" i="5"/>
  <c r="I1666" i="5" s="1"/>
  <c r="Z1666" i="5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H1593" i="5"/>
  <c r="I1593" i="5" s="1"/>
  <c r="Z1593" i="5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AA2097" i="5"/>
  <c r="H2097" i="5"/>
  <c r="I2097" i="5" s="1"/>
  <c r="Z2097" i="5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AA1734" i="5"/>
  <c r="Z1734" i="5"/>
  <c r="H1734" i="5"/>
  <c r="I1734" i="5" s="1"/>
  <c r="H1732" i="5"/>
  <c r="I1732" i="5" s="1"/>
  <c r="AA1732" i="5"/>
  <c r="AA1731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Z1087" i="5"/>
  <c r="AA1087" i="5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AA1484" i="5"/>
  <c r="H1484" i="5"/>
  <c r="I1484" i="5" s="1"/>
  <c r="Z1484" i="5"/>
  <c r="H1445" i="5"/>
  <c r="I1445" i="5" s="1"/>
  <c r="AA1445" i="5"/>
  <c r="Z1445" i="5"/>
  <c r="AA1478" i="5"/>
  <c r="H1478" i="5"/>
  <c r="I1478" i="5" s="1"/>
  <c r="Z1478" i="5"/>
  <c r="Z1475" i="5"/>
  <c r="H1475" i="5"/>
  <c r="I1475" i="5" s="1"/>
  <c r="AA1475" i="5"/>
  <c r="Z1449" i="5"/>
  <c r="AA1449" i="5"/>
  <c r="H1449" i="5"/>
  <c r="I1449" i="5" s="1"/>
  <c r="Z1465" i="5"/>
  <c r="H1465" i="5"/>
  <c r="I1465" i="5" s="1"/>
  <c r="AA1465" i="5"/>
  <c r="H1447" i="5"/>
  <c r="I1447" i="5" s="1"/>
  <c r="Z1447" i="5"/>
  <c r="AA1447" i="5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V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AA1265" i="5"/>
  <c r="H1265" i="5"/>
  <c r="I1265" i="5" s="1"/>
  <c r="Z1265" i="5"/>
  <c r="AA1278" i="5"/>
  <c r="H1278" i="5"/>
  <c r="I1278" i="5" s="1"/>
  <c r="Z1278" i="5"/>
  <c r="Z975" i="5"/>
  <c r="H975" i="5"/>
  <c r="I975" i="5" s="1"/>
  <c r="Z2061" i="5"/>
  <c r="AA2061" i="5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58" i="5"/>
  <c r="Z2058" i="5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AA1413" i="5"/>
  <c r="H1413" i="5"/>
  <c r="I1413" i="5" s="1"/>
  <c r="Z1413" i="5"/>
  <c r="AA1436" i="5"/>
  <c r="H1436" i="5"/>
  <c r="I1436" i="5" s="1"/>
  <c r="Z1436" i="5"/>
  <c r="AA1427" i="5"/>
  <c r="H1427" i="5"/>
  <c r="I1427" i="5" s="1"/>
  <c r="Z1427" i="5"/>
  <c r="AA1415" i="5"/>
  <c r="Z1415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AA1553" i="5"/>
  <c r="H1553" i="5"/>
  <c r="I1553" i="5" s="1"/>
  <c r="Z1553" i="5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AA1986" i="5"/>
  <c r="Z1986" i="5"/>
  <c r="H1986" i="5"/>
  <c r="I1986" i="5" s="1"/>
  <c r="H1996" i="5"/>
  <c r="I1996" i="5" s="1"/>
  <c r="Z1996" i="5"/>
  <c r="AA1996" i="5"/>
  <c r="H2000" i="5"/>
  <c r="I2000" i="5" s="1"/>
  <c r="AA2000" i="5"/>
  <c r="Z2000" i="5"/>
  <c r="AA1989" i="5"/>
  <c r="Z1989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V645" i="5"/>
  <c r="H284" i="5"/>
  <c r="I284" i="5" s="1"/>
  <c r="Z284" i="5"/>
  <c r="AA284" i="5"/>
  <c r="H433" i="5"/>
  <c r="I433" i="5" s="1"/>
  <c r="Z433" i="5"/>
  <c r="AA433" i="5"/>
  <c r="AA1913" i="5"/>
  <c r="H1913" i="5"/>
  <c r="I1913" i="5" s="1"/>
  <c r="Z1913" i="5"/>
  <c r="H1912" i="5"/>
  <c r="I1912" i="5" s="1"/>
  <c r="AA1912" i="5"/>
  <c r="AA1937" i="5"/>
  <c r="H1937" i="5"/>
  <c r="I1937" i="5" s="1"/>
  <c r="Z1937" i="5"/>
  <c r="H1918" i="5"/>
  <c r="I1918" i="5" s="1"/>
  <c r="Z1918" i="5"/>
  <c r="AA1918" i="5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AA1343" i="5"/>
  <c r="H1343" i="5"/>
  <c r="I1343" i="5" s="1"/>
  <c r="Z1343" i="5"/>
  <c r="AA1361" i="5"/>
  <c r="Z1361" i="5"/>
  <c r="H1361" i="5"/>
  <c r="I1361" i="5" s="1"/>
  <c r="H1344" i="5"/>
  <c r="I1344" i="5" s="1"/>
  <c r="Z1344" i="5"/>
  <c r="AA1344" i="5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Z1953" i="5"/>
  <c r="AA1953" i="5"/>
  <c r="H1953" i="5"/>
  <c r="I1953" i="5" s="1"/>
  <c r="H1159" i="5"/>
  <c r="I1159" i="5" s="1"/>
  <c r="Z1159" i="5"/>
  <c r="AA1159" i="5"/>
  <c r="AA1166" i="5"/>
  <c r="H1166" i="5"/>
  <c r="I1166" i="5" s="1"/>
  <c r="Z1166" i="5"/>
  <c r="AA1161" i="5"/>
  <c r="H1161" i="5"/>
  <c r="I1161" i="5" s="1"/>
  <c r="Z1161" i="5"/>
  <c r="H1156" i="5"/>
  <c r="I1156" i="5" s="1"/>
  <c r="AA1156" i="5"/>
  <c r="AA1155" i="5" s="1"/>
  <c r="AA1157" i="5"/>
  <c r="Z1157" i="5"/>
  <c r="H1157" i="5"/>
  <c r="I1157" i="5" s="1"/>
  <c r="AA1158" i="5"/>
  <c r="Z1158" i="5"/>
  <c r="H1158" i="5"/>
  <c r="I1158" i="5" s="1"/>
  <c r="Z1839" i="5"/>
  <c r="Z1840" i="5" s="1"/>
  <c r="Z1407" i="5"/>
  <c r="Z1408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Z941" i="5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W832" i="5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X580" i="5"/>
  <c r="W580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H2127" i="5"/>
  <c r="I2127" i="5" s="1"/>
  <c r="Z1191" i="5"/>
  <c r="Z1192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2127" i="5"/>
  <c r="AA1191" i="5"/>
  <c r="AA1083" i="5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1659" i="5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2055" i="5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443" i="5"/>
  <c r="AA1371" i="5"/>
  <c r="AA2091" i="5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1983" i="5"/>
  <c r="AA1263" i="5"/>
  <c r="AA1803" i="5"/>
  <c r="Z1263" i="5"/>
  <c r="Z1264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1335" i="5"/>
  <c r="AA1911" i="5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371" i="5"/>
  <c r="Z1372" i="5" s="1"/>
  <c r="Z1947" i="5"/>
  <c r="Z1948" i="5" s="1"/>
  <c r="Z1083" i="5"/>
  <c r="Z1084" i="5" s="1"/>
  <c r="Z1479" i="5"/>
  <c r="Z1480" i="5" s="1"/>
  <c r="Z1911" i="5"/>
  <c r="Z1912" i="5" s="1"/>
  <c r="Z4" i="5"/>
  <c r="Z1983" i="5"/>
  <c r="Z1984" i="5" s="1"/>
  <c r="Z1875" i="5"/>
  <c r="Z1876" i="5" s="1"/>
  <c r="AA1227" i="5"/>
  <c r="Z2019" i="5"/>
  <c r="Z2020" i="5" s="1"/>
  <c r="Z1551" i="5"/>
  <c r="Z1552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659" i="5"/>
  <c r="Z1660" i="5" s="1"/>
  <c r="AA524" i="5"/>
  <c r="AA134" i="5"/>
  <c r="X183" i="5" l="1"/>
  <c r="X652" i="5"/>
  <c r="Y1408" i="5"/>
  <c r="X688" i="5"/>
  <c r="W183" i="5"/>
  <c r="W688" i="5"/>
  <c r="W364" i="5"/>
  <c r="W652" i="5"/>
  <c r="X940" i="5"/>
  <c r="W147" i="5"/>
  <c r="W2137" i="5"/>
  <c r="X147" i="5"/>
  <c r="X472" i="5"/>
  <c r="X364" i="5"/>
  <c r="X2140" i="5"/>
  <c r="W472" i="5"/>
  <c r="Y543" i="5"/>
  <c r="K543" i="5" s="1"/>
  <c r="M543" i="5" s="1"/>
  <c r="Y1425" i="5"/>
  <c r="K1425" i="5" s="1"/>
  <c r="M1425" i="5" s="1"/>
  <c r="Y2065" i="5"/>
  <c r="Y3" i="5"/>
  <c r="K3" i="5" s="1"/>
  <c r="M3" i="5" s="1"/>
  <c r="Y1176" i="5"/>
  <c r="V1176" i="5" s="1"/>
  <c r="Y1184" i="5"/>
  <c r="K1184" i="5" s="1"/>
  <c r="M1184" i="5" s="1"/>
  <c r="Y2107" i="5"/>
  <c r="V2107" i="5" s="1"/>
  <c r="Y1865" i="5"/>
  <c r="K1865" i="5" s="1"/>
  <c r="M1865" i="5" s="1"/>
  <c r="Y1359" i="5"/>
  <c r="V1359" i="5" s="1"/>
  <c r="Y1548" i="5"/>
  <c r="Y1356" i="5"/>
  <c r="K1356" i="5" s="1"/>
  <c r="M1356" i="5" s="1"/>
  <c r="X616" i="5"/>
  <c r="X617" i="5" s="1"/>
  <c r="W2136" i="5"/>
  <c r="X2144" i="5" s="1"/>
  <c r="Y2144" i="5" s="1"/>
  <c r="W2140" i="5"/>
  <c r="X1804" i="5"/>
  <c r="Y2063" i="5"/>
  <c r="K2063" i="5" s="1"/>
  <c r="M2063" i="5" s="1"/>
  <c r="Y2096" i="5"/>
  <c r="V2096" i="5" s="1"/>
  <c r="Y1442" i="5"/>
  <c r="V1442" i="5" s="1"/>
  <c r="X2137" i="5"/>
  <c r="X2145" i="5" s="1"/>
  <c r="X796" i="5"/>
  <c r="W797" i="5" s="1"/>
  <c r="X1372" i="5"/>
  <c r="Y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X941" i="5" s="1"/>
  <c r="Y941" i="5" s="1"/>
  <c r="Y1871" i="5"/>
  <c r="K1871" i="5" s="1"/>
  <c r="M1871" i="5" s="1"/>
  <c r="Y1772" i="5"/>
  <c r="Y2094" i="5"/>
  <c r="V2094" i="5" s="1"/>
  <c r="Y934" i="5"/>
  <c r="V934" i="5" s="1"/>
  <c r="Y1724" i="5"/>
  <c r="V1724" i="5" s="1"/>
  <c r="Y1165" i="5"/>
  <c r="K1165" i="5" s="1"/>
  <c r="M1165" i="5" s="1"/>
  <c r="X2020" i="5"/>
  <c r="Y2020" i="5" s="1"/>
  <c r="K2020" i="5" s="1"/>
  <c r="M2020" i="5" s="1"/>
  <c r="Y345" i="5"/>
  <c r="V345" i="5" s="1"/>
  <c r="Y349" i="5"/>
  <c r="V349" i="5" s="1"/>
  <c r="Y1349" i="5"/>
  <c r="K1349" i="5" s="1"/>
  <c r="M1349" i="5" s="1"/>
  <c r="Y1158" i="5"/>
  <c r="K1158" i="5" s="1"/>
  <c r="M1158" i="5" s="1"/>
  <c r="Y1729" i="5"/>
  <c r="V1729" i="5" s="1"/>
  <c r="Y1746" i="5"/>
  <c r="V1746" i="5" s="1"/>
  <c r="Y1764" i="5"/>
  <c r="Y1709" i="5"/>
  <c r="K1709" i="5" s="1"/>
  <c r="M1709" i="5" s="1"/>
  <c r="Y1523" i="5"/>
  <c r="V1523" i="5" s="1"/>
  <c r="Y1351" i="5"/>
  <c r="K1351" i="5" s="1"/>
  <c r="M1351" i="5" s="1"/>
  <c r="Y1352" i="5"/>
  <c r="V1352" i="5" s="1"/>
  <c r="Y1531" i="5"/>
  <c r="K1531" i="5" s="1"/>
  <c r="M1531" i="5" s="1"/>
  <c r="Y1412" i="5"/>
  <c r="K1412" i="5" s="1"/>
  <c r="M1412" i="5" s="1"/>
  <c r="Y468" i="5"/>
  <c r="K468" i="5" s="1"/>
  <c r="M468" i="5" s="1"/>
  <c r="P468" i="5" s="1"/>
  <c r="Y1149" i="5"/>
  <c r="K1149" i="5" s="1"/>
  <c r="M1149" i="5" s="1"/>
  <c r="Y1840" i="5"/>
  <c r="V1840" i="5" s="1"/>
  <c r="Y1842" i="5"/>
  <c r="K1842" i="5" s="1"/>
  <c r="M1842" i="5" s="1"/>
  <c r="Y1524" i="5"/>
  <c r="V1524" i="5" s="1"/>
  <c r="Y1743" i="5"/>
  <c r="K1743" i="5" s="1"/>
  <c r="M1743" i="5" s="1"/>
  <c r="Y1350" i="5"/>
  <c r="K1350" i="5" s="1"/>
  <c r="M1350" i="5" s="1"/>
  <c r="Y573" i="5"/>
  <c r="K573" i="5" s="1"/>
  <c r="M573" i="5" s="1"/>
  <c r="Y1162" i="5"/>
  <c r="K1162" i="5" s="1"/>
  <c r="M1162" i="5" s="1"/>
  <c r="Y1759" i="5"/>
  <c r="V1759" i="5" s="1"/>
  <c r="Y1182" i="5"/>
  <c r="K1182" i="5" s="1"/>
  <c r="M1182" i="5" s="1"/>
  <c r="Y936" i="5"/>
  <c r="K936" i="5" s="1"/>
  <c r="M936" i="5" s="1"/>
  <c r="P936" i="5" s="1"/>
  <c r="AM31" i="8" s="1"/>
  <c r="Y434" i="5"/>
  <c r="K434" i="5" s="1"/>
  <c r="M434" i="5" s="1"/>
  <c r="P434" i="5" s="1"/>
  <c r="Y1159" i="5"/>
  <c r="K1159" i="5" s="1"/>
  <c r="M1159" i="5" s="1"/>
  <c r="Y1734" i="5"/>
  <c r="V1734" i="5" s="1"/>
  <c r="Y2122" i="5"/>
  <c r="K2122" i="5" s="1"/>
  <c r="M2122" i="5" s="1"/>
  <c r="Y1849" i="5"/>
  <c r="K1849" i="5" s="1"/>
  <c r="M1849" i="5" s="1"/>
  <c r="W219" i="5"/>
  <c r="X220" i="5" s="1"/>
  <c r="Y1163" i="5"/>
  <c r="K1163" i="5" s="1"/>
  <c r="M1163" i="5" s="1"/>
  <c r="Y1733" i="5"/>
  <c r="V1733" i="5" s="1"/>
  <c r="Y2110" i="5"/>
  <c r="V2110" i="5" s="1"/>
  <c r="Y1787" i="5"/>
  <c r="K1787" i="5" s="1"/>
  <c r="M1787" i="5" s="1"/>
  <c r="Y1784" i="5"/>
  <c r="V1784" i="5" s="1"/>
  <c r="Y1796" i="5"/>
  <c r="K1796" i="5" s="1"/>
  <c r="M1796" i="5" s="1"/>
  <c r="Y1852" i="5"/>
  <c r="K1852" i="5" s="1"/>
  <c r="M1852" i="5" s="1"/>
  <c r="Y1863" i="5"/>
  <c r="V1863" i="5" s="1"/>
  <c r="Y1167" i="5"/>
  <c r="K1167" i="5" s="1"/>
  <c r="M1167" i="5" s="1"/>
  <c r="Y1751" i="5"/>
  <c r="K1751" i="5" s="1"/>
  <c r="M1751" i="5" s="1"/>
  <c r="N1648" i="5"/>
  <c r="N1637" i="5"/>
  <c r="N1649" i="5"/>
  <c r="Y1874" i="5"/>
  <c r="K1874" i="5" s="1"/>
  <c r="M1874" i="5" s="1"/>
  <c r="Y285" i="5"/>
  <c r="K285" i="5" s="1"/>
  <c r="M285" i="5" s="1"/>
  <c r="Y1783" i="5"/>
  <c r="V1783" i="5" s="1"/>
  <c r="Y1164" i="5"/>
  <c r="V1164" i="5" s="1"/>
  <c r="Y1172" i="5"/>
  <c r="K1172" i="5" s="1"/>
  <c r="M1172" i="5" s="1"/>
  <c r="Y1365" i="5"/>
  <c r="K1365" i="5" s="1"/>
  <c r="M1365" i="5" s="1"/>
  <c r="Y1418" i="5"/>
  <c r="K1418" i="5" s="1"/>
  <c r="M1418" i="5" s="1"/>
  <c r="Y2062" i="5"/>
  <c r="V2062" i="5" s="1"/>
  <c r="Y1543" i="5"/>
  <c r="V1543" i="5" s="1"/>
  <c r="Y1720" i="5"/>
  <c r="K1720" i="5" s="1"/>
  <c r="M1720" i="5" s="1"/>
  <c r="Y1762" i="5"/>
  <c r="K1762" i="5" s="1"/>
  <c r="M1762" i="5" s="1"/>
  <c r="Y2111" i="5"/>
  <c r="V2111" i="5" s="1"/>
  <c r="Y342" i="5"/>
  <c r="K342" i="5" s="1"/>
  <c r="M342" i="5" s="1"/>
  <c r="Y1778" i="5"/>
  <c r="V1778" i="5" s="1"/>
  <c r="Y73" i="5"/>
  <c r="K73" i="5" s="1"/>
  <c r="M73" i="5" s="1"/>
  <c r="Y1848" i="5"/>
  <c r="K1848" i="5" s="1"/>
  <c r="M1848" i="5" s="1"/>
  <c r="Y1868" i="5"/>
  <c r="K1868" i="5" s="1"/>
  <c r="M1868" i="5" s="1"/>
  <c r="Y1872" i="5"/>
  <c r="K1872" i="5" s="1"/>
  <c r="M1872" i="5" s="1"/>
  <c r="Y1739" i="5"/>
  <c r="K1739" i="5" s="1"/>
  <c r="M1739" i="5" s="1"/>
  <c r="Y575" i="5"/>
  <c r="K575" i="5" s="1"/>
  <c r="M575" i="5" s="1"/>
  <c r="Y465" i="5"/>
  <c r="K465" i="5" s="1"/>
  <c r="M465" i="5" s="1"/>
  <c r="Y353" i="5"/>
  <c r="K353" i="5" s="1"/>
  <c r="M353" i="5" s="1"/>
  <c r="Y1779" i="5"/>
  <c r="K1779" i="5" s="1"/>
  <c r="M1779" i="5" s="1"/>
  <c r="Y1526" i="5"/>
  <c r="V1526" i="5" s="1"/>
  <c r="Y1410" i="5"/>
  <c r="K1410" i="5" s="1"/>
  <c r="M1410" i="5" s="1"/>
  <c r="Y1431" i="5"/>
  <c r="K1431" i="5" s="1"/>
  <c r="M1431" i="5" s="1"/>
  <c r="Y2084" i="5"/>
  <c r="V2084" i="5" s="1"/>
  <c r="Y1741" i="5"/>
  <c r="K1741" i="5" s="1"/>
  <c r="M1741" i="5" s="1"/>
  <c r="Y1157" i="5"/>
  <c r="K1157" i="5" s="1"/>
  <c r="M1157" i="5" s="1"/>
  <c r="Y975" i="5"/>
  <c r="V975" i="5" s="1"/>
  <c r="Y1078" i="5"/>
  <c r="K1078" i="5" s="1"/>
  <c r="M1078" i="5" s="1"/>
  <c r="Y350" i="5"/>
  <c r="V350" i="5" s="1"/>
  <c r="Y1411" i="5"/>
  <c r="K1411" i="5" s="1"/>
  <c r="M1411" i="5" s="1"/>
  <c r="Y937" i="5"/>
  <c r="Y1700" i="5"/>
  <c r="K1700" i="5" s="1"/>
  <c r="M1700" i="5" s="1"/>
  <c r="Y333" i="5"/>
  <c r="K333" i="5" s="1"/>
  <c r="M333" i="5" s="1"/>
  <c r="Y1537" i="5"/>
  <c r="V1537" i="5" s="1"/>
  <c r="Y2090" i="5"/>
  <c r="V2090" i="5" s="1"/>
  <c r="Y35" i="5"/>
  <c r="K35" i="5" s="1"/>
  <c r="M35" i="5" s="1"/>
  <c r="P35" i="5" s="1"/>
  <c r="AM5" i="8" s="1"/>
  <c r="Y2" i="5"/>
  <c r="V2" i="5" s="1"/>
  <c r="Y1415" i="5"/>
  <c r="K1415" i="5" s="1"/>
  <c r="M1415" i="5" s="1"/>
  <c r="Y348" i="5"/>
  <c r="K348" i="5" s="1"/>
  <c r="M348" i="5" s="1"/>
  <c r="Y1781" i="5"/>
  <c r="K1781" i="5" s="1"/>
  <c r="M1781" i="5" s="1"/>
  <c r="N1635" i="5"/>
  <c r="N1638" i="5"/>
  <c r="Y362" i="5"/>
  <c r="K362" i="5" s="1"/>
  <c r="M362" i="5" s="1"/>
  <c r="Y354" i="5"/>
  <c r="K354" i="5" s="1"/>
  <c r="M354" i="5" s="1"/>
  <c r="Y1773" i="5"/>
  <c r="K1773" i="5" s="1"/>
  <c r="M1773" i="5" s="1"/>
  <c r="Y1010" i="5"/>
  <c r="K1010" i="5" s="1"/>
  <c r="M1010" i="5" s="1"/>
  <c r="Y1706" i="5"/>
  <c r="K1706" i="5" s="1"/>
  <c r="M1706" i="5" s="1"/>
  <c r="Y1795" i="5"/>
  <c r="K1795" i="5" s="1"/>
  <c r="M1795" i="5" s="1"/>
  <c r="Y1430" i="5"/>
  <c r="V1430" i="5" s="1"/>
  <c r="Y1416" i="5"/>
  <c r="V1416" i="5" s="1"/>
  <c r="Y2060" i="5"/>
  <c r="K2060" i="5" s="1"/>
  <c r="M2060" i="5" s="1"/>
  <c r="Y1698" i="5"/>
  <c r="K1698" i="5" s="1"/>
  <c r="M1698" i="5" s="1"/>
  <c r="Y1419" i="5"/>
  <c r="K1419" i="5" s="1"/>
  <c r="M1419" i="5" s="1"/>
  <c r="Y2076" i="5"/>
  <c r="K2076" i="5" s="1"/>
  <c r="M2076" i="5" s="1"/>
  <c r="Y1718" i="5"/>
  <c r="V1718" i="5" s="1"/>
  <c r="Y352" i="5"/>
  <c r="K352" i="5" s="1"/>
  <c r="M352" i="5" s="1"/>
  <c r="Y1801" i="5"/>
  <c r="V1801" i="5" s="1"/>
  <c r="Y363" i="5"/>
  <c r="K363" i="5" s="1"/>
  <c r="M363" i="5" s="1"/>
  <c r="Y33" i="5"/>
  <c r="K33" i="5" s="1"/>
  <c r="M33" i="5" s="1"/>
  <c r="Y1150" i="5"/>
  <c r="K1150" i="5" s="1"/>
  <c r="M1150" i="5" s="1"/>
  <c r="W1552" i="5"/>
  <c r="W1948" i="5"/>
  <c r="N1645" i="5"/>
  <c r="Y1364" i="5"/>
  <c r="K1364" i="5" s="1"/>
  <c r="M1364" i="5" s="1"/>
  <c r="Y1536" i="5"/>
  <c r="K1536" i="5" s="1"/>
  <c r="M1536" i="5" s="1"/>
  <c r="Y1547" i="5"/>
  <c r="K1547" i="5" s="1"/>
  <c r="M1547" i="5" s="1"/>
  <c r="Y2079" i="5"/>
  <c r="K2079" i="5" s="1"/>
  <c r="M2079" i="5" s="1"/>
  <c r="Y142" i="5"/>
  <c r="K142" i="5" s="1"/>
  <c r="M142" i="5" s="1"/>
  <c r="Y1076" i="5"/>
  <c r="V1076" i="5" s="1"/>
  <c r="Y1769" i="5"/>
  <c r="K1769" i="5" s="1"/>
  <c r="M1769" i="5" s="1"/>
  <c r="Y1755" i="5"/>
  <c r="K1755" i="5" s="1"/>
  <c r="M1755" i="5" s="1"/>
  <c r="Y933" i="5"/>
  <c r="K933" i="5" s="1"/>
  <c r="M933" i="5" s="1"/>
  <c r="Y432" i="5"/>
  <c r="V432" i="5" s="1"/>
  <c r="Y1702" i="5"/>
  <c r="K1702" i="5" s="1"/>
  <c r="M1702" i="5" s="1"/>
  <c r="Y1753" i="5"/>
  <c r="K1753" i="5" s="1"/>
  <c r="M1753" i="5" s="1"/>
  <c r="Y794" i="5"/>
  <c r="V794" i="5" s="1"/>
  <c r="Y1799" i="5"/>
  <c r="K1799" i="5" s="1"/>
  <c r="M1799" i="5" s="1"/>
  <c r="Y431" i="5"/>
  <c r="K431" i="5" s="1"/>
  <c r="M431" i="5" s="1"/>
  <c r="N615" i="5"/>
  <c r="Y332" i="5"/>
  <c r="V332" i="5" s="1"/>
  <c r="Y327" i="5"/>
  <c r="K327" i="5" s="1"/>
  <c r="M327" i="5" s="1"/>
  <c r="Y359" i="5"/>
  <c r="K359" i="5" s="1"/>
  <c r="M359" i="5" s="1"/>
  <c r="X1588" i="5"/>
  <c r="Y1588" i="5" s="1"/>
  <c r="K1588" i="5" s="1"/>
  <c r="M1588" i="5" s="1"/>
  <c r="Y324" i="5"/>
  <c r="Y1188" i="5"/>
  <c r="K1188" i="5" s="1"/>
  <c r="M1188" i="5" s="1"/>
  <c r="Y1366" i="5"/>
  <c r="K1366" i="5" s="1"/>
  <c r="M1366" i="5" s="1"/>
  <c r="Y2078" i="5"/>
  <c r="V2078" i="5" s="1"/>
  <c r="Y1728" i="5"/>
  <c r="V1728" i="5" s="1"/>
  <c r="Y466" i="5"/>
  <c r="V466" i="5" s="1"/>
  <c r="Y899" i="5"/>
  <c r="K899" i="5" s="1"/>
  <c r="M899" i="5" s="1"/>
  <c r="Y1518" i="5"/>
  <c r="K1518" i="5" s="1"/>
  <c r="M1518" i="5" s="1"/>
  <c r="Y757" i="5"/>
  <c r="Y790" i="5"/>
  <c r="K790" i="5" s="1"/>
  <c r="M790" i="5" s="1"/>
  <c r="Y72" i="5"/>
  <c r="Y1370" i="5"/>
  <c r="V1370" i="5" s="1"/>
  <c r="Y1528" i="5"/>
  <c r="V1528" i="5" s="1"/>
  <c r="Y470" i="5"/>
  <c r="V470" i="5" s="1"/>
  <c r="Y325" i="5"/>
  <c r="K325" i="5" s="1"/>
  <c r="M325" i="5" s="1"/>
  <c r="Y361" i="5"/>
  <c r="K361" i="5" s="1"/>
  <c r="M361" i="5" s="1"/>
  <c r="Y2134" i="5"/>
  <c r="V2134" i="5" s="1"/>
  <c r="Y1152" i="5"/>
  <c r="Y1858" i="5"/>
  <c r="K1858" i="5" s="1"/>
  <c r="M1858" i="5" s="1"/>
  <c r="Y651" i="5"/>
  <c r="K651" i="5" s="1"/>
  <c r="M651" i="5" s="1"/>
  <c r="Y1424" i="5"/>
  <c r="V1424" i="5" s="1"/>
  <c r="Y1006" i="5"/>
  <c r="K1006" i="5" s="1"/>
  <c r="M1006" i="5" s="1"/>
  <c r="Y756" i="5"/>
  <c r="Y1774" i="5"/>
  <c r="K1774" i="5" s="1"/>
  <c r="M1774" i="5" s="1"/>
  <c r="Y71" i="5"/>
  <c r="Y1435" i="5"/>
  <c r="V1435" i="5" s="1"/>
  <c r="Y1715" i="5"/>
  <c r="K1715" i="5" s="1"/>
  <c r="M1715" i="5" s="1"/>
  <c r="Y146" i="5"/>
  <c r="Y69" i="5"/>
  <c r="V69" i="5" s="1"/>
  <c r="Y1864" i="5"/>
  <c r="V1864" i="5" s="1"/>
  <c r="Y1540" i="5"/>
  <c r="K1540" i="5" s="1"/>
  <c r="M1540" i="5" s="1"/>
  <c r="Y1420" i="5"/>
  <c r="V1420" i="5" s="1"/>
  <c r="Y1409" i="5"/>
  <c r="V1409" i="5" s="1"/>
  <c r="Y2075" i="5"/>
  <c r="K2075" i="5" s="1"/>
  <c r="M2075" i="5" s="1"/>
  <c r="Y2115" i="5"/>
  <c r="V2115" i="5" s="1"/>
  <c r="Y792" i="5"/>
  <c r="Y323" i="5"/>
  <c r="W1912" i="5"/>
  <c r="Y1368" i="5"/>
  <c r="K1368" i="5" s="1"/>
  <c r="M1368" i="5" s="1"/>
  <c r="Y289" i="5"/>
  <c r="V289" i="5" s="1"/>
  <c r="Y1429" i="5"/>
  <c r="K1429" i="5" s="1"/>
  <c r="M1429" i="5" s="1"/>
  <c r="Y939" i="5"/>
  <c r="K939" i="5" s="1"/>
  <c r="M939" i="5" s="1"/>
  <c r="Y1712" i="5"/>
  <c r="K1712" i="5" s="1"/>
  <c r="M1712" i="5" s="1"/>
  <c r="Y321" i="5"/>
  <c r="K321" i="5" s="1"/>
  <c r="M321" i="5" s="1"/>
  <c r="Y2125" i="5"/>
  <c r="K2125" i="5" s="1"/>
  <c r="M2125" i="5" s="1"/>
  <c r="Y1854" i="5"/>
  <c r="V1854" i="5" s="1"/>
  <c r="Y1177" i="5"/>
  <c r="K1177" i="5" s="1"/>
  <c r="M1177" i="5" s="1"/>
  <c r="Y1525" i="5"/>
  <c r="V1525" i="5" s="1"/>
  <c r="Y1422" i="5"/>
  <c r="V1422" i="5" s="1"/>
  <c r="Y1723" i="5"/>
  <c r="V1723" i="5" s="1"/>
  <c r="Y2126" i="5"/>
  <c r="K2126" i="5" s="1"/>
  <c r="M2126" i="5" s="1"/>
  <c r="N1639" i="5"/>
  <c r="Y1867" i="5"/>
  <c r="K1867" i="5" s="1"/>
  <c r="M1867" i="5" s="1"/>
  <c r="Y1845" i="5"/>
  <c r="K1845" i="5" s="1"/>
  <c r="M1845" i="5" s="1"/>
  <c r="Y1080" i="5"/>
  <c r="Y897" i="5"/>
  <c r="K897" i="5" s="1"/>
  <c r="M897" i="5" s="1"/>
  <c r="Y1346" i="5"/>
  <c r="K1346" i="5" s="1"/>
  <c r="M1346" i="5" s="1"/>
  <c r="Y1722" i="5"/>
  <c r="V1722" i="5" s="1"/>
  <c r="W1660" i="5"/>
  <c r="J1660" i="5" s="1"/>
  <c r="N1630" i="5"/>
  <c r="Y340" i="5"/>
  <c r="K340" i="5" s="1"/>
  <c r="M340" i="5" s="1"/>
  <c r="Y1738" i="5"/>
  <c r="K1738" i="5" s="1"/>
  <c r="M1738" i="5" s="1"/>
  <c r="Y1792" i="5"/>
  <c r="V1792" i="5" s="1"/>
  <c r="Y1169" i="5"/>
  <c r="K1169" i="5" s="1"/>
  <c r="M1169" i="5" s="1"/>
  <c r="Y1345" i="5"/>
  <c r="K1345" i="5" s="1"/>
  <c r="M1345" i="5" s="1"/>
  <c r="Y1541" i="5"/>
  <c r="K1541" i="5" s="1"/>
  <c r="M1541" i="5" s="1"/>
  <c r="Y1517" i="5"/>
  <c r="K1517" i="5" s="1"/>
  <c r="M1517" i="5" s="1"/>
  <c r="Y1699" i="5"/>
  <c r="K1699" i="5" s="1"/>
  <c r="M1699" i="5" s="1"/>
  <c r="Y1353" i="5"/>
  <c r="K1353" i="5" s="1"/>
  <c r="M1353" i="5" s="1"/>
  <c r="Y1522" i="5"/>
  <c r="V1522" i="5" s="1"/>
  <c r="Y144" i="5"/>
  <c r="Y1757" i="5"/>
  <c r="K1757" i="5" s="1"/>
  <c r="M1757" i="5" s="1"/>
  <c r="N1634" i="5"/>
  <c r="Y1081" i="5"/>
  <c r="Y1777" i="5"/>
  <c r="V1777" i="5" s="1"/>
  <c r="Y70" i="5"/>
  <c r="K70" i="5" s="1"/>
  <c r="M70" i="5" s="1"/>
  <c r="Y1862" i="5"/>
  <c r="V1862" i="5" s="1"/>
  <c r="Y1181" i="5"/>
  <c r="K1181" i="5" s="1"/>
  <c r="M1181" i="5" s="1"/>
  <c r="Y1339" i="5"/>
  <c r="V1339" i="5" s="1"/>
  <c r="Y1544" i="5"/>
  <c r="K1544" i="5" s="1"/>
  <c r="M1544" i="5" s="1"/>
  <c r="Y1433" i="5"/>
  <c r="V1433" i="5" s="1"/>
  <c r="Y2080" i="5"/>
  <c r="K2080" i="5" s="1"/>
  <c r="M2080" i="5" s="1"/>
  <c r="Y1079" i="5"/>
  <c r="K1079" i="5" s="1"/>
  <c r="M1079" i="5" s="1"/>
  <c r="Y1119" i="5"/>
  <c r="K1119" i="5" s="1"/>
  <c r="M1119" i="5" s="1"/>
  <c r="X1912" i="5"/>
  <c r="Y1912" i="5" s="1"/>
  <c r="Y1545" i="5"/>
  <c r="V1545" i="5" s="1"/>
  <c r="Y1427" i="5"/>
  <c r="V1427" i="5" s="1"/>
  <c r="Y1758" i="5"/>
  <c r="K1758" i="5" s="1"/>
  <c r="M1758" i="5" s="1"/>
  <c r="Y2100" i="5"/>
  <c r="K2100" i="5" s="1"/>
  <c r="M2100" i="5" s="1"/>
  <c r="Y2133" i="5"/>
  <c r="V2133" i="5" s="1"/>
  <c r="Y1726" i="5"/>
  <c r="V1726" i="5" s="1"/>
  <c r="Y1735" i="5"/>
  <c r="K1735" i="5" s="1"/>
  <c r="M1735" i="5" s="1"/>
  <c r="Y938" i="5"/>
  <c r="K938" i="5" s="1"/>
  <c r="M938" i="5" s="1"/>
  <c r="Y38" i="5"/>
  <c r="Y1856" i="5"/>
  <c r="K1856" i="5" s="1"/>
  <c r="M1856" i="5" s="1"/>
  <c r="Y1870" i="5"/>
  <c r="K1870" i="5" s="1"/>
  <c r="M1870" i="5" s="1"/>
  <c r="Y2074" i="5"/>
  <c r="K2074" i="5" s="1"/>
  <c r="M2074" i="5" s="1"/>
  <c r="Y1717" i="5"/>
  <c r="K1717" i="5" s="1"/>
  <c r="M1717" i="5" s="1"/>
  <c r="Y290" i="5"/>
  <c r="K290" i="5" s="1"/>
  <c r="M290" i="5" s="1"/>
  <c r="Y2132" i="5"/>
  <c r="V2132" i="5" s="1"/>
  <c r="Y254" i="5"/>
  <c r="Y1535" i="5"/>
  <c r="V1535" i="5" s="1"/>
  <c r="Y1441" i="5"/>
  <c r="V1441" i="5" s="1"/>
  <c r="Y1730" i="5"/>
  <c r="K1730" i="5" s="1"/>
  <c r="M1730" i="5" s="1"/>
  <c r="Y1542" i="5"/>
  <c r="V1542" i="5" s="1"/>
  <c r="Y1426" i="5"/>
  <c r="K1426" i="5" s="1"/>
  <c r="M1426" i="5" s="1"/>
  <c r="Y754" i="5"/>
  <c r="K754" i="5" s="1"/>
  <c r="M754" i="5" s="1"/>
  <c r="Y1529" i="5"/>
  <c r="K1529" i="5" s="1"/>
  <c r="M1529" i="5" s="1"/>
  <c r="Y1417" i="5"/>
  <c r="V1417" i="5" s="1"/>
  <c r="Y2089" i="5"/>
  <c r="K2089" i="5" s="1"/>
  <c r="M2089" i="5" s="1"/>
  <c r="Y2071" i="5"/>
  <c r="V2071" i="5" s="1"/>
  <c r="Y1703" i="5"/>
  <c r="K1703" i="5" s="1"/>
  <c r="M1703" i="5" s="1"/>
  <c r="Y1749" i="5"/>
  <c r="V1749" i="5" s="1"/>
  <c r="Y2104" i="5"/>
  <c r="K2104" i="5" s="1"/>
  <c r="M2104" i="5" s="1"/>
  <c r="Y2117" i="5"/>
  <c r="V2117" i="5" s="1"/>
  <c r="Y759" i="5"/>
  <c r="N1633" i="5"/>
  <c r="Y337" i="5"/>
  <c r="V337" i="5" s="1"/>
  <c r="Y1793" i="5"/>
  <c r="V1793" i="5" s="1"/>
  <c r="Y37" i="5"/>
  <c r="K37" i="5" s="1"/>
  <c r="M37" i="5" s="1"/>
  <c r="Y1802" i="5"/>
  <c r="K1802" i="5" s="1"/>
  <c r="M1802" i="5" s="1"/>
  <c r="Y2129" i="5"/>
  <c r="K2129" i="5" s="1"/>
  <c r="M2129" i="5" s="1"/>
  <c r="N1652" i="5"/>
  <c r="N831" i="5"/>
  <c r="N218" i="5"/>
  <c r="N1650" i="5"/>
  <c r="N861" i="5"/>
  <c r="N1644" i="5"/>
  <c r="N1632" i="5"/>
  <c r="Y1344" i="5"/>
  <c r="Y2066" i="5"/>
  <c r="Y2061" i="5"/>
  <c r="Y903" i="5"/>
  <c r="Y753" i="5"/>
  <c r="Y1725" i="5"/>
  <c r="Y1765" i="5"/>
  <c r="Y576" i="5"/>
  <c r="Y791" i="5"/>
  <c r="Y341" i="5"/>
  <c r="Y1780" i="5"/>
  <c r="Y1154" i="5"/>
  <c r="X1948" i="5"/>
  <c r="Y1519" i="5"/>
  <c r="Y1549" i="5"/>
  <c r="Y2070" i="5"/>
  <c r="Y1745" i="5"/>
  <c r="Y538" i="5"/>
  <c r="Y2123" i="5"/>
  <c r="W2020" i="5"/>
  <c r="Y902" i="5"/>
  <c r="Y356" i="5"/>
  <c r="Y1770" i="5"/>
  <c r="Y1788" i="5"/>
  <c r="Y2136" i="5"/>
  <c r="Y2131" i="5"/>
  <c r="Y1168" i="5"/>
  <c r="Y1178" i="5"/>
  <c r="Y288" i="5"/>
  <c r="Y1521" i="5"/>
  <c r="X1552" i="5"/>
  <c r="Y1552" i="5" s="1"/>
  <c r="Y140" i="5"/>
  <c r="Y574" i="5"/>
  <c r="W1804" i="5"/>
  <c r="Q1635" i="5"/>
  <c r="U1635" i="5"/>
  <c r="Y1082" i="5"/>
  <c r="Y2130" i="5"/>
  <c r="Y1534" i="5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Y1343" i="5"/>
  <c r="Y1360" i="5"/>
  <c r="Y284" i="5"/>
  <c r="Y1439" i="5"/>
  <c r="Y1413" i="5"/>
  <c r="Y74" i="5"/>
  <c r="Y1707" i="5"/>
  <c r="Y539" i="5"/>
  <c r="Y2108" i="5"/>
  <c r="Y2118" i="5"/>
  <c r="Q1645" i="5"/>
  <c r="U1645" i="5"/>
  <c r="N1636" i="5"/>
  <c r="Y467" i="5"/>
  <c r="Y322" i="5"/>
  <c r="Y2081" i="5"/>
  <c r="Y2098" i="5"/>
  <c r="Y2121" i="5"/>
  <c r="N1631" i="5"/>
  <c r="Y346" i="5"/>
  <c r="Y1797" i="5"/>
  <c r="Y1873" i="5"/>
  <c r="Y1170" i="5"/>
  <c r="Y1369" i="5"/>
  <c r="Y1421" i="5"/>
  <c r="Y1804" i="5"/>
  <c r="P1625" i="5"/>
  <c r="N1625" i="5"/>
  <c r="P1647" i="5"/>
  <c r="N1647" i="5"/>
  <c r="V1356" i="5"/>
  <c r="Q1631" i="5"/>
  <c r="U1631" i="5"/>
  <c r="Y1719" i="5"/>
  <c r="Y1727" i="5"/>
  <c r="Y2093" i="5"/>
  <c r="P1646" i="5"/>
  <c r="N1646" i="5"/>
  <c r="Y287" i="5"/>
  <c r="Y2067" i="5"/>
  <c r="N645" i="5"/>
  <c r="Y1423" i="5"/>
  <c r="Y1436" i="5"/>
  <c r="Y2083" i="5"/>
  <c r="Y1716" i="5"/>
  <c r="Y2097" i="5"/>
  <c r="Y2120" i="5"/>
  <c r="N1643" i="5"/>
  <c r="Q1630" i="5"/>
  <c r="U1630" i="5"/>
  <c r="Y1077" i="5"/>
  <c r="Y1791" i="5"/>
  <c r="X2141" i="5"/>
  <c r="Y2141" i="5" s="1"/>
  <c r="W2141" i="5"/>
  <c r="Y1844" i="5"/>
  <c r="N862" i="5"/>
  <c r="K1548" i="5"/>
  <c r="M1548" i="5" s="1"/>
  <c r="V1548" i="5"/>
  <c r="Y1539" i="5"/>
  <c r="Y1437" i="5"/>
  <c r="Y2059" i="5"/>
  <c r="Y2109" i="5"/>
  <c r="Y2112" i="5"/>
  <c r="Q1648" i="5"/>
  <c r="U1648" i="5"/>
  <c r="Q1649" i="5"/>
  <c r="U1649" i="5"/>
  <c r="Y901" i="5"/>
  <c r="Y347" i="5"/>
  <c r="Y1789" i="5"/>
  <c r="Q861" i="5"/>
  <c r="U861" i="5"/>
  <c r="Y1341" i="5"/>
  <c r="Y2064" i="5"/>
  <c r="Y145" i="5"/>
  <c r="Y1742" i="5"/>
  <c r="X1660" i="5"/>
  <c r="Y1660" i="5" s="1"/>
  <c r="P1628" i="5"/>
  <c r="N1628" i="5"/>
  <c r="W1624" i="5"/>
  <c r="X1624" i="5"/>
  <c r="W1480" i="5"/>
  <c r="X1480" i="5"/>
  <c r="Y1480" i="5" s="1"/>
  <c r="Y1161" i="5"/>
  <c r="Y1361" i="5"/>
  <c r="Y1367" i="5"/>
  <c r="Y433" i="5"/>
  <c r="Y1538" i="5"/>
  <c r="Y1546" i="5"/>
  <c r="Y579" i="5"/>
  <c r="Y2058" i="5"/>
  <c r="Y1761" i="5"/>
  <c r="N795" i="5"/>
  <c r="P795" i="5"/>
  <c r="Q795" i="5" s="1"/>
  <c r="K345" i="5"/>
  <c r="M345" i="5" s="1"/>
  <c r="Y1347" i="5"/>
  <c r="Y1338" i="5"/>
  <c r="Y1550" i="5"/>
  <c r="Y2082" i="5"/>
  <c r="Y1008" i="5"/>
  <c r="U218" i="5"/>
  <c r="Q218" i="5"/>
  <c r="Y141" i="5"/>
  <c r="Y758" i="5"/>
  <c r="Y1710" i="5"/>
  <c r="Y537" i="5"/>
  <c r="N1627" i="5"/>
  <c r="Q1637" i="5"/>
  <c r="U1637" i="5"/>
  <c r="Y351" i="5"/>
  <c r="Y355" i="5"/>
  <c r="X2139" i="5"/>
  <c r="Y2139" i="5" s="1"/>
  <c r="W2139" i="5"/>
  <c r="Y1153" i="5"/>
  <c r="Y1855" i="5"/>
  <c r="Y1173" i="5"/>
  <c r="Y1171" i="5"/>
  <c r="Y1434" i="5"/>
  <c r="Y2073" i="5"/>
  <c r="Y2102" i="5"/>
  <c r="W1588" i="5"/>
  <c r="Y789" i="5"/>
  <c r="Y2128" i="5"/>
  <c r="P1629" i="5"/>
  <c r="N1629" i="5"/>
  <c r="Y898" i="5"/>
  <c r="Y326" i="5"/>
  <c r="U645" i="5"/>
  <c r="Q645" i="5"/>
  <c r="U1636" i="5"/>
  <c r="Q1636" i="5"/>
  <c r="Q1643" i="5"/>
  <c r="U1643" i="5"/>
  <c r="Z472" i="5"/>
  <c r="Y471" i="5"/>
  <c r="U862" i="5"/>
  <c r="Q862" i="5"/>
  <c r="V1162" i="5"/>
  <c r="Q1627" i="5"/>
  <c r="U1627" i="5"/>
  <c r="Y1859" i="5"/>
  <c r="K2065" i="5"/>
  <c r="M2065" i="5" s="1"/>
  <c r="V2065" i="5"/>
  <c r="X2138" i="5"/>
  <c r="Y2138" i="5" s="1"/>
  <c r="W2138" i="5"/>
  <c r="X2142" i="5"/>
  <c r="Y2142" i="5" s="1"/>
  <c r="W2142" i="5"/>
  <c r="Y1721" i="5"/>
  <c r="Y1697" i="5"/>
  <c r="Y1748" i="5"/>
  <c r="Y2113" i="5"/>
  <c r="Q1634" i="5"/>
  <c r="U1634" i="5"/>
  <c r="Y1861" i="5"/>
  <c r="Y1185" i="5"/>
  <c r="Y1183" i="5"/>
  <c r="Y687" i="5"/>
  <c r="Y1357" i="5"/>
  <c r="Q248" i="5"/>
  <c r="U248" i="5"/>
  <c r="Q1640" i="5"/>
  <c r="U1640" i="5"/>
  <c r="K1772" i="5"/>
  <c r="M1772" i="5" s="1"/>
  <c r="V1772" i="5"/>
  <c r="N1651" i="5"/>
  <c r="N1642" i="5"/>
  <c r="Q1650" i="5"/>
  <c r="U1650" i="5"/>
  <c r="Y900" i="5"/>
  <c r="Y335" i="5"/>
  <c r="Y1776" i="5"/>
  <c r="Y36" i="5"/>
  <c r="Y1148" i="5"/>
  <c r="Y1841" i="5"/>
  <c r="K1408" i="5"/>
  <c r="M1408" i="5" s="1"/>
  <c r="V1408" i="5"/>
  <c r="Y1713" i="5"/>
  <c r="Y1711" i="5"/>
  <c r="Y1750" i="5"/>
  <c r="Y1760" i="5"/>
  <c r="Q1632" i="5"/>
  <c r="U1632" i="5"/>
  <c r="Y1782" i="5"/>
  <c r="Y1860" i="5"/>
  <c r="Y1752" i="5"/>
  <c r="Y578" i="5"/>
  <c r="Q1644" i="5"/>
  <c r="U1644" i="5"/>
  <c r="N1640" i="5"/>
  <c r="Q1633" i="5"/>
  <c r="U1633" i="5"/>
  <c r="Y435" i="5"/>
  <c r="Y329" i="5"/>
  <c r="Y1771" i="5"/>
  <c r="Y1866" i="5"/>
  <c r="Y1847" i="5"/>
  <c r="Y1160" i="5"/>
  <c r="Y1340" i="5"/>
  <c r="Y1358" i="5"/>
  <c r="Y1520" i="5"/>
  <c r="Y143" i="5"/>
  <c r="Y2106" i="5"/>
  <c r="Y2095" i="5"/>
  <c r="N1641" i="5"/>
  <c r="Q1642" i="5"/>
  <c r="U1642" i="5"/>
  <c r="N1626" i="5"/>
  <c r="Y344" i="5"/>
  <c r="Y336" i="5"/>
  <c r="Y334" i="5"/>
  <c r="Y1846" i="5"/>
  <c r="Y2088" i="5"/>
  <c r="Y1744" i="5"/>
  <c r="U1639" i="5"/>
  <c r="Q1639" i="5"/>
  <c r="Y1786" i="5"/>
  <c r="Y1337" i="5"/>
  <c r="Y1530" i="5"/>
  <c r="Y2105" i="5"/>
  <c r="U1624" i="5"/>
  <c r="Q1624" i="5"/>
  <c r="V2063" i="5"/>
  <c r="V1764" i="5"/>
  <c r="K1764" i="5"/>
  <c r="M1764" i="5" s="1"/>
  <c r="K2096" i="5"/>
  <c r="M2096" i="5" s="1"/>
  <c r="Q1641" i="5"/>
  <c r="U1641" i="5"/>
  <c r="U1626" i="5"/>
  <c r="Q1626" i="5"/>
  <c r="Y1869" i="5"/>
  <c r="Y1348" i="5"/>
  <c r="Y1438" i="5"/>
  <c r="Y2085" i="5"/>
  <c r="Y2086" i="5"/>
  <c r="Y1007" i="5"/>
  <c r="Y1714" i="5"/>
  <c r="Y1736" i="5"/>
  <c r="Y1754" i="5"/>
  <c r="Y1747" i="5"/>
  <c r="Y2124" i="5"/>
  <c r="Y2101" i="5"/>
  <c r="Q1652" i="5"/>
  <c r="U1652" i="5"/>
  <c r="U1638" i="5"/>
  <c r="Q1638" i="5"/>
  <c r="Y320" i="5"/>
  <c r="Y357" i="5"/>
  <c r="Y1785" i="5"/>
  <c r="Y34" i="5"/>
  <c r="Y2140" i="5"/>
  <c r="Y1151" i="5"/>
  <c r="Y1174" i="5"/>
  <c r="Y1342" i="5"/>
  <c r="Y1362" i="5"/>
  <c r="S615" i="5"/>
  <c r="T615" i="5"/>
  <c r="R615" i="5"/>
  <c r="U615" i="5" s="1"/>
  <c r="Y1440" i="5"/>
  <c r="Y1705" i="5"/>
  <c r="Y1737" i="5"/>
  <c r="Y541" i="5"/>
  <c r="Y2103" i="5"/>
  <c r="Y2099" i="5"/>
  <c r="Y793" i="5"/>
  <c r="Y331" i="5"/>
  <c r="Y358" i="5"/>
  <c r="Y1800" i="5"/>
  <c r="Y1853" i="5"/>
  <c r="Y1180" i="5"/>
  <c r="Y1354" i="5"/>
  <c r="Y1355" i="5"/>
  <c r="Y286" i="5"/>
  <c r="N248" i="5"/>
  <c r="Y755" i="5"/>
  <c r="Y1701" i="5"/>
  <c r="Y1708" i="5"/>
  <c r="Y338" i="5"/>
  <c r="Y1775" i="5"/>
  <c r="Y1857" i="5"/>
  <c r="Y1187" i="5"/>
  <c r="Y577" i="5"/>
  <c r="Y2119" i="5"/>
  <c r="Y2116" i="5"/>
  <c r="Q1651" i="5"/>
  <c r="U1651" i="5"/>
  <c r="Y68" i="5"/>
  <c r="Y1843" i="5"/>
  <c r="Y723" i="5"/>
  <c r="Y542" i="5"/>
  <c r="Y867" i="5"/>
  <c r="Y1850" i="5"/>
  <c r="Y1175" i="5"/>
  <c r="Y1179" i="5"/>
  <c r="Y1363" i="5"/>
  <c r="Y1527" i="5"/>
  <c r="Y1532" i="5"/>
  <c r="Y1414" i="5"/>
  <c r="Y1428" i="5"/>
  <c r="Y2087" i="5"/>
  <c r="Y2068" i="5"/>
  <c r="Y1005" i="5"/>
  <c r="Y935" i="5"/>
  <c r="Y469" i="5"/>
  <c r="P825" i="5"/>
  <c r="AJ28" i="8" s="1"/>
  <c r="N825" i="5"/>
  <c r="Y360" i="5"/>
  <c r="Y1798" i="5"/>
  <c r="Y1190" i="5"/>
  <c r="Y1533" i="5"/>
  <c r="Y1432" i="5"/>
  <c r="Y2069" i="5"/>
  <c r="Y2057" i="5"/>
  <c r="Y2077" i="5"/>
  <c r="Y1740" i="5"/>
  <c r="Y1763" i="5"/>
  <c r="Y2114" i="5"/>
  <c r="N1624" i="5"/>
  <c r="Y330" i="5"/>
  <c r="Y328" i="5"/>
  <c r="Y1794" i="5"/>
  <c r="T831" i="5"/>
  <c r="S831" i="5"/>
  <c r="R831" i="5"/>
  <c r="U831" i="5" s="1"/>
  <c r="Y1186" i="5"/>
  <c r="Y1189" i="5"/>
  <c r="Y399" i="5"/>
  <c r="Y2072" i="5"/>
  <c r="Y1009" i="5"/>
  <c r="Y1704" i="5"/>
  <c r="Y1756" i="5"/>
  <c r="Y1766" i="5"/>
  <c r="Y540" i="5"/>
  <c r="Y182" i="5"/>
  <c r="Y339" i="5"/>
  <c r="Y343" i="5"/>
  <c r="Y1790" i="5"/>
  <c r="Y1851" i="5"/>
  <c r="W1264" i="5"/>
  <c r="X1264" i="5"/>
  <c r="Y1264" i="5" s="1"/>
  <c r="W1228" i="5"/>
  <c r="X1228" i="5"/>
  <c r="W1192" i="5"/>
  <c r="X1192" i="5"/>
  <c r="Y1192" i="5" s="1"/>
  <c r="Y1121" i="5"/>
  <c r="V1121" i="5" s="1"/>
  <c r="Y1123" i="5"/>
  <c r="K1123" i="5" s="1"/>
  <c r="M1123" i="5" s="1"/>
  <c r="Y1126" i="5"/>
  <c r="V1126" i="5" s="1"/>
  <c r="Y1127" i="5"/>
  <c r="V1127" i="5" s="1"/>
  <c r="Y1124" i="5"/>
  <c r="K1124" i="5" s="1"/>
  <c r="M1124" i="5" s="1"/>
  <c r="Y1128" i="5"/>
  <c r="K1128" i="5" s="1"/>
  <c r="M1128" i="5" s="1"/>
  <c r="W1084" i="5"/>
  <c r="X1084" i="5"/>
  <c r="Y1084" i="5" s="1"/>
  <c r="Y1125" i="5"/>
  <c r="V1125" i="5" s="1"/>
  <c r="Y1122" i="5"/>
  <c r="V1122" i="5" s="1"/>
  <c r="Y1120" i="5"/>
  <c r="V1120" i="5" s="1"/>
  <c r="Y940" i="5"/>
  <c r="K940" i="5" s="1"/>
  <c r="M940" i="5" s="1"/>
  <c r="P940" i="5" s="1"/>
  <c r="Y904" i="5"/>
  <c r="K904" i="5" s="1"/>
  <c r="M904" i="5" s="1"/>
  <c r="Y869" i="5"/>
  <c r="V869" i="5" s="1"/>
  <c r="Y868" i="5"/>
  <c r="K868" i="5" s="1"/>
  <c r="M868" i="5" s="1"/>
  <c r="X833" i="5"/>
  <c r="W617" i="5"/>
  <c r="Y524" i="5"/>
  <c r="K524" i="5" s="1"/>
  <c r="M524" i="5" s="1"/>
  <c r="X42" i="5"/>
  <c r="W43" i="5" s="1"/>
  <c r="W1049" i="5"/>
  <c r="X1050" i="5" s="1"/>
  <c r="X581" i="5"/>
  <c r="W581" i="5"/>
  <c r="W833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653" i="5"/>
  <c r="W184" i="5"/>
  <c r="W653" i="5"/>
  <c r="X184" i="5"/>
  <c r="X76" i="5"/>
  <c r="X1300" i="5"/>
  <c r="X689" i="5"/>
  <c r="W689" i="5"/>
  <c r="X509" i="5"/>
  <c r="W509" i="5"/>
  <c r="W112" i="5"/>
  <c r="X112" i="5"/>
  <c r="X905" i="5"/>
  <c r="Y905" i="5" s="1"/>
  <c r="K905" i="5" s="1"/>
  <c r="M905" i="5" s="1"/>
  <c r="W905" i="5"/>
  <c r="X148" i="5"/>
  <c r="X1012" i="5"/>
  <c r="W76" i="5"/>
  <c r="W941" i="5"/>
  <c r="X1120" i="5"/>
  <c r="W1120" i="5"/>
  <c r="Y913" i="5"/>
  <c r="Z914" i="5"/>
  <c r="Y2127" i="5"/>
  <c r="K2127" i="5" s="1"/>
  <c r="M2127" i="5" s="1"/>
  <c r="Z653" i="5"/>
  <c r="Y652" i="5"/>
  <c r="Y870" i="5"/>
  <c r="Z291" i="5"/>
  <c r="Z76" i="5"/>
  <c r="Z1335" i="5"/>
  <c r="Z1336" i="5" s="1"/>
  <c r="Y1336" i="5" s="1"/>
  <c r="Z832" i="5"/>
  <c r="Z544" i="5"/>
  <c r="Z1227" i="5"/>
  <c r="Z1228" i="5" s="1"/>
  <c r="Z1623" i="5"/>
  <c r="Z1624" i="5" s="1"/>
  <c r="Z1011" i="5"/>
  <c r="Z689" i="5"/>
  <c r="Z616" i="5"/>
  <c r="Z1731" i="5"/>
  <c r="Z1732" i="5" s="1"/>
  <c r="Y1732" i="5" s="1"/>
  <c r="Z1695" i="5"/>
  <c r="Z1696" i="5" s="1"/>
  <c r="Y1696" i="5" s="1"/>
  <c r="V1696" i="5" s="1"/>
  <c r="Z39" i="5"/>
  <c r="Z1515" i="5"/>
  <c r="Z1516" i="5" s="1"/>
  <c r="Y1516" i="5" s="1"/>
  <c r="Z1299" i="5"/>
  <c r="Z1047" i="5"/>
  <c r="Z400" i="5"/>
  <c r="Z1443" i="5"/>
  <c r="Z1444" i="5" s="1"/>
  <c r="Z183" i="5"/>
  <c r="Z872" i="5"/>
  <c r="Y871" i="5"/>
  <c r="Z724" i="5"/>
  <c r="Z5" i="5"/>
  <c r="Y4" i="5"/>
  <c r="Z1767" i="5"/>
  <c r="Z1768" i="5" s="1"/>
  <c r="Y1768" i="5" s="1"/>
  <c r="Z796" i="5"/>
  <c r="Z436" i="5"/>
  <c r="Z111" i="5"/>
  <c r="Z219" i="5"/>
  <c r="Z2055" i="5"/>
  <c r="Z2056" i="5" s="1"/>
  <c r="Y2056" i="5" s="1"/>
  <c r="V2056" i="5" s="1"/>
  <c r="Z2091" i="5"/>
  <c r="Z2092" i="5" s="1"/>
  <c r="Y2092" i="5" s="1"/>
  <c r="Z1155" i="5"/>
  <c r="Z1156" i="5" s="1"/>
  <c r="Y1156" i="5" s="1"/>
  <c r="Z760" i="5"/>
  <c r="Z147" i="5"/>
  <c r="Z255" i="5"/>
  <c r="Z976" i="5"/>
  <c r="Z580" i="5"/>
  <c r="AA523" i="5"/>
  <c r="Y523" i="5" s="1"/>
  <c r="Z1129" i="5"/>
  <c r="Y1129" i="5" s="1"/>
  <c r="Z528" i="5"/>
  <c r="AA133" i="5"/>
  <c r="W582" i="5" l="1"/>
  <c r="X582" i="5"/>
  <c r="W583" i="5" s="1"/>
  <c r="W148" i="5"/>
  <c r="W365" i="5"/>
  <c r="V1529" i="5"/>
  <c r="X2148" i="5"/>
  <c r="Y2148" i="5" s="1"/>
  <c r="K2148" i="5" s="1"/>
  <c r="M2148" i="5" s="1"/>
  <c r="P2148" i="5" s="1"/>
  <c r="V1517" i="5"/>
  <c r="V1184" i="5"/>
  <c r="K1435" i="5"/>
  <c r="M1435" i="5" s="1"/>
  <c r="N1435" i="5" s="1"/>
  <c r="X797" i="5"/>
  <c r="W798" i="5" s="1"/>
  <c r="V2074" i="5"/>
  <c r="N468" i="5"/>
  <c r="K2094" i="5"/>
  <c r="M2094" i="5" s="1"/>
  <c r="V651" i="5"/>
  <c r="V1518" i="5"/>
  <c r="K349" i="5"/>
  <c r="M349" i="5" s="1"/>
  <c r="P349" i="5" s="1"/>
  <c r="W2144" i="5"/>
  <c r="V2144" i="5" s="1"/>
  <c r="V1350" i="5"/>
  <c r="K1430" i="5"/>
  <c r="M1430" i="5" s="1"/>
  <c r="Y364" i="5"/>
  <c r="V1188" i="5"/>
  <c r="X365" i="5"/>
  <c r="Y365" i="5" s="1"/>
  <c r="K365" i="5" s="1"/>
  <c r="M365" i="5" s="1"/>
  <c r="K1537" i="5"/>
  <c r="M1537" i="5" s="1"/>
  <c r="V543" i="5"/>
  <c r="K2107" i="5"/>
  <c r="M2107" i="5" s="1"/>
  <c r="V1425" i="5"/>
  <c r="K1176" i="5"/>
  <c r="M1176" i="5" s="1"/>
  <c r="P1176" i="5" s="1"/>
  <c r="X473" i="5"/>
  <c r="W473" i="5"/>
  <c r="V1078" i="5"/>
  <c r="V1418" i="5"/>
  <c r="V1865" i="5"/>
  <c r="V1426" i="5"/>
  <c r="V1410" i="5"/>
  <c r="K1854" i="5"/>
  <c r="M1854" i="5" s="1"/>
  <c r="P1854" i="5" s="1"/>
  <c r="V1739" i="5"/>
  <c r="V1703" i="5"/>
  <c r="V1842" i="5"/>
  <c r="K2071" i="5"/>
  <c r="M2071" i="5" s="1"/>
  <c r="P2071" i="5" s="1"/>
  <c r="K1542" i="5"/>
  <c r="M1542" i="5" s="1"/>
  <c r="P1542" i="5" s="1"/>
  <c r="W2148" i="5"/>
  <c r="V1706" i="5"/>
  <c r="V1849" i="5"/>
  <c r="K1359" i="5"/>
  <c r="M1359" i="5" s="1"/>
  <c r="N1359" i="5" s="1"/>
  <c r="V3" i="5"/>
  <c r="W220" i="5"/>
  <c r="K1783" i="5"/>
  <c r="M1783" i="5" s="1"/>
  <c r="P1783" i="5" s="1"/>
  <c r="P543" i="5"/>
  <c r="N543" i="5"/>
  <c r="V1547" i="5"/>
  <c r="P3" i="5"/>
  <c r="Q3" i="5" s="1"/>
  <c r="N3" i="5"/>
  <c r="K2110" i="5"/>
  <c r="M2110" i="5" s="1"/>
  <c r="P2110" i="5" s="1"/>
  <c r="V431" i="5"/>
  <c r="K1749" i="5"/>
  <c r="M1749" i="5" s="1"/>
  <c r="P1749" i="5" s="1"/>
  <c r="K1862" i="5"/>
  <c r="M1862" i="5" s="1"/>
  <c r="P1862" i="5" s="1"/>
  <c r="V1540" i="5"/>
  <c r="K1528" i="5"/>
  <c r="M1528" i="5" s="1"/>
  <c r="P1528" i="5" s="1"/>
  <c r="V1429" i="5"/>
  <c r="K1863" i="5"/>
  <c r="M1863" i="5" s="1"/>
  <c r="P1863" i="5" s="1"/>
  <c r="K1733" i="5"/>
  <c r="M1733" i="5" s="1"/>
  <c r="P1733" i="5" s="1"/>
  <c r="V1874" i="5"/>
  <c r="V73" i="5"/>
  <c r="V1165" i="5"/>
  <c r="V465" i="5"/>
  <c r="K2062" i="5"/>
  <c r="M2062" i="5" s="1"/>
  <c r="P2062" i="5" s="1"/>
  <c r="V1712" i="5"/>
  <c r="V1751" i="5"/>
  <c r="V1010" i="5"/>
  <c r="K1525" i="5"/>
  <c r="M1525" i="5" s="1"/>
  <c r="P1525" i="5" s="1"/>
  <c r="K1543" i="5"/>
  <c r="M1543" i="5" s="1"/>
  <c r="P1543" i="5" s="1"/>
  <c r="AH48" i="8" s="1"/>
  <c r="V1757" i="5"/>
  <c r="V1541" i="5"/>
  <c r="V1364" i="5"/>
  <c r="V899" i="5"/>
  <c r="K1729" i="5"/>
  <c r="M1729" i="5" s="1"/>
  <c r="N1729" i="5" s="1"/>
  <c r="V1867" i="5"/>
  <c r="X1805" i="5"/>
  <c r="Y1805" i="5" s="1"/>
  <c r="K1805" i="5" s="1"/>
  <c r="M1805" i="5" s="1"/>
  <c r="K1793" i="5"/>
  <c r="M1793" i="5" s="1"/>
  <c r="P1793" i="5" s="1"/>
  <c r="V1345" i="5"/>
  <c r="V754" i="5"/>
  <c r="K2133" i="5"/>
  <c r="M2133" i="5" s="1"/>
  <c r="P2133" i="5" s="1"/>
  <c r="V2080" i="5"/>
  <c r="K1442" i="5"/>
  <c r="M1442" i="5" s="1"/>
  <c r="P1442" i="5" s="1"/>
  <c r="AO45" i="8" s="1"/>
  <c r="V1700" i="5"/>
  <c r="V2129" i="5"/>
  <c r="K1424" i="5"/>
  <c r="M1424" i="5" s="1"/>
  <c r="P1424" i="5" s="1"/>
  <c r="V1366" i="5"/>
  <c r="K1416" i="5"/>
  <c r="M1416" i="5" s="1"/>
  <c r="P1416" i="5" s="1"/>
  <c r="Y2137" i="5"/>
  <c r="K2137" i="5" s="1"/>
  <c r="M2137" i="5" s="1"/>
  <c r="K1433" i="5"/>
  <c r="M1433" i="5" s="1"/>
  <c r="P1433" i="5" s="1"/>
  <c r="K1801" i="5"/>
  <c r="M1801" i="5" s="1"/>
  <c r="P1801" i="5" s="1"/>
  <c r="AN55" i="8" s="1"/>
  <c r="V2122" i="5"/>
  <c r="Q434" i="5"/>
  <c r="S434" i="5" s="1"/>
  <c r="AO16" i="8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X2153" i="5" s="1"/>
  <c r="Y2153" i="5" s="1"/>
  <c r="K1076" i="5"/>
  <c r="M1076" i="5" s="1"/>
  <c r="P1076" i="5" s="1"/>
  <c r="AI35" i="8" s="1"/>
  <c r="W1913" i="5"/>
  <c r="K1840" i="5"/>
  <c r="M1840" i="5" s="1"/>
  <c r="P1840" i="5" s="1"/>
  <c r="V2104" i="5"/>
  <c r="K934" i="5"/>
  <c r="M934" i="5" s="1"/>
  <c r="N934" i="5" s="1"/>
  <c r="V1702" i="5"/>
  <c r="K1523" i="5"/>
  <c r="M1523" i="5" s="1"/>
  <c r="P1523" i="5" s="1"/>
  <c r="V1415" i="5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1949" i="5" s="1"/>
  <c r="M1949" i="5" s="1"/>
  <c r="K2117" i="5"/>
  <c r="M2117" i="5" s="1"/>
  <c r="P2117" i="5" s="1"/>
  <c r="K1422" i="5"/>
  <c r="M1422" i="5" s="1"/>
  <c r="P1422" i="5" s="1"/>
  <c r="V1544" i="5"/>
  <c r="K1339" i="5"/>
  <c r="M1339" i="5" s="1"/>
  <c r="P1339" i="5" s="1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K1734" i="5"/>
  <c r="M1734" i="5" s="1"/>
  <c r="P1734" i="5" s="1"/>
  <c r="V1149" i="5"/>
  <c r="K2084" i="5"/>
  <c r="M2084" i="5" s="1"/>
  <c r="P2084" i="5" s="1"/>
  <c r="AI63" i="8" s="1"/>
  <c r="K1864" i="5"/>
  <c r="M1864" i="5" s="1"/>
  <c r="P1864" i="5" s="1"/>
  <c r="V1856" i="5"/>
  <c r="V933" i="5"/>
  <c r="V1159" i="5"/>
  <c r="V939" i="5"/>
  <c r="V573" i="5"/>
  <c r="W2152" i="5"/>
  <c r="V1079" i="5"/>
  <c r="V1349" i="5"/>
  <c r="V1774" i="5"/>
  <c r="V1787" i="5"/>
  <c r="V2100" i="5"/>
  <c r="K1370" i="5"/>
  <c r="M1370" i="5" s="1"/>
  <c r="N1370" i="5" s="1"/>
  <c r="X2152" i="5"/>
  <c r="Y2152" i="5" s="1"/>
  <c r="K2152" i="5" s="1"/>
  <c r="M2152" i="5" s="1"/>
  <c r="V2076" i="5"/>
  <c r="V1411" i="5"/>
  <c r="V1182" i="5"/>
  <c r="V1720" i="5"/>
  <c r="K1526" i="5"/>
  <c r="M1526" i="5" s="1"/>
  <c r="N1526" i="5" s="1"/>
  <c r="V1368" i="5"/>
  <c r="V1717" i="5"/>
  <c r="V2060" i="5"/>
  <c r="K1545" i="5"/>
  <c r="M1545" i="5" s="1"/>
  <c r="P1545" i="5" s="1"/>
  <c r="AJ48" i="8" s="1"/>
  <c r="V1715" i="5"/>
  <c r="V1773" i="5"/>
  <c r="K2111" i="5"/>
  <c r="M2111" i="5" s="1"/>
  <c r="N2111" i="5" s="1"/>
  <c r="V1181" i="5"/>
  <c r="V1531" i="5"/>
  <c r="K1441" i="5"/>
  <c r="M1441" i="5" s="1"/>
  <c r="P1441" i="5" s="1"/>
  <c r="AN45" i="8" s="1"/>
  <c r="V1738" i="5"/>
  <c r="V1351" i="5"/>
  <c r="V1858" i="5"/>
  <c r="V1872" i="5"/>
  <c r="K1746" i="5"/>
  <c r="M1746" i="5" s="1"/>
  <c r="N1746" i="5" s="1"/>
  <c r="V2079" i="5"/>
  <c r="K1524" i="5"/>
  <c r="M1524" i="5" s="1"/>
  <c r="P1524" i="5" s="1"/>
  <c r="V1735" i="5"/>
  <c r="V1365" i="5"/>
  <c r="K2078" i="5"/>
  <c r="M2078" i="5" s="1"/>
  <c r="P2078" i="5" s="1"/>
  <c r="V1158" i="5"/>
  <c r="V1870" i="5"/>
  <c r="V1753" i="5"/>
  <c r="V1852" i="5"/>
  <c r="K1718" i="5"/>
  <c r="M1718" i="5" s="1"/>
  <c r="P1718" i="5" s="1"/>
  <c r="V1699" i="5"/>
  <c r="V1119" i="5"/>
  <c r="V1802" i="5"/>
  <c r="K1724" i="5"/>
  <c r="M1724" i="5" s="1"/>
  <c r="P1724" i="5" s="1"/>
  <c r="AI53" i="8" s="1"/>
  <c r="V897" i="5"/>
  <c r="V1845" i="5"/>
  <c r="V1871" i="5"/>
  <c r="K2144" i="5"/>
  <c r="M2144" i="5" s="1"/>
  <c r="P2144" i="5" s="1"/>
  <c r="V1372" i="5"/>
  <c r="V333" i="5"/>
  <c r="K432" i="5"/>
  <c r="M432" i="5" s="1"/>
  <c r="N432" i="5" s="1"/>
  <c r="K337" i="5"/>
  <c r="M337" i="5" s="1"/>
  <c r="P337" i="5" s="1"/>
  <c r="V342" i="5"/>
  <c r="K470" i="5"/>
  <c r="M470" i="5" s="1"/>
  <c r="N470" i="5" s="1"/>
  <c r="N35" i="5"/>
  <c r="V142" i="5"/>
  <c r="V352" i="5"/>
  <c r="U468" i="5"/>
  <c r="AM18" i="8"/>
  <c r="V1758" i="5"/>
  <c r="V1346" i="5"/>
  <c r="U434" i="5"/>
  <c r="K1792" i="5"/>
  <c r="M1792" i="5" s="1"/>
  <c r="P1792" i="5" s="1"/>
  <c r="K1728" i="5"/>
  <c r="M1728" i="5" s="1"/>
  <c r="P1728" i="5" s="1"/>
  <c r="AM53" i="8" s="1"/>
  <c r="K794" i="5"/>
  <c r="M794" i="5" s="1"/>
  <c r="P794" i="5" s="1"/>
  <c r="AO27" i="8" s="1"/>
  <c r="K1778" i="5"/>
  <c r="M1778" i="5" s="1"/>
  <c r="P1778" i="5" s="1"/>
  <c r="Q468" i="5"/>
  <c r="T468" i="5" s="1"/>
  <c r="K2090" i="5"/>
  <c r="M2090" i="5" s="1"/>
  <c r="N2090" i="5" s="1"/>
  <c r="V2089" i="5"/>
  <c r="V1698" i="5"/>
  <c r="V1167" i="5"/>
  <c r="V1781" i="5"/>
  <c r="Y1948" i="5"/>
  <c r="K1948" i="5" s="1"/>
  <c r="M1948" i="5" s="1"/>
  <c r="V1431" i="5"/>
  <c r="V1769" i="5"/>
  <c r="K1777" i="5"/>
  <c r="M1777" i="5" s="1"/>
  <c r="P1777" i="5" s="1"/>
  <c r="V575" i="5"/>
  <c r="V790" i="5"/>
  <c r="V1709" i="5"/>
  <c r="N434" i="5"/>
  <c r="V285" i="5"/>
  <c r="V2125" i="5"/>
  <c r="K350" i="5"/>
  <c r="M350" i="5" s="1"/>
  <c r="P350" i="5" s="1"/>
  <c r="V468" i="5"/>
  <c r="V1419" i="5"/>
  <c r="K2" i="5"/>
  <c r="M2" i="5" s="1"/>
  <c r="N2" i="5" s="1"/>
  <c r="V936" i="5"/>
  <c r="V1412" i="5"/>
  <c r="K2132" i="5"/>
  <c r="M2132" i="5" s="1"/>
  <c r="P2132" i="5" s="1"/>
  <c r="K1522" i="5"/>
  <c r="M1522" i="5" s="1"/>
  <c r="P1522" i="5" s="1"/>
  <c r="N936" i="5"/>
  <c r="V1741" i="5"/>
  <c r="K2056" i="5"/>
  <c r="M2056" i="5" s="1"/>
  <c r="P2056" i="5" s="1"/>
  <c r="K2115" i="5"/>
  <c r="M2115" i="5" s="1"/>
  <c r="P2115" i="5" s="1"/>
  <c r="K1164" i="5"/>
  <c r="M1164" i="5" s="1"/>
  <c r="P1164" i="5" s="1"/>
  <c r="V1848" i="5"/>
  <c r="K1784" i="5"/>
  <c r="M1784" i="5" s="1"/>
  <c r="P1784" i="5" s="1"/>
  <c r="V2020" i="5"/>
  <c r="K1722" i="5"/>
  <c r="M1722" i="5" s="1"/>
  <c r="N1722" i="5" s="1"/>
  <c r="Q936" i="5"/>
  <c r="S936" i="5" s="1"/>
  <c r="V1743" i="5"/>
  <c r="V1169" i="5"/>
  <c r="V1177" i="5"/>
  <c r="V434" i="5"/>
  <c r="V1536" i="5"/>
  <c r="U936" i="5"/>
  <c r="K332" i="5"/>
  <c r="M332" i="5" s="1"/>
  <c r="P332" i="5" s="1"/>
  <c r="V348" i="5"/>
  <c r="V353" i="5"/>
  <c r="V361" i="5"/>
  <c r="V33" i="5"/>
  <c r="K69" i="5"/>
  <c r="M69" i="5" s="1"/>
  <c r="P69" i="5" s="1"/>
  <c r="AK6" i="8" s="1"/>
  <c r="U35" i="5"/>
  <c r="Q35" i="5"/>
  <c r="R35" i="5" s="1"/>
  <c r="V1516" i="5"/>
  <c r="K1516" i="5"/>
  <c r="M1516" i="5" s="1"/>
  <c r="P1516" i="5" s="1"/>
  <c r="V1799" i="5"/>
  <c r="V2075" i="5"/>
  <c r="V1762" i="5"/>
  <c r="V1730" i="5"/>
  <c r="K1696" i="5"/>
  <c r="M1696" i="5" s="1"/>
  <c r="P1696" i="5" s="1"/>
  <c r="V1157" i="5"/>
  <c r="V1755" i="5"/>
  <c r="K937" i="5"/>
  <c r="M937" i="5" s="1"/>
  <c r="V937" i="5"/>
  <c r="V1795" i="5"/>
  <c r="K2134" i="5"/>
  <c r="M2134" i="5" s="1"/>
  <c r="P2134" i="5" s="1"/>
  <c r="V1353" i="5"/>
  <c r="V1588" i="5"/>
  <c r="V1150" i="5"/>
  <c r="V1172" i="5"/>
  <c r="K466" i="5"/>
  <c r="M466" i="5" s="1"/>
  <c r="N466" i="5" s="1"/>
  <c r="V1006" i="5"/>
  <c r="Y1444" i="5"/>
  <c r="K1444" i="5" s="1"/>
  <c r="M1444" i="5" s="1"/>
  <c r="K146" i="5"/>
  <c r="M146" i="5" s="1"/>
  <c r="P146" i="5" s="1"/>
  <c r="Q146" i="5" s="1"/>
  <c r="K1427" i="5"/>
  <c r="M1427" i="5" s="1"/>
  <c r="P1427" i="5" s="1"/>
  <c r="V1779" i="5"/>
  <c r="V938" i="5"/>
  <c r="V1796" i="5"/>
  <c r="V2126" i="5"/>
  <c r="V1163" i="5"/>
  <c r="V1868" i="5"/>
  <c r="V354" i="5"/>
  <c r="K289" i="5"/>
  <c r="M289" i="5" s="1"/>
  <c r="P289" i="5" s="1"/>
  <c r="AO12" i="8" s="1"/>
  <c r="V35" i="5"/>
  <c r="V290" i="5"/>
  <c r="V325" i="5"/>
  <c r="V70" i="5"/>
  <c r="V362" i="5"/>
  <c r="V340" i="5"/>
  <c r="V359" i="5"/>
  <c r="V37" i="5"/>
  <c r="V321" i="5"/>
  <c r="V327" i="5"/>
  <c r="K324" i="5"/>
  <c r="M324" i="5" s="1"/>
  <c r="V324" i="5"/>
  <c r="K254" i="5"/>
  <c r="M254" i="5" s="1"/>
  <c r="V254" i="5"/>
  <c r="K323" i="5"/>
  <c r="M323" i="5" s="1"/>
  <c r="V323" i="5"/>
  <c r="K71" i="5"/>
  <c r="M71" i="5" s="1"/>
  <c r="V71" i="5"/>
  <c r="K144" i="5"/>
  <c r="M144" i="5" s="1"/>
  <c r="V144" i="5"/>
  <c r="K792" i="5"/>
  <c r="M792" i="5" s="1"/>
  <c r="V792" i="5"/>
  <c r="K38" i="5"/>
  <c r="M38" i="5" s="1"/>
  <c r="V38" i="5"/>
  <c r="K756" i="5"/>
  <c r="M756" i="5" s="1"/>
  <c r="V756" i="5"/>
  <c r="K1152" i="5"/>
  <c r="M1152" i="5" s="1"/>
  <c r="V1152" i="5"/>
  <c r="K759" i="5"/>
  <c r="M759" i="5" s="1"/>
  <c r="V759" i="5"/>
  <c r="K72" i="5"/>
  <c r="M72" i="5" s="1"/>
  <c r="V72" i="5"/>
  <c r="K1081" i="5"/>
  <c r="M1081" i="5" s="1"/>
  <c r="V1081" i="5"/>
  <c r="K1080" i="5"/>
  <c r="M1080" i="5" s="1"/>
  <c r="V1080" i="5"/>
  <c r="X1913" i="5"/>
  <c r="Y1913" i="5" s="1"/>
  <c r="K757" i="5"/>
  <c r="M757" i="5" s="1"/>
  <c r="V757" i="5"/>
  <c r="V363" i="5"/>
  <c r="K2141" i="5"/>
  <c r="M2141" i="5" s="1"/>
  <c r="V2141" i="5"/>
  <c r="K2139" i="5"/>
  <c r="M2139" i="5" s="1"/>
  <c r="V2139" i="5"/>
  <c r="K339" i="5"/>
  <c r="M339" i="5" s="1"/>
  <c r="V339" i="5"/>
  <c r="K2077" i="5"/>
  <c r="M2077" i="5" s="1"/>
  <c r="V2077" i="5"/>
  <c r="U825" i="5"/>
  <c r="Q825" i="5"/>
  <c r="V2087" i="5"/>
  <c r="K2087" i="5"/>
  <c r="M2087" i="5" s="1"/>
  <c r="K1363" i="5"/>
  <c r="M1363" i="5" s="1"/>
  <c r="V1363" i="5"/>
  <c r="K723" i="5"/>
  <c r="M723" i="5" s="1"/>
  <c r="V723" i="5"/>
  <c r="P1795" i="5"/>
  <c r="AH55" i="8" s="1"/>
  <c r="N1795" i="5"/>
  <c r="T1651" i="5"/>
  <c r="R1651" i="5"/>
  <c r="S1651" i="5"/>
  <c r="K1187" i="5"/>
  <c r="M1187" i="5" s="1"/>
  <c r="V1187" i="5"/>
  <c r="K338" i="5"/>
  <c r="M338" i="5" s="1"/>
  <c r="V338" i="5"/>
  <c r="N1010" i="5"/>
  <c r="P1010" i="5"/>
  <c r="AO33" i="8" s="1"/>
  <c r="P1182" i="5"/>
  <c r="N1182" i="5"/>
  <c r="K331" i="5"/>
  <c r="M331" i="5" s="1"/>
  <c r="V331" i="5"/>
  <c r="K1737" i="5"/>
  <c r="M1737" i="5" s="1"/>
  <c r="V1737" i="5"/>
  <c r="K320" i="5"/>
  <c r="M320" i="5" s="1"/>
  <c r="V320" i="5"/>
  <c r="K2124" i="5"/>
  <c r="M2124" i="5" s="1"/>
  <c r="V2124" i="5"/>
  <c r="V2086" i="5"/>
  <c r="K2086" i="5"/>
  <c r="M2086" i="5" s="1"/>
  <c r="P1865" i="5"/>
  <c r="N1865" i="5"/>
  <c r="K2105" i="5"/>
  <c r="M2105" i="5" s="1"/>
  <c r="V2105" i="5"/>
  <c r="P1410" i="5"/>
  <c r="N1410" i="5"/>
  <c r="K1786" i="5"/>
  <c r="M1786" i="5" s="1"/>
  <c r="V1786" i="5"/>
  <c r="K143" i="5"/>
  <c r="M143" i="5" s="1"/>
  <c r="V143" i="5"/>
  <c r="K1160" i="5"/>
  <c r="M1160" i="5" s="1"/>
  <c r="V1160" i="5"/>
  <c r="K435" i="5"/>
  <c r="M435" i="5" s="1"/>
  <c r="V435" i="5"/>
  <c r="S1644" i="5"/>
  <c r="T1644" i="5"/>
  <c r="R1644" i="5"/>
  <c r="P1703" i="5"/>
  <c r="N1703" i="5"/>
  <c r="V1782" i="5"/>
  <c r="K1782" i="5"/>
  <c r="M1782" i="5" s="1"/>
  <c r="K1711" i="5"/>
  <c r="M1711" i="5" s="1"/>
  <c r="V1711" i="5"/>
  <c r="P1431" i="5"/>
  <c r="N1431" i="5"/>
  <c r="K36" i="5"/>
  <c r="M36" i="5" s="1"/>
  <c r="V36" i="5"/>
  <c r="K687" i="5"/>
  <c r="M687" i="5" s="1"/>
  <c r="P290" i="5"/>
  <c r="N290" i="5"/>
  <c r="K1748" i="5"/>
  <c r="M1748" i="5" s="1"/>
  <c r="V1748" i="5"/>
  <c r="P325" i="5"/>
  <c r="AO13" i="8" s="1"/>
  <c r="N325" i="5"/>
  <c r="P2065" i="5"/>
  <c r="N2065" i="5"/>
  <c r="P1541" i="5"/>
  <c r="N1541" i="5"/>
  <c r="P1162" i="5"/>
  <c r="N1162" i="5"/>
  <c r="K471" i="5"/>
  <c r="M471" i="5" s="1"/>
  <c r="T1636" i="5"/>
  <c r="R1636" i="5"/>
  <c r="S1636" i="5"/>
  <c r="P1351" i="5"/>
  <c r="N1351" i="5"/>
  <c r="N354" i="5"/>
  <c r="P354" i="5"/>
  <c r="K1171" i="5"/>
  <c r="M1171" i="5" s="1"/>
  <c r="V1171" i="5"/>
  <c r="K355" i="5"/>
  <c r="M355" i="5" s="1"/>
  <c r="V355" i="5"/>
  <c r="V1710" i="5"/>
  <c r="K1710" i="5"/>
  <c r="M1710" i="5" s="1"/>
  <c r="K2082" i="5"/>
  <c r="M2082" i="5" s="1"/>
  <c r="V2082" i="5"/>
  <c r="K1732" i="5"/>
  <c r="M1732" i="5" s="1"/>
  <c r="V1732" i="5"/>
  <c r="K1367" i="5"/>
  <c r="M1367" i="5" s="1"/>
  <c r="V1367" i="5"/>
  <c r="W1625" i="5"/>
  <c r="X1625" i="5"/>
  <c r="U1628" i="5"/>
  <c r="Q1628" i="5"/>
  <c r="P1779" i="5"/>
  <c r="N1779" i="5"/>
  <c r="N938" i="5"/>
  <c r="P938" i="5"/>
  <c r="AO31" i="8" s="1"/>
  <c r="R861" i="5"/>
  <c r="S861" i="5"/>
  <c r="T861" i="5"/>
  <c r="V2059" i="5"/>
  <c r="K2059" i="5"/>
  <c r="M2059" i="5" s="1"/>
  <c r="K1844" i="5"/>
  <c r="M1844" i="5" s="1"/>
  <c r="V1844" i="5"/>
  <c r="T1630" i="5"/>
  <c r="R1630" i="5"/>
  <c r="S1630" i="5"/>
  <c r="K287" i="5"/>
  <c r="M287" i="5" s="1"/>
  <c r="V287" i="5"/>
  <c r="P1165" i="5"/>
  <c r="N1165" i="5"/>
  <c r="P2122" i="5"/>
  <c r="AK64" i="8" s="1"/>
  <c r="N2122" i="5"/>
  <c r="N1158" i="5"/>
  <c r="P1158" i="5"/>
  <c r="P1870" i="5"/>
  <c r="AK57" i="8" s="1"/>
  <c r="N1870" i="5"/>
  <c r="P1411" i="5"/>
  <c r="N1411" i="5"/>
  <c r="K346" i="5"/>
  <c r="M346" i="5" s="1"/>
  <c r="V346" i="5"/>
  <c r="P1852" i="5"/>
  <c r="N1852" i="5"/>
  <c r="T1645" i="5"/>
  <c r="R1645" i="5"/>
  <c r="S1645" i="5"/>
  <c r="K1413" i="5"/>
  <c r="M1413" i="5" s="1"/>
  <c r="V1413" i="5"/>
  <c r="K1166" i="5"/>
  <c r="M1166" i="5" s="1"/>
  <c r="V1166" i="5"/>
  <c r="W1985" i="5"/>
  <c r="X1985" i="5"/>
  <c r="Y1985" i="5" s="1"/>
  <c r="U1653" i="5"/>
  <c r="Q1653" i="5"/>
  <c r="K574" i="5"/>
  <c r="M574" i="5" s="1"/>
  <c r="V574" i="5"/>
  <c r="K1521" i="5"/>
  <c r="M1521" i="5" s="1"/>
  <c r="V1521" i="5"/>
  <c r="K2131" i="5"/>
  <c r="M2131" i="5" s="1"/>
  <c r="V2131" i="5"/>
  <c r="W2021" i="5"/>
  <c r="X2021" i="5"/>
  <c r="Y2021" i="5" s="1"/>
  <c r="K1780" i="5"/>
  <c r="M1780" i="5" s="1"/>
  <c r="V1780" i="5"/>
  <c r="P1758" i="5"/>
  <c r="N1758" i="5"/>
  <c r="K2061" i="5"/>
  <c r="M2061" i="5" s="1"/>
  <c r="V2061" i="5"/>
  <c r="W1949" i="5"/>
  <c r="W1805" i="5"/>
  <c r="K182" i="5"/>
  <c r="M182" i="5" s="1"/>
  <c r="K1009" i="5"/>
  <c r="M1009" i="5" s="1"/>
  <c r="V1009" i="5"/>
  <c r="K2114" i="5"/>
  <c r="M2114" i="5" s="1"/>
  <c r="V2114" i="5"/>
  <c r="K2057" i="5"/>
  <c r="M2057" i="5" s="1"/>
  <c r="V2057" i="5"/>
  <c r="K1190" i="5"/>
  <c r="M1190" i="5" s="1"/>
  <c r="V1190" i="5"/>
  <c r="K469" i="5"/>
  <c r="M469" i="5" s="1"/>
  <c r="V469" i="5"/>
  <c r="K1428" i="5"/>
  <c r="M1428" i="5" s="1"/>
  <c r="V1428" i="5"/>
  <c r="K1179" i="5"/>
  <c r="M1179" i="5" s="1"/>
  <c r="V1179" i="5"/>
  <c r="P361" i="5"/>
  <c r="AN14" i="8" s="1"/>
  <c r="N361" i="5"/>
  <c r="K1843" i="5"/>
  <c r="M1843" i="5" s="1"/>
  <c r="V1843" i="5"/>
  <c r="K2116" i="5"/>
  <c r="M2116" i="5" s="1"/>
  <c r="V2116" i="5"/>
  <c r="P2075" i="5"/>
  <c r="N2075" i="5"/>
  <c r="K1857" i="5"/>
  <c r="M1857" i="5" s="1"/>
  <c r="V1857" i="5"/>
  <c r="K1708" i="5"/>
  <c r="M1708" i="5" s="1"/>
  <c r="V1708" i="5"/>
  <c r="K286" i="5"/>
  <c r="M286" i="5" s="1"/>
  <c r="V286" i="5"/>
  <c r="V1853" i="5"/>
  <c r="K1853" i="5"/>
  <c r="M1853" i="5" s="1"/>
  <c r="K1705" i="5"/>
  <c r="M1705" i="5" s="1"/>
  <c r="V1705" i="5"/>
  <c r="K1151" i="5"/>
  <c r="M1151" i="5" s="1"/>
  <c r="V1151" i="5"/>
  <c r="S1638" i="5"/>
  <c r="R1638" i="5"/>
  <c r="T1638" i="5"/>
  <c r="K1747" i="5"/>
  <c r="M1747" i="5" s="1"/>
  <c r="V1747" i="5"/>
  <c r="V2085" i="5"/>
  <c r="K2085" i="5"/>
  <c r="M2085" i="5" s="1"/>
  <c r="P1426" i="5"/>
  <c r="N1426" i="5"/>
  <c r="P1346" i="5"/>
  <c r="N1346" i="5"/>
  <c r="K1530" i="5"/>
  <c r="M1530" i="5" s="1"/>
  <c r="V1530" i="5"/>
  <c r="K1337" i="5"/>
  <c r="M1337" i="5" s="1"/>
  <c r="V1337" i="5"/>
  <c r="N1150" i="5"/>
  <c r="P1150" i="5"/>
  <c r="AK37" i="8" s="1"/>
  <c r="S1639" i="5"/>
  <c r="R1639" i="5"/>
  <c r="T1639" i="5"/>
  <c r="V1846" i="5"/>
  <c r="K1846" i="5"/>
  <c r="M1846" i="5" s="1"/>
  <c r="S1642" i="5"/>
  <c r="R1642" i="5"/>
  <c r="T1642" i="5"/>
  <c r="V1847" i="5"/>
  <c r="K1847" i="5"/>
  <c r="M1847" i="5" s="1"/>
  <c r="K578" i="5"/>
  <c r="M578" i="5" s="1"/>
  <c r="V578" i="5"/>
  <c r="P1720" i="5"/>
  <c r="N1720" i="5"/>
  <c r="P1181" i="5"/>
  <c r="N1181" i="5"/>
  <c r="K1713" i="5"/>
  <c r="M1713" i="5" s="1"/>
  <c r="V1713" i="5"/>
  <c r="P1408" i="5"/>
  <c r="N1408" i="5"/>
  <c r="V1776" i="5"/>
  <c r="K1776" i="5"/>
  <c r="M1776" i="5" s="1"/>
  <c r="P2080" i="5"/>
  <c r="N2080" i="5"/>
  <c r="K1183" i="5"/>
  <c r="M1183" i="5" s="1"/>
  <c r="V1183" i="5"/>
  <c r="P1769" i="5"/>
  <c r="N1769" i="5"/>
  <c r="P1350" i="5"/>
  <c r="N1350" i="5"/>
  <c r="S1627" i="5"/>
  <c r="T1627" i="5"/>
  <c r="R1627" i="5"/>
  <c r="P1698" i="5"/>
  <c r="N1698" i="5"/>
  <c r="P1787" i="5"/>
  <c r="N1787" i="5"/>
  <c r="Z473" i="5"/>
  <c r="Y472" i="5"/>
  <c r="N70" i="5"/>
  <c r="P70" i="5"/>
  <c r="AL6" i="8" s="1"/>
  <c r="P1755" i="5"/>
  <c r="N1755" i="5"/>
  <c r="K2102" i="5"/>
  <c r="M2102" i="5" s="1"/>
  <c r="V2102" i="5"/>
  <c r="K1173" i="5"/>
  <c r="M1173" i="5" s="1"/>
  <c r="V1173" i="5"/>
  <c r="K351" i="5"/>
  <c r="M351" i="5" s="1"/>
  <c r="V351" i="5"/>
  <c r="K758" i="5"/>
  <c r="M758" i="5" s="1"/>
  <c r="V758" i="5"/>
  <c r="V1550" i="5"/>
  <c r="K1550" i="5"/>
  <c r="M1550" i="5" s="1"/>
  <c r="K2058" i="5"/>
  <c r="M2058" i="5" s="1"/>
  <c r="V2058" i="5"/>
  <c r="K1361" i="5"/>
  <c r="M1361" i="5" s="1"/>
  <c r="V1361" i="5"/>
  <c r="K1660" i="5"/>
  <c r="M1660" i="5" s="1"/>
  <c r="V1660" i="5"/>
  <c r="P1353" i="5"/>
  <c r="N1353" i="5"/>
  <c r="P1874" i="5"/>
  <c r="AO57" i="8" s="1"/>
  <c r="N1874" i="5"/>
  <c r="S1649" i="5"/>
  <c r="R1649" i="5"/>
  <c r="T1649" i="5"/>
  <c r="P575" i="5"/>
  <c r="AL21" i="8" s="1"/>
  <c r="N575" i="5"/>
  <c r="K1437" i="5"/>
  <c r="M1437" i="5" s="1"/>
  <c r="V1437" i="5"/>
  <c r="P2079" i="5"/>
  <c r="N2079" i="5"/>
  <c r="P1781" i="5"/>
  <c r="N1781" i="5"/>
  <c r="T1631" i="5"/>
  <c r="R1631" i="5"/>
  <c r="S1631" i="5"/>
  <c r="P1751" i="5"/>
  <c r="N1751" i="5"/>
  <c r="Q1647" i="5"/>
  <c r="U1647" i="5"/>
  <c r="P1849" i="5"/>
  <c r="N1849" i="5"/>
  <c r="P342" i="5"/>
  <c r="N342" i="5"/>
  <c r="V2118" i="5"/>
  <c r="K2118" i="5"/>
  <c r="M2118" i="5" s="1"/>
  <c r="V1439" i="5"/>
  <c r="K1439" i="5"/>
  <c r="M1439" i="5" s="1"/>
  <c r="K1156" i="5"/>
  <c r="M1156" i="5" s="1"/>
  <c r="V1156" i="5"/>
  <c r="W1877" i="5"/>
  <c r="X1877" i="5"/>
  <c r="Y1877" i="5" s="1"/>
  <c r="P327" i="5"/>
  <c r="Q327" i="5" s="1"/>
  <c r="N327" i="5"/>
  <c r="W1373" i="5"/>
  <c r="J1372" i="5"/>
  <c r="K1372" i="5" s="1"/>
  <c r="M1372" i="5" s="1"/>
  <c r="X1373" i="5"/>
  <c r="Y1373" i="5" s="1"/>
  <c r="P1773" i="5"/>
  <c r="N1773" i="5"/>
  <c r="K288" i="5"/>
  <c r="M288" i="5" s="1"/>
  <c r="V288" i="5"/>
  <c r="V2136" i="5"/>
  <c r="K2136" i="5"/>
  <c r="M2136" i="5" s="1"/>
  <c r="K1549" i="5"/>
  <c r="M1549" i="5" s="1"/>
  <c r="V1549" i="5"/>
  <c r="K341" i="5"/>
  <c r="M341" i="5" s="1"/>
  <c r="V341" i="5"/>
  <c r="V1725" i="5"/>
  <c r="K1725" i="5"/>
  <c r="M1725" i="5" s="1"/>
  <c r="K2066" i="5"/>
  <c r="M2066" i="5" s="1"/>
  <c r="V2066" i="5"/>
  <c r="P2020" i="5"/>
  <c r="N2020" i="5"/>
  <c r="K540" i="5"/>
  <c r="M540" i="5" s="1"/>
  <c r="V540" i="5"/>
  <c r="V2072" i="5"/>
  <c r="K2072" i="5"/>
  <c r="M2072" i="5" s="1"/>
  <c r="K2092" i="5"/>
  <c r="M2092" i="5" s="1"/>
  <c r="V2092" i="5"/>
  <c r="K2069" i="5"/>
  <c r="M2069" i="5" s="1"/>
  <c r="V2069" i="5"/>
  <c r="K1414" i="5"/>
  <c r="M1414" i="5" s="1"/>
  <c r="V1414" i="5"/>
  <c r="K1175" i="5"/>
  <c r="M1175" i="5" s="1"/>
  <c r="V1175" i="5"/>
  <c r="K867" i="5"/>
  <c r="M867" i="5" s="1"/>
  <c r="V867" i="5"/>
  <c r="K68" i="5"/>
  <c r="M68" i="5" s="1"/>
  <c r="V68" i="5"/>
  <c r="V2119" i="5"/>
  <c r="K2119" i="5"/>
  <c r="M2119" i="5" s="1"/>
  <c r="K1701" i="5"/>
  <c r="M1701" i="5" s="1"/>
  <c r="V1701" i="5"/>
  <c r="K1355" i="5"/>
  <c r="M1355" i="5" s="1"/>
  <c r="V1355" i="5"/>
  <c r="K793" i="5"/>
  <c r="M793" i="5" s="1"/>
  <c r="V793" i="5"/>
  <c r="K1440" i="5"/>
  <c r="M1440" i="5" s="1"/>
  <c r="V1440" i="5"/>
  <c r="K1362" i="5"/>
  <c r="M1362" i="5" s="1"/>
  <c r="V1362" i="5"/>
  <c r="K2140" i="5"/>
  <c r="M2140" i="5" s="1"/>
  <c r="V2140" i="5"/>
  <c r="V1754" i="5"/>
  <c r="K1754" i="5"/>
  <c r="M1754" i="5" s="1"/>
  <c r="K1438" i="5"/>
  <c r="M1438" i="5" s="1"/>
  <c r="V1438" i="5"/>
  <c r="P1802" i="5"/>
  <c r="AO55" i="8" s="1"/>
  <c r="N1802" i="5"/>
  <c r="T1626" i="5"/>
  <c r="S1626" i="5"/>
  <c r="R1626" i="5"/>
  <c r="S1624" i="5"/>
  <c r="T1624" i="5"/>
  <c r="R1624" i="5"/>
  <c r="P2104" i="5"/>
  <c r="N2104" i="5"/>
  <c r="K334" i="5"/>
  <c r="M334" i="5" s="1"/>
  <c r="V334" i="5"/>
  <c r="K1866" i="5"/>
  <c r="M1866" i="5" s="1"/>
  <c r="V1866" i="5"/>
  <c r="K1752" i="5"/>
  <c r="M1752" i="5" s="1"/>
  <c r="V1752" i="5"/>
  <c r="R434" i="5"/>
  <c r="K335" i="5"/>
  <c r="M335" i="5" s="1"/>
  <c r="V335" i="5"/>
  <c r="K1185" i="5"/>
  <c r="M1185" i="5" s="1"/>
  <c r="V1185" i="5"/>
  <c r="P1757" i="5"/>
  <c r="N1757" i="5"/>
  <c r="W2150" i="5"/>
  <c r="X2150" i="5"/>
  <c r="Y2150" i="5" s="1"/>
  <c r="P1425" i="5"/>
  <c r="N1425" i="5"/>
  <c r="P1848" i="5"/>
  <c r="N1848" i="5"/>
  <c r="K326" i="5"/>
  <c r="M326" i="5" s="1"/>
  <c r="V326" i="5"/>
  <c r="N362" i="5"/>
  <c r="P362" i="5"/>
  <c r="AO14" i="8" s="1"/>
  <c r="K1855" i="5"/>
  <c r="M1855" i="5" s="1"/>
  <c r="V1855" i="5"/>
  <c r="K141" i="5"/>
  <c r="M141" i="5" s="1"/>
  <c r="V141" i="5"/>
  <c r="V1338" i="5"/>
  <c r="K1338" i="5"/>
  <c r="M1338" i="5" s="1"/>
  <c r="P345" i="5"/>
  <c r="N345" i="5"/>
  <c r="K579" i="5"/>
  <c r="M579" i="5" s="1"/>
  <c r="V579" i="5"/>
  <c r="K1161" i="5"/>
  <c r="M1161" i="5" s="1"/>
  <c r="V1161" i="5"/>
  <c r="P1867" i="5"/>
  <c r="AH57" i="8" s="1"/>
  <c r="N1867" i="5"/>
  <c r="P2125" i="5"/>
  <c r="AN64" i="8" s="1"/>
  <c r="N2125" i="5"/>
  <c r="P2076" i="5"/>
  <c r="N2076" i="5"/>
  <c r="K1341" i="5"/>
  <c r="M1341" i="5" s="1"/>
  <c r="V1341" i="5"/>
  <c r="P1712" i="5"/>
  <c r="N1712" i="5"/>
  <c r="K1539" i="5"/>
  <c r="M1539" i="5" s="1"/>
  <c r="V1539" i="5"/>
  <c r="P1167" i="5"/>
  <c r="N1167" i="5"/>
  <c r="P73" i="5"/>
  <c r="AO6" i="8" s="1"/>
  <c r="N73" i="5"/>
  <c r="P1796" i="5"/>
  <c r="AI55" i="8" s="1"/>
  <c r="N1796" i="5"/>
  <c r="K2120" i="5"/>
  <c r="M2120" i="5" s="1"/>
  <c r="V2120" i="5"/>
  <c r="K1716" i="5"/>
  <c r="M1716" i="5" s="1"/>
  <c r="V1716" i="5"/>
  <c r="K1436" i="5"/>
  <c r="M1436" i="5" s="1"/>
  <c r="V1436" i="5"/>
  <c r="P2126" i="5"/>
  <c r="AO64" i="8" s="1"/>
  <c r="N2126" i="5"/>
  <c r="N1184" i="5"/>
  <c r="P1184" i="5"/>
  <c r="AI38" i="8" s="1"/>
  <c r="Q1646" i="5"/>
  <c r="U1646" i="5"/>
  <c r="P1368" i="5"/>
  <c r="AM43" i="8" s="1"/>
  <c r="N1368" i="5"/>
  <c r="N1163" i="5"/>
  <c r="P1163" i="5"/>
  <c r="P340" i="5"/>
  <c r="N340" i="5"/>
  <c r="P1415" i="5"/>
  <c r="N1415" i="5"/>
  <c r="P1588" i="5"/>
  <c r="N1588" i="5"/>
  <c r="N353" i="5"/>
  <c r="P353" i="5"/>
  <c r="P1753" i="5"/>
  <c r="N1753" i="5"/>
  <c r="P1517" i="5"/>
  <c r="N1517" i="5"/>
  <c r="P1418" i="5"/>
  <c r="N1418" i="5"/>
  <c r="K322" i="5"/>
  <c r="M322" i="5" s="1"/>
  <c r="V322" i="5"/>
  <c r="K2108" i="5"/>
  <c r="M2108" i="5" s="1"/>
  <c r="V2108" i="5"/>
  <c r="K284" i="5"/>
  <c r="M284" i="5" s="1"/>
  <c r="V284" i="5"/>
  <c r="K1876" i="5"/>
  <c r="M1876" i="5" s="1"/>
  <c r="K1534" i="5"/>
  <c r="M1534" i="5" s="1"/>
  <c r="V1534" i="5"/>
  <c r="K1082" i="5"/>
  <c r="M1082" i="5" s="1"/>
  <c r="V1082" i="5"/>
  <c r="V1178" i="5"/>
  <c r="K1178" i="5"/>
  <c r="M1178" i="5" s="1"/>
  <c r="V1788" i="5"/>
  <c r="K1788" i="5"/>
  <c r="M1788" i="5" s="1"/>
  <c r="K2123" i="5"/>
  <c r="M2123" i="5" s="1"/>
  <c r="V2123" i="5"/>
  <c r="K1519" i="5"/>
  <c r="M1519" i="5" s="1"/>
  <c r="V1519" i="5"/>
  <c r="K791" i="5"/>
  <c r="M791" i="5" s="1"/>
  <c r="V791" i="5"/>
  <c r="X1553" i="5"/>
  <c r="Y1553" i="5" s="1"/>
  <c r="K1851" i="5"/>
  <c r="M1851" i="5" s="1"/>
  <c r="V1851" i="5"/>
  <c r="K1766" i="5"/>
  <c r="M1766" i="5" s="1"/>
  <c r="V1766" i="5"/>
  <c r="K399" i="5"/>
  <c r="M399" i="5" s="1"/>
  <c r="V399" i="5"/>
  <c r="K1794" i="5"/>
  <c r="M1794" i="5" s="1"/>
  <c r="V1794" i="5"/>
  <c r="K1432" i="5"/>
  <c r="M1432" i="5" s="1"/>
  <c r="V1432" i="5"/>
  <c r="K1798" i="5"/>
  <c r="M1798" i="5" s="1"/>
  <c r="V1798" i="5"/>
  <c r="K935" i="5"/>
  <c r="M935" i="5" s="1"/>
  <c r="V935" i="5"/>
  <c r="V1532" i="5"/>
  <c r="K1532" i="5"/>
  <c r="M1532" i="5" s="1"/>
  <c r="K1850" i="5"/>
  <c r="M1850" i="5" s="1"/>
  <c r="V1850" i="5"/>
  <c r="K542" i="5"/>
  <c r="M542" i="5" s="1"/>
  <c r="V542" i="5"/>
  <c r="K577" i="5"/>
  <c r="M577" i="5" s="1"/>
  <c r="V577" i="5"/>
  <c r="K755" i="5"/>
  <c r="M755" i="5" s="1"/>
  <c r="V755" i="5"/>
  <c r="V1354" i="5"/>
  <c r="K1354" i="5"/>
  <c r="M1354" i="5" s="1"/>
  <c r="V2099" i="5"/>
  <c r="K2099" i="5"/>
  <c r="M2099" i="5" s="1"/>
  <c r="V1342" i="5"/>
  <c r="K1342" i="5"/>
  <c r="M1342" i="5" s="1"/>
  <c r="K34" i="5"/>
  <c r="M34" i="5" s="1"/>
  <c r="V34" i="5"/>
  <c r="K1736" i="5"/>
  <c r="M1736" i="5" s="1"/>
  <c r="V1736" i="5"/>
  <c r="K1348" i="5"/>
  <c r="M1348" i="5" s="1"/>
  <c r="V1348" i="5"/>
  <c r="P2096" i="5"/>
  <c r="N2096" i="5"/>
  <c r="P2063" i="5"/>
  <c r="N2063" i="5"/>
  <c r="P1544" i="5"/>
  <c r="AI48" i="8" s="1"/>
  <c r="N1544" i="5"/>
  <c r="P1149" i="5"/>
  <c r="AJ37" i="8" s="1"/>
  <c r="N1149" i="5"/>
  <c r="P1349" i="5"/>
  <c r="N1349" i="5"/>
  <c r="P2107" i="5"/>
  <c r="N2107" i="5"/>
  <c r="K336" i="5"/>
  <c r="M336" i="5" s="1"/>
  <c r="V336" i="5"/>
  <c r="K1520" i="5"/>
  <c r="M1520" i="5" s="1"/>
  <c r="V1520" i="5"/>
  <c r="K1768" i="5"/>
  <c r="M1768" i="5" s="1"/>
  <c r="V1768" i="5"/>
  <c r="T1633" i="5"/>
  <c r="R1633" i="5"/>
  <c r="S1633" i="5"/>
  <c r="S1632" i="5"/>
  <c r="R1632" i="5"/>
  <c r="T1632" i="5"/>
  <c r="P1540" i="5"/>
  <c r="N1540" i="5"/>
  <c r="P333" i="5"/>
  <c r="N333" i="5"/>
  <c r="K1841" i="5"/>
  <c r="M1841" i="5" s="1"/>
  <c r="V1841" i="5"/>
  <c r="K900" i="5"/>
  <c r="M900" i="5" s="1"/>
  <c r="V900" i="5"/>
  <c r="P1531" i="5"/>
  <c r="N1531" i="5"/>
  <c r="P1772" i="5"/>
  <c r="N1772" i="5"/>
  <c r="S248" i="5"/>
  <c r="R248" i="5"/>
  <c r="T248" i="5"/>
  <c r="K1861" i="5"/>
  <c r="M1861" i="5" s="1"/>
  <c r="V1861" i="5"/>
  <c r="K1697" i="5"/>
  <c r="M1697" i="5" s="1"/>
  <c r="V1697" i="5"/>
  <c r="P1774" i="5"/>
  <c r="N1774" i="5"/>
  <c r="P1871" i="5"/>
  <c r="AL57" i="8" s="1"/>
  <c r="N1871" i="5"/>
  <c r="P352" i="5"/>
  <c r="N352" i="5"/>
  <c r="P1702" i="5"/>
  <c r="N1702" i="5"/>
  <c r="P348" i="5"/>
  <c r="N348" i="5"/>
  <c r="P2094" i="5"/>
  <c r="N2094" i="5"/>
  <c r="P1430" i="5"/>
  <c r="N1430" i="5"/>
  <c r="P1364" i="5"/>
  <c r="AI43" i="8" s="1"/>
  <c r="N1364" i="5"/>
  <c r="P899" i="5"/>
  <c r="AL30" i="8" s="1"/>
  <c r="N899" i="5"/>
  <c r="P1078" i="5"/>
  <c r="AK35" i="8" s="1"/>
  <c r="N1078" i="5"/>
  <c r="P1159" i="5"/>
  <c r="N1159" i="5"/>
  <c r="K898" i="5"/>
  <c r="M898" i="5" s="1"/>
  <c r="V898" i="5"/>
  <c r="K789" i="5"/>
  <c r="M789" i="5" s="1"/>
  <c r="V789" i="5"/>
  <c r="K1153" i="5"/>
  <c r="M1153" i="5" s="1"/>
  <c r="V1153" i="5"/>
  <c r="T1637" i="5"/>
  <c r="R1637" i="5"/>
  <c r="S1637" i="5"/>
  <c r="R218" i="5"/>
  <c r="S218" i="5"/>
  <c r="T218" i="5"/>
  <c r="K1347" i="5"/>
  <c r="M1347" i="5" s="1"/>
  <c r="V1347" i="5"/>
  <c r="R795" i="5"/>
  <c r="U795" i="5" s="1"/>
  <c r="S795" i="5"/>
  <c r="T795" i="5"/>
  <c r="V1546" i="5"/>
  <c r="K1546" i="5"/>
  <c r="M1546" i="5" s="1"/>
  <c r="K1480" i="5"/>
  <c r="M1480" i="5" s="1"/>
  <c r="N651" i="5"/>
  <c r="P651" i="5"/>
  <c r="Q651" i="5" s="1"/>
  <c r="V1742" i="5"/>
  <c r="K1742" i="5"/>
  <c r="M1742" i="5" s="1"/>
  <c r="K2064" i="5"/>
  <c r="M2064" i="5" s="1"/>
  <c r="V2064" i="5"/>
  <c r="V1789" i="5"/>
  <c r="K1789" i="5"/>
  <c r="M1789" i="5" s="1"/>
  <c r="R1648" i="5"/>
  <c r="T1648" i="5"/>
  <c r="S1648" i="5"/>
  <c r="W2149" i="5"/>
  <c r="X2149" i="5"/>
  <c r="Y2149" i="5" s="1"/>
  <c r="K1791" i="5"/>
  <c r="M1791" i="5" s="1"/>
  <c r="V1791" i="5"/>
  <c r="K2097" i="5"/>
  <c r="M2097" i="5" s="1"/>
  <c r="V2097" i="5"/>
  <c r="K1423" i="5"/>
  <c r="M1423" i="5" s="1"/>
  <c r="V1423" i="5"/>
  <c r="P573" i="5"/>
  <c r="AJ21" i="8" s="1"/>
  <c r="N573" i="5"/>
  <c r="V2093" i="5"/>
  <c r="K2093" i="5"/>
  <c r="M2093" i="5" s="1"/>
  <c r="P1419" i="5"/>
  <c r="N1419" i="5"/>
  <c r="N321" i="5"/>
  <c r="P321" i="5"/>
  <c r="AK13" i="8" s="1"/>
  <c r="P1735" i="5"/>
  <c r="N1735" i="5"/>
  <c r="P1356" i="5"/>
  <c r="N1356" i="5"/>
  <c r="P1717" i="5"/>
  <c r="N1717" i="5"/>
  <c r="V1369" i="5"/>
  <c r="K1369" i="5"/>
  <c r="M1369" i="5" s="1"/>
  <c r="P790" i="5"/>
  <c r="AK27" i="8" s="1"/>
  <c r="N790" i="5"/>
  <c r="P2060" i="5"/>
  <c r="N2060" i="5"/>
  <c r="K467" i="5"/>
  <c r="M467" i="5" s="1"/>
  <c r="V467" i="5"/>
  <c r="K539" i="5"/>
  <c r="M539" i="5" s="1"/>
  <c r="V539" i="5"/>
  <c r="K1912" i="5"/>
  <c r="M1912" i="5" s="1"/>
  <c r="X1445" i="5"/>
  <c r="Y1445" i="5" s="1"/>
  <c r="W1445" i="5"/>
  <c r="K140" i="5"/>
  <c r="M140" i="5" s="1"/>
  <c r="V140" i="5"/>
  <c r="K1168" i="5"/>
  <c r="M1168" i="5" s="1"/>
  <c r="V1168" i="5"/>
  <c r="K1770" i="5"/>
  <c r="M1770" i="5" s="1"/>
  <c r="V1770" i="5"/>
  <c r="K538" i="5"/>
  <c r="M538" i="5" s="1"/>
  <c r="V538" i="5"/>
  <c r="K1336" i="5"/>
  <c r="M1336" i="5" s="1"/>
  <c r="V1336" i="5"/>
  <c r="K576" i="5"/>
  <c r="M576" i="5" s="1"/>
  <c r="V576" i="5"/>
  <c r="P1709" i="5"/>
  <c r="N1709" i="5"/>
  <c r="W1553" i="5"/>
  <c r="W1661" i="5"/>
  <c r="K1790" i="5"/>
  <c r="M1790" i="5" s="1"/>
  <c r="V1790" i="5"/>
  <c r="V1756" i="5"/>
  <c r="K1756" i="5"/>
  <c r="M1756" i="5" s="1"/>
  <c r="K1189" i="5"/>
  <c r="M1189" i="5" s="1"/>
  <c r="V1189" i="5"/>
  <c r="K328" i="5"/>
  <c r="M328" i="5" s="1"/>
  <c r="V328" i="5"/>
  <c r="V1763" i="5"/>
  <c r="K1763" i="5"/>
  <c r="M1763" i="5" s="1"/>
  <c r="K360" i="5"/>
  <c r="M360" i="5" s="1"/>
  <c r="V360" i="5"/>
  <c r="K1005" i="5"/>
  <c r="M1005" i="5" s="1"/>
  <c r="V1005" i="5"/>
  <c r="K1527" i="5"/>
  <c r="M1527" i="5" s="1"/>
  <c r="V1527" i="5"/>
  <c r="P2129" i="5"/>
  <c r="N2129" i="5"/>
  <c r="P1079" i="5"/>
  <c r="AL35" i="8" s="1"/>
  <c r="N1079" i="5"/>
  <c r="P1706" i="5"/>
  <c r="N1706" i="5"/>
  <c r="P1537" i="5"/>
  <c r="N1537" i="5"/>
  <c r="Y2145" i="5"/>
  <c r="K1180" i="5"/>
  <c r="M1180" i="5" s="1"/>
  <c r="V1180" i="5"/>
  <c r="K1800" i="5"/>
  <c r="M1800" i="5" s="1"/>
  <c r="V1800" i="5"/>
  <c r="K2103" i="5"/>
  <c r="M2103" i="5" s="1"/>
  <c r="V2103" i="5"/>
  <c r="P2074" i="5"/>
  <c r="N2074" i="5"/>
  <c r="K1174" i="5"/>
  <c r="M1174" i="5" s="1"/>
  <c r="V1174" i="5"/>
  <c r="K1785" i="5"/>
  <c r="M1785" i="5" s="1"/>
  <c r="V1785" i="5"/>
  <c r="T1652" i="5"/>
  <c r="S1652" i="5"/>
  <c r="R1652" i="5"/>
  <c r="K1714" i="5"/>
  <c r="M1714" i="5" s="1"/>
  <c r="V1714" i="5"/>
  <c r="K1869" i="5"/>
  <c r="M1869" i="5" s="1"/>
  <c r="V1869" i="5"/>
  <c r="P1764" i="5"/>
  <c r="AM54" i="8" s="1"/>
  <c r="N1764" i="5"/>
  <c r="P1412" i="5"/>
  <c r="N1412" i="5"/>
  <c r="P1762" i="5"/>
  <c r="AK54" i="8" s="1"/>
  <c r="N1762" i="5"/>
  <c r="P1435" i="5"/>
  <c r="AH45" i="8" s="1"/>
  <c r="K2088" i="5"/>
  <c r="M2088" i="5" s="1"/>
  <c r="V2088" i="5"/>
  <c r="K344" i="5"/>
  <c r="M344" i="5" s="1"/>
  <c r="V344" i="5"/>
  <c r="K2095" i="5"/>
  <c r="M2095" i="5" s="1"/>
  <c r="V2095" i="5"/>
  <c r="V1358" i="5"/>
  <c r="K1358" i="5"/>
  <c r="M1358" i="5" s="1"/>
  <c r="K1771" i="5"/>
  <c r="M1771" i="5" s="1"/>
  <c r="V1771" i="5"/>
  <c r="P1741" i="5"/>
  <c r="N1741" i="5"/>
  <c r="P1730" i="5"/>
  <c r="AO53" i="8" s="1"/>
  <c r="N1730" i="5"/>
  <c r="V1760" i="5"/>
  <c r="K1760" i="5"/>
  <c r="M1760" i="5" s="1"/>
  <c r="P1715" i="5"/>
  <c r="N1715" i="5"/>
  <c r="P2089" i="5"/>
  <c r="AN63" i="8" s="1"/>
  <c r="N2089" i="5"/>
  <c r="K1148" i="5"/>
  <c r="M1148" i="5" s="1"/>
  <c r="V1148" i="5"/>
  <c r="V2138" i="5"/>
  <c r="K2138" i="5"/>
  <c r="M2138" i="5" s="1"/>
  <c r="T1634" i="5"/>
  <c r="R1634" i="5"/>
  <c r="S1634" i="5"/>
  <c r="V1721" i="5"/>
  <c r="K1721" i="5"/>
  <c r="M1721" i="5" s="1"/>
  <c r="W2146" i="5"/>
  <c r="X2146" i="5"/>
  <c r="Y2146" i="5" s="1"/>
  <c r="P1345" i="5"/>
  <c r="N1345" i="5"/>
  <c r="P1738" i="5"/>
  <c r="N1738" i="5"/>
  <c r="T862" i="5"/>
  <c r="R862" i="5"/>
  <c r="S862" i="5"/>
  <c r="P2100" i="5"/>
  <c r="N2100" i="5"/>
  <c r="P1536" i="5"/>
  <c r="N1536" i="5"/>
  <c r="P431" i="5"/>
  <c r="AL16" i="8" s="1"/>
  <c r="N431" i="5"/>
  <c r="K2128" i="5"/>
  <c r="M2128" i="5" s="1"/>
  <c r="V2128" i="5"/>
  <c r="W1589" i="5"/>
  <c r="X1589" i="5"/>
  <c r="Y1589" i="5" s="1"/>
  <c r="K2073" i="5"/>
  <c r="M2073" i="5" s="1"/>
  <c r="V2073" i="5"/>
  <c r="X2147" i="5"/>
  <c r="Y2147" i="5" s="1"/>
  <c r="W2147" i="5"/>
  <c r="K1538" i="5"/>
  <c r="M1538" i="5" s="1"/>
  <c r="V1538" i="5"/>
  <c r="W1481" i="5"/>
  <c r="X1481" i="5"/>
  <c r="Y1481" i="5" s="1"/>
  <c r="V145" i="5"/>
  <c r="K145" i="5"/>
  <c r="M145" i="5" s="1"/>
  <c r="N1169" i="5"/>
  <c r="P1169" i="5"/>
  <c r="K347" i="5"/>
  <c r="M347" i="5" s="1"/>
  <c r="V347" i="5"/>
  <c r="K2112" i="5"/>
  <c r="M2112" i="5" s="1"/>
  <c r="V2112" i="5"/>
  <c r="P1548" i="5"/>
  <c r="AM48" i="8" s="1"/>
  <c r="N1548" i="5"/>
  <c r="K1077" i="5"/>
  <c r="M1077" i="5" s="1"/>
  <c r="V1077" i="5"/>
  <c r="P1547" i="5"/>
  <c r="AL48" i="8" s="1"/>
  <c r="N1547" i="5"/>
  <c r="V1727" i="5"/>
  <c r="K1727" i="5"/>
  <c r="M1727" i="5" s="1"/>
  <c r="P1365" i="5"/>
  <c r="AJ43" i="8" s="1"/>
  <c r="N1365" i="5"/>
  <c r="N142" i="5"/>
  <c r="P142" i="5"/>
  <c r="AL8" i="8" s="1"/>
  <c r="P363" i="5"/>
  <c r="Q363" i="5" s="1"/>
  <c r="N363" i="5"/>
  <c r="Q1625" i="5"/>
  <c r="U1625" i="5"/>
  <c r="K1421" i="5"/>
  <c r="M1421" i="5" s="1"/>
  <c r="V1421" i="5"/>
  <c r="K1170" i="5"/>
  <c r="M1170" i="5" s="1"/>
  <c r="V1170" i="5"/>
  <c r="K2121" i="5"/>
  <c r="M2121" i="5" s="1"/>
  <c r="V2121" i="5"/>
  <c r="K2081" i="5"/>
  <c r="M2081" i="5" s="1"/>
  <c r="V2081" i="5"/>
  <c r="K1707" i="5"/>
  <c r="M1707" i="5" s="1"/>
  <c r="V1707" i="5"/>
  <c r="K1360" i="5"/>
  <c r="M1360" i="5" s="1"/>
  <c r="V1360" i="5"/>
  <c r="P1177" i="5"/>
  <c r="N1177" i="5"/>
  <c r="T1635" i="5"/>
  <c r="R1635" i="5"/>
  <c r="S1635" i="5"/>
  <c r="K356" i="5"/>
  <c r="M356" i="5" s="1"/>
  <c r="V356" i="5"/>
  <c r="K1745" i="5"/>
  <c r="M1745" i="5" s="1"/>
  <c r="V1745" i="5"/>
  <c r="V1765" i="5"/>
  <c r="K1765" i="5"/>
  <c r="M1765" i="5" s="1"/>
  <c r="V753" i="5"/>
  <c r="K753" i="5"/>
  <c r="M753" i="5" s="1"/>
  <c r="V1344" i="5"/>
  <c r="K1344" i="5"/>
  <c r="M1344" i="5" s="1"/>
  <c r="K343" i="5"/>
  <c r="M343" i="5" s="1"/>
  <c r="V343" i="5"/>
  <c r="V1704" i="5"/>
  <c r="K1704" i="5"/>
  <c r="M1704" i="5" s="1"/>
  <c r="K1186" i="5"/>
  <c r="M1186" i="5" s="1"/>
  <c r="V1186" i="5"/>
  <c r="K330" i="5"/>
  <c r="M330" i="5" s="1"/>
  <c r="V330" i="5"/>
  <c r="V1740" i="5"/>
  <c r="K1740" i="5"/>
  <c r="M1740" i="5" s="1"/>
  <c r="V1533" i="5"/>
  <c r="K1533" i="5"/>
  <c r="M1533" i="5" s="1"/>
  <c r="K2068" i="5"/>
  <c r="M2068" i="5" s="1"/>
  <c r="V2068" i="5"/>
  <c r="P1799" i="5"/>
  <c r="AL55" i="8" s="1"/>
  <c r="N1799" i="5"/>
  <c r="P1699" i="5"/>
  <c r="N1699" i="5"/>
  <c r="K1775" i="5"/>
  <c r="M1775" i="5" s="1"/>
  <c r="V1775" i="5"/>
  <c r="K358" i="5"/>
  <c r="M358" i="5" s="1"/>
  <c r="V358" i="5"/>
  <c r="K541" i="5"/>
  <c r="M541" i="5" s="1"/>
  <c r="V541" i="5"/>
  <c r="K357" i="5"/>
  <c r="M357" i="5" s="1"/>
  <c r="V357" i="5"/>
  <c r="V2101" i="5"/>
  <c r="K2101" i="5"/>
  <c r="M2101" i="5" s="1"/>
  <c r="K1007" i="5"/>
  <c r="M1007" i="5" s="1"/>
  <c r="V1007" i="5"/>
  <c r="S1641" i="5"/>
  <c r="R1641" i="5"/>
  <c r="T1641" i="5"/>
  <c r="P754" i="5"/>
  <c r="AK26" i="8" s="1"/>
  <c r="N754" i="5"/>
  <c r="P285" i="5"/>
  <c r="AK12" i="8" s="1"/>
  <c r="N285" i="5"/>
  <c r="P897" i="5"/>
  <c r="AJ30" i="8" s="1"/>
  <c r="N897" i="5"/>
  <c r="P1529" i="5"/>
  <c r="N1529" i="5"/>
  <c r="P1845" i="5"/>
  <c r="N1845" i="5"/>
  <c r="P33" i="5"/>
  <c r="AK5" i="8" s="1"/>
  <c r="N33" i="5"/>
  <c r="K1744" i="5"/>
  <c r="M1744" i="5" s="1"/>
  <c r="V1744" i="5"/>
  <c r="V2106" i="5"/>
  <c r="K2106" i="5"/>
  <c r="M2106" i="5" s="1"/>
  <c r="K1340" i="5"/>
  <c r="M1340" i="5" s="1"/>
  <c r="V1340" i="5"/>
  <c r="V329" i="5"/>
  <c r="K329" i="5"/>
  <c r="M329" i="5" s="1"/>
  <c r="V1860" i="5"/>
  <c r="K1860" i="5"/>
  <c r="M1860" i="5" s="1"/>
  <c r="V1750" i="5"/>
  <c r="K1750" i="5"/>
  <c r="M1750" i="5" s="1"/>
  <c r="P1188" i="5"/>
  <c r="AM38" i="8" s="1"/>
  <c r="N1188" i="5"/>
  <c r="P37" i="5"/>
  <c r="AO5" i="8" s="1"/>
  <c r="N37" i="5"/>
  <c r="K2142" i="5"/>
  <c r="M2142" i="5" s="1"/>
  <c r="V2142" i="5"/>
  <c r="S1650" i="5"/>
  <c r="R1650" i="5"/>
  <c r="T1650" i="5"/>
  <c r="P1743" i="5"/>
  <c r="N1743" i="5"/>
  <c r="P1366" i="5"/>
  <c r="AK43" i="8" s="1"/>
  <c r="N1366" i="5"/>
  <c r="P1842" i="5"/>
  <c r="N1842" i="5"/>
  <c r="T1640" i="5"/>
  <c r="R1640" i="5"/>
  <c r="S1640" i="5"/>
  <c r="K1357" i="5"/>
  <c r="M1357" i="5" s="1"/>
  <c r="V1357" i="5"/>
  <c r="K2113" i="5"/>
  <c r="M2113" i="5" s="1"/>
  <c r="V2113" i="5"/>
  <c r="P1856" i="5"/>
  <c r="N1856" i="5"/>
  <c r="K1859" i="5"/>
  <c r="M1859" i="5" s="1"/>
  <c r="V1859" i="5"/>
  <c r="P465" i="5"/>
  <c r="AJ18" i="8" s="1"/>
  <c r="N465" i="5"/>
  <c r="N933" i="5"/>
  <c r="P933" i="5"/>
  <c r="AJ31" i="8" s="1"/>
  <c r="P1429" i="5"/>
  <c r="N1429" i="5"/>
  <c r="P1172" i="5"/>
  <c r="N1172" i="5"/>
  <c r="T1643" i="5"/>
  <c r="S1643" i="5"/>
  <c r="R1643" i="5"/>
  <c r="S645" i="5"/>
  <c r="T645" i="5"/>
  <c r="R645" i="5"/>
  <c r="N1157" i="5"/>
  <c r="P1157" i="5"/>
  <c r="Q1629" i="5"/>
  <c r="U1629" i="5"/>
  <c r="K1434" i="5"/>
  <c r="M1434" i="5" s="1"/>
  <c r="V1434" i="5"/>
  <c r="K537" i="5"/>
  <c r="M537" i="5" s="1"/>
  <c r="V537" i="5"/>
  <c r="K1008" i="5"/>
  <c r="M1008" i="5" s="1"/>
  <c r="V1008" i="5"/>
  <c r="V1761" i="5"/>
  <c r="K1761" i="5"/>
  <c r="M1761" i="5" s="1"/>
  <c r="K433" i="5"/>
  <c r="M433" i="5" s="1"/>
  <c r="V433" i="5"/>
  <c r="P1700" i="5"/>
  <c r="N1700" i="5"/>
  <c r="P1858" i="5"/>
  <c r="N1858" i="5"/>
  <c r="K901" i="5"/>
  <c r="M901" i="5" s="1"/>
  <c r="V901" i="5"/>
  <c r="V2109" i="5"/>
  <c r="K2109" i="5"/>
  <c r="M2109" i="5" s="1"/>
  <c r="P939" i="5"/>
  <c r="N939" i="5"/>
  <c r="P1872" i="5"/>
  <c r="AM57" i="8" s="1"/>
  <c r="N1872" i="5"/>
  <c r="K2083" i="5"/>
  <c r="M2083" i="5" s="1"/>
  <c r="V2083" i="5"/>
  <c r="K2067" i="5"/>
  <c r="M2067" i="5" s="1"/>
  <c r="V2067" i="5"/>
  <c r="V1719" i="5"/>
  <c r="K1719" i="5"/>
  <c r="M1719" i="5" s="1"/>
  <c r="P1739" i="5"/>
  <c r="N1739" i="5"/>
  <c r="P1518" i="5"/>
  <c r="N1518" i="5"/>
  <c r="N1006" i="5"/>
  <c r="P1006" i="5"/>
  <c r="AK33" i="8" s="1"/>
  <c r="K1804" i="5"/>
  <c r="M1804" i="5" s="1"/>
  <c r="K1873" i="5"/>
  <c r="M1873" i="5" s="1"/>
  <c r="V1873" i="5"/>
  <c r="K1797" i="5"/>
  <c r="M1797" i="5" s="1"/>
  <c r="V1797" i="5"/>
  <c r="K2098" i="5"/>
  <c r="M2098" i="5" s="1"/>
  <c r="V2098" i="5"/>
  <c r="P1868" i="5"/>
  <c r="AI57" i="8" s="1"/>
  <c r="N1868" i="5"/>
  <c r="K74" i="5"/>
  <c r="M74" i="5" s="1"/>
  <c r="K1343" i="5"/>
  <c r="M1343" i="5" s="1"/>
  <c r="V1343" i="5"/>
  <c r="K1984" i="5"/>
  <c r="M1984" i="5" s="1"/>
  <c r="N359" i="5"/>
  <c r="P359" i="5"/>
  <c r="AL14" i="8" s="1"/>
  <c r="K2130" i="5"/>
  <c r="M2130" i="5" s="1"/>
  <c r="V2130" i="5"/>
  <c r="K1552" i="5"/>
  <c r="M1552" i="5" s="1"/>
  <c r="V1552" i="5"/>
  <c r="K902" i="5"/>
  <c r="M902" i="5" s="1"/>
  <c r="V902" i="5"/>
  <c r="V2070" i="5"/>
  <c r="K2070" i="5"/>
  <c r="M2070" i="5" s="1"/>
  <c r="K1154" i="5"/>
  <c r="M1154" i="5" s="1"/>
  <c r="V1154" i="5"/>
  <c r="K903" i="5"/>
  <c r="M903" i="5" s="1"/>
  <c r="V903" i="5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V1123" i="5"/>
  <c r="K1192" i="5"/>
  <c r="M1192" i="5" s="1"/>
  <c r="V1192" i="5"/>
  <c r="W1193" i="5"/>
  <c r="X1193" i="5"/>
  <c r="Y1193" i="5" s="1"/>
  <c r="V1124" i="5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V1084" i="5"/>
  <c r="W1085" i="5"/>
  <c r="X1085" i="5"/>
  <c r="Y1085" i="5" s="1"/>
  <c r="V940" i="5"/>
  <c r="N940" i="5"/>
  <c r="G32" i="8" s="1"/>
  <c r="V941" i="5"/>
  <c r="K941" i="5"/>
  <c r="M941" i="5" s="1"/>
  <c r="V904" i="5"/>
  <c r="K869" i="5"/>
  <c r="M869" i="5" s="1"/>
  <c r="P869" i="5" s="1"/>
  <c r="V905" i="5"/>
  <c r="V868" i="5"/>
  <c r="X834" i="5"/>
  <c r="W618" i="5"/>
  <c r="X618" i="5"/>
  <c r="X221" i="5"/>
  <c r="W221" i="5"/>
  <c r="X654" i="5"/>
  <c r="W654" i="5"/>
  <c r="W258" i="5"/>
  <c r="X257" i="5"/>
  <c r="X258" i="5" s="1"/>
  <c r="W834" i="5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W149" i="5"/>
  <c r="W690" i="5"/>
  <c r="X690" i="5"/>
  <c r="X149" i="5"/>
  <c r="W185" i="5"/>
  <c r="X185" i="5"/>
  <c r="X1301" i="5"/>
  <c r="W1301" i="5"/>
  <c r="X798" i="5"/>
  <c r="X510" i="5"/>
  <c r="W510" i="5"/>
  <c r="W113" i="5"/>
  <c r="X113" i="5"/>
  <c r="W906" i="5"/>
  <c r="X906" i="5"/>
  <c r="Y906" i="5" s="1"/>
  <c r="W1013" i="5"/>
  <c r="X1013" i="5"/>
  <c r="W77" i="5"/>
  <c r="X77" i="5"/>
  <c r="X942" i="5"/>
  <c r="Y942" i="5" s="1"/>
  <c r="W942" i="5"/>
  <c r="X1121" i="5"/>
  <c r="W1121" i="5"/>
  <c r="K913" i="5"/>
  <c r="M913" i="5" s="1"/>
  <c r="Y914" i="5"/>
  <c r="Z915" i="5"/>
  <c r="V2127" i="5"/>
  <c r="N2127" i="5"/>
  <c r="P2127" i="5"/>
  <c r="K652" i="5"/>
  <c r="Z654" i="5"/>
  <c r="K870" i="5"/>
  <c r="M870" i="5" s="1"/>
  <c r="P870" i="5" s="1"/>
  <c r="K4" i="5"/>
  <c r="M4" i="5" s="1"/>
  <c r="K871" i="5"/>
  <c r="M871" i="5" s="1"/>
  <c r="Y291" i="5"/>
  <c r="Z292" i="5"/>
  <c r="Z977" i="5"/>
  <c r="Y976" i="5"/>
  <c r="Z148" i="5"/>
  <c r="Y1155" i="5"/>
  <c r="Y2055" i="5"/>
  <c r="Z220" i="5"/>
  <c r="Y219" i="5"/>
  <c r="Z437" i="5"/>
  <c r="Y436" i="5"/>
  <c r="Z6" i="5"/>
  <c r="Y5" i="5"/>
  <c r="Z725" i="5"/>
  <c r="Y724" i="5"/>
  <c r="Z873" i="5"/>
  <c r="Y872" i="5"/>
  <c r="Z184" i="5"/>
  <c r="Z401" i="5"/>
  <c r="Y400" i="5"/>
  <c r="Z1048" i="5"/>
  <c r="Y1047" i="5"/>
  <c r="Y1695" i="5"/>
  <c r="Z1012" i="5"/>
  <c r="Z833" i="5"/>
  <c r="Y832" i="5"/>
  <c r="Y1335" i="5"/>
  <c r="Z77" i="5"/>
  <c r="Z581" i="5"/>
  <c r="Y580" i="5"/>
  <c r="Z256" i="5"/>
  <c r="Y255" i="5"/>
  <c r="Z761" i="5"/>
  <c r="Y760" i="5"/>
  <c r="Y2091" i="5"/>
  <c r="Z112" i="5"/>
  <c r="Z797" i="5"/>
  <c r="Y1767" i="5"/>
  <c r="Z1300" i="5"/>
  <c r="Z40" i="5"/>
  <c r="Y39" i="5"/>
  <c r="Y1731" i="5"/>
  <c r="Z617" i="5"/>
  <c r="Y616" i="5"/>
  <c r="Z690" i="5"/>
  <c r="Z545" i="5"/>
  <c r="Y544" i="5"/>
  <c r="V524" i="5"/>
  <c r="V1128" i="5"/>
  <c r="AA522" i="5"/>
  <c r="Y522" i="5" s="1"/>
  <c r="AA1839" i="5"/>
  <c r="Y1839" i="5" s="1"/>
  <c r="Z1130" i="5"/>
  <c r="Y1130" i="5" s="1"/>
  <c r="N1119" i="5"/>
  <c r="P1119" i="5"/>
  <c r="P1124" i="5"/>
  <c r="N1124" i="5"/>
  <c r="P1123" i="5"/>
  <c r="N1123" i="5"/>
  <c r="Q940" i="5"/>
  <c r="N868" i="5"/>
  <c r="P868" i="5"/>
  <c r="N904" i="5"/>
  <c r="P904" i="5"/>
  <c r="N905" i="5"/>
  <c r="P905" i="5"/>
  <c r="N1128" i="5"/>
  <c r="P1128" i="5"/>
  <c r="Z529" i="5"/>
  <c r="N524" i="5"/>
  <c r="P524" i="5"/>
  <c r="AA132" i="5"/>
  <c r="X583" i="5" l="1"/>
  <c r="W584" i="5" s="1"/>
  <c r="N1696" i="5"/>
  <c r="N2148" i="5"/>
  <c r="V2148" i="5"/>
  <c r="N2144" i="5"/>
  <c r="N1339" i="5"/>
  <c r="N1176" i="5"/>
  <c r="P1359" i="5"/>
  <c r="P1746" i="5"/>
  <c r="U1746" i="5" s="1"/>
  <c r="N1801" i="5"/>
  <c r="N2071" i="5"/>
  <c r="V365" i="5"/>
  <c r="P2090" i="5"/>
  <c r="AO63" i="8" s="1"/>
  <c r="N1862" i="5"/>
  <c r="N975" i="5"/>
  <c r="N349" i="5"/>
  <c r="P934" i="5"/>
  <c r="AK31" i="8" s="1"/>
  <c r="P2" i="5"/>
  <c r="Q2" i="5" s="1"/>
  <c r="N1516" i="5"/>
  <c r="K364" i="5"/>
  <c r="M364" i="5" s="1"/>
  <c r="V364" i="5"/>
  <c r="N365" i="5"/>
  <c r="P365" i="5"/>
  <c r="X366" i="5"/>
  <c r="Y366" i="5" s="1"/>
  <c r="W366" i="5"/>
  <c r="N1542" i="5"/>
  <c r="V1805" i="5"/>
  <c r="N1778" i="5"/>
  <c r="N1863" i="5"/>
  <c r="N1442" i="5"/>
  <c r="N1422" i="5"/>
  <c r="N1420" i="5"/>
  <c r="V2137" i="5"/>
  <c r="X474" i="5"/>
  <c r="W474" i="5"/>
  <c r="N1840" i="5"/>
  <c r="P470" i="5"/>
  <c r="AO18" i="8" s="1"/>
  <c r="N2062" i="5"/>
  <c r="N1352" i="5"/>
  <c r="N1734" i="5"/>
  <c r="S35" i="5"/>
  <c r="T35" i="5"/>
  <c r="X2156" i="5"/>
  <c r="Y2156" i="5" s="1"/>
  <c r="K2156" i="5" s="1"/>
  <c r="M2156" i="5" s="1"/>
  <c r="N1854" i="5"/>
  <c r="N1733" i="5"/>
  <c r="P1417" i="5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R3" i="5"/>
  <c r="U3" i="5" s="1"/>
  <c r="S3" i="5"/>
  <c r="T3" i="5"/>
  <c r="Q543" i="5"/>
  <c r="V1804" i="5"/>
  <c r="N1528" i="5"/>
  <c r="T434" i="5"/>
  <c r="N1076" i="5"/>
  <c r="N1525" i="5"/>
  <c r="P1729" i="5"/>
  <c r="AN53" i="8" s="1"/>
  <c r="N1724" i="5"/>
  <c r="N1524" i="5"/>
  <c r="V1264" i="5"/>
  <c r="N2133" i="5"/>
  <c r="P1726" i="5"/>
  <c r="AK53" i="8" s="1"/>
  <c r="N2084" i="5"/>
  <c r="V1444" i="5"/>
  <c r="V1912" i="5"/>
  <c r="V1876" i="5"/>
  <c r="V1984" i="5"/>
  <c r="X1914" i="5"/>
  <c r="Y1914" i="5" s="1"/>
  <c r="K1914" i="5" s="1"/>
  <c r="M1914" i="5" s="1"/>
  <c r="V1661" i="5"/>
  <c r="N1416" i="5"/>
  <c r="P1526" i="5"/>
  <c r="Q1526" i="5" s="1"/>
  <c r="N1535" i="5"/>
  <c r="W1914" i="5"/>
  <c r="V1949" i="5"/>
  <c r="W2153" i="5"/>
  <c r="W2161" i="5" s="1"/>
  <c r="P432" i="5"/>
  <c r="AM16" i="8" s="1"/>
  <c r="N1864" i="5"/>
  <c r="N337" i="5"/>
  <c r="P1409" i="5"/>
  <c r="Q1409" i="5" s="1"/>
  <c r="N2078" i="5"/>
  <c r="V2152" i="5"/>
  <c r="N2117" i="5"/>
  <c r="N1723" i="5"/>
  <c r="N1523" i="5"/>
  <c r="X2160" i="5"/>
  <c r="Y2160" i="5" s="1"/>
  <c r="K2160" i="5" s="1"/>
  <c r="M2160" i="5" s="1"/>
  <c r="P2111" i="5"/>
  <c r="Q2111" i="5" s="1"/>
  <c r="V1948" i="5"/>
  <c r="W2160" i="5"/>
  <c r="N1728" i="5"/>
  <c r="T936" i="5"/>
  <c r="N2115" i="5"/>
  <c r="R936" i="5"/>
  <c r="N1777" i="5"/>
  <c r="V1480" i="5"/>
  <c r="N2056" i="5"/>
  <c r="N1718" i="5"/>
  <c r="N1792" i="5"/>
  <c r="V687" i="5"/>
  <c r="N69" i="5"/>
  <c r="S468" i="5"/>
  <c r="R468" i="5"/>
  <c r="N794" i="5"/>
  <c r="N1164" i="5"/>
  <c r="N332" i="5"/>
  <c r="N350" i="5"/>
  <c r="N2132" i="5"/>
  <c r="V146" i="5"/>
  <c r="N1522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792" i="5"/>
  <c r="AM27" i="8" s="1"/>
  <c r="N792" i="5"/>
  <c r="P323" i="5"/>
  <c r="AM13" i="8" s="1"/>
  <c r="N323" i="5"/>
  <c r="P757" i="5"/>
  <c r="AN26" i="8" s="1"/>
  <c r="N757" i="5"/>
  <c r="K1913" i="5"/>
  <c r="M1913" i="5" s="1"/>
  <c r="V1913" i="5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V74" i="5"/>
  <c r="P1984" i="5"/>
  <c r="N1984" i="5"/>
  <c r="Q1868" i="5"/>
  <c r="U1868" i="5"/>
  <c r="P1797" i="5"/>
  <c r="AJ55" i="8" s="1"/>
  <c r="N1797" i="5"/>
  <c r="Q1518" i="5"/>
  <c r="U1518" i="5"/>
  <c r="P2083" i="5"/>
  <c r="AH63" i="8" s="1"/>
  <c r="N2083" i="5"/>
  <c r="Q1872" i="5"/>
  <c r="U1872" i="5"/>
  <c r="P901" i="5"/>
  <c r="AN30" i="8" s="1"/>
  <c r="N901" i="5"/>
  <c r="Q1700" i="5"/>
  <c r="U1700" i="5"/>
  <c r="P1008" i="5"/>
  <c r="AM33" i="8" s="1"/>
  <c r="N1008" i="5"/>
  <c r="S1629" i="5"/>
  <c r="R1629" i="5"/>
  <c r="T1629" i="5"/>
  <c r="Q1842" i="5"/>
  <c r="U1842" i="5"/>
  <c r="P329" i="5"/>
  <c r="N329" i="5"/>
  <c r="P357" i="5"/>
  <c r="AJ14" i="8" s="1"/>
  <c r="N357" i="5"/>
  <c r="P541" i="5"/>
  <c r="AN20" i="8" s="1"/>
  <c r="N541" i="5"/>
  <c r="Q1699" i="5"/>
  <c r="U1699" i="5"/>
  <c r="P2068" i="5"/>
  <c r="N2068" i="5"/>
  <c r="P330" i="5"/>
  <c r="N330" i="5"/>
  <c r="N343" i="5"/>
  <c r="P343" i="5"/>
  <c r="N145" i="5"/>
  <c r="P145" i="5"/>
  <c r="AO8" i="8" s="1"/>
  <c r="K1481" i="5"/>
  <c r="M1481" i="5" s="1"/>
  <c r="V1481" i="5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Q432" i="5"/>
  <c r="K2149" i="5"/>
  <c r="M2149" i="5" s="1"/>
  <c r="V2149" i="5"/>
  <c r="Q1433" i="5"/>
  <c r="U1433" i="5"/>
  <c r="P1841" i="5"/>
  <c r="N1841" i="5"/>
  <c r="Q1540" i="5"/>
  <c r="U1540" i="5"/>
  <c r="P336" i="5"/>
  <c r="N336" i="5"/>
  <c r="Q1543" i="5"/>
  <c r="U1543" i="5"/>
  <c r="Q2063" i="5"/>
  <c r="U2063" i="5"/>
  <c r="P1736" i="5"/>
  <c r="N1736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353" i="5"/>
  <c r="U353" i="5"/>
  <c r="Q1163" i="5"/>
  <c r="U1163" i="5"/>
  <c r="U470" i="5"/>
  <c r="Q470" i="5"/>
  <c r="Q2132" i="5"/>
  <c r="U2132" i="5"/>
  <c r="P1440" i="5"/>
  <c r="AM45" i="8" s="1"/>
  <c r="N1440" i="5"/>
  <c r="Q1773" i="5"/>
  <c r="U1773" i="5"/>
  <c r="V1877" i="5"/>
  <c r="K1877" i="5"/>
  <c r="M1877" i="5" s="1"/>
  <c r="P2118" i="5"/>
  <c r="N2118" i="5"/>
  <c r="Q1874" i="5"/>
  <c r="U1874" i="5"/>
  <c r="P1550" i="5"/>
  <c r="AO48" i="8" s="1"/>
  <c r="N1550" i="5"/>
  <c r="Q70" i="5"/>
  <c r="U70" i="5"/>
  <c r="V472" i="5"/>
  <c r="K472" i="5"/>
  <c r="M472" i="5" s="1"/>
  <c r="Q1769" i="5"/>
  <c r="U1769" i="5"/>
  <c r="P1747" i="5"/>
  <c r="N1747" i="5"/>
  <c r="P1843" i="5"/>
  <c r="N1843" i="5"/>
  <c r="P1428" i="5"/>
  <c r="N1428" i="5"/>
  <c r="P2057" i="5"/>
  <c r="N2057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Q1165" i="5"/>
  <c r="U1165" i="5"/>
  <c r="P287" i="5"/>
  <c r="AM12" i="8" s="1"/>
  <c r="N287" i="5"/>
  <c r="X1626" i="5"/>
  <c r="W1626" i="5"/>
  <c r="U349" i="5"/>
  <c r="Q349" i="5"/>
  <c r="N355" i="5"/>
  <c r="P355" i="5"/>
  <c r="AH14" i="8" s="1"/>
  <c r="V471" i="5"/>
  <c r="P1748" i="5"/>
  <c r="N1748" i="5"/>
  <c r="P36" i="5"/>
  <c r="AN5" i="8" s="1"/>
  <c r="N36" i="5"/>
  <c r="P1711" i="5"/>
  <c r="N1711" i="5"/>
  <c r="S146" i="5"/>
  <c r="T146" i="5"/>
  <c r="Q1422" i="5"/>
  <c r="U1422" i="5"/>
  <c r="U1182" i="5"/>
  <c r="Q1182" i="5"/>
  <c r="P1187" i="5"/>
  <c r="AL38" i="8" s="1"/>
  <c r="N1187" i="5"/>
  <c r="S825" i="5"/>
  <c r="T825" i="5"/>
  <c r="R825" i="5"/>
  <c r="P1949" i="5"/>
  <c r="N1949" i="5"/>
  <c r="Q1157" i="5"/>
  <c r="U1157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44" i="5"/>
  <c r="N1344" i="5"/>
  <c r="P1360" i="5"/>
  <c r="N1360" i="5"/>
  <c r="P2081" i="5"/>
  <c r="N2081" i="5"/>
  <c r="N1170" i="5"/>
  <c r="P1170" i="5"/>
  <c r="T363" i="5"/>
  <c r="S363" i="5"/>
  <c r="R363" i="5"/>
  <c r="U363" i="5" s="1"/>
  <c r="U2133" i="5"/>
  <c r="Q2133" i="5"/>
  <c r="Q1547" i="5"/>
  <c r="U1547" i="5"/>
  <c r="P2112" i="5"/>
  <c r="N2112" i="5"/>
  <c r="W1482" i="5"/>
  <c r="X1482" i="5"/>
  <c r="Y1482" i="5" s="1"/>
  <c r="P2073" i="5"/>
  <c r="N2073" i="5"/>
  <c r="Q431" i="5"/>
  <c r="U431" i="5"/>
  <c r="K2146" i="5"/>
  <c r="M2146" i="5" s="1"/>
  <c r="V2146" i="5"/>
  <c r="P1148" i="5"/>
  <c r="AI37" i="8" s="1"/>
  <c r="N1148" i="5"/>
  <c r="Q2090" i="5"/>
  <c r="U2090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U2129" i="5"/>
  <c r="P360" i="5"/>
  <c r="AM14" i="8" s="1"/>
  <c r="N360" i="5"/>
  <c r="P1189" i="5"/>
  <c r="AN38" i="8" s="1"/>
  <c r="N1189" i="5"/>
  <c r="W1554" i="5"/>
  <c r="X1554" i="5"/>
  <c r="Y1554" i="5" s="1"/>
  <c r="P1336" i="5"/>
  <c r="N1336" i="5"/>
  <c r="P1168" i="5"/>
  <c r="N1168" i="5"/>
  <c r="V1445" i="5"/>
  <c r="K1445" i="5"/>
  <c r="M1445" i="5" s="1"/>
  <c r="P467" i="5"/>
  <c r="AL18" i="8" s="1"/>
  <c r="N467" i="5"/>
  <c r="Q790" i="5"/>
  <c r="U790" i="5"/>
  <c r="Q1356" i="5"/>
  <c r="U1356" i="5"/>
  <c r="U1176" i="5"/>
  <c r="Q1176" i="5"/>
  <c r="U975" i="5"/>
  <c r="T975" i="5"/>
  <c r="R975" i="5"/>
  <c r="S975" i="5"/>
  <c r="X2157" i="5"/>
  <c r="Y2157" i="5" s="1"/>
  <c r="W2157" i="5"/>
  <c r="P1480" i="5"/>
  <c r="N1480" i="5"/>
  <c r="P789" i="5"/>
  <c r="AJ27" i="8" s="1"/>
  <c r="N789" i="5"/>
  <c r="Q1078" i="5"/>
  <c r="U1078" i="5"/>
  <c r="Q1364" i="5"/>
  <c r="U1364" i="5"/>
  <c r="U348" i="5"/>
  <c r="Q348" i="5"/>
  <c r="Q352" i="5"/>
  <c r="U352" i="5"/>
  <c r="P1697" i="5"/>
  <c r="N1697" i="5"/>
  <c r="Q1862" i="5"/>
  <c r="U1862" i="5"/>
  <c r="P1354" i="5"/>
  <c r="N1354" i="5"/>
  <c r="P791" i="5"/>
  <c r="AL27" i="8" s="1"/>
  <c r="N791" i="5"/>
  <c r="P1534" i="5"/>
  <c r="N1534" i="5"/>
  <c r="P2108" i="5"/>
  <c r="N2108" i="5"/>
  <c r="Q1418" i="5"/>
  <c r="U1418" i="5"/>
  <c r="Q1415" i="5"/>
  <c r="U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U1867" i="5"/>
  <c r="Q1867" i="5"/>
  <c r="Q345" i="5"/>
  <c r="U345" i="5"/>
  <c r="P1855" i="5"/>
  <c r="N1855" i="5"/>
  <c r="Q2134" i="5"/>
  <c r="U2134" i="5"/>
  <c r="Q1848" i="5"/>
  <c r="U1848" i="5"/>
  <c r="P1752" i="5"/>
  <c r="N1752" i="5"/>
  <c r="P334" i="5"/>
  <c r="N334" i="5"/>
  <c r="P1355" i="5"/>
  <c r="N1355" i="5"/>
  <c r="P68" i="5"/>
  <c r="AJ6" i="8" s="1"/>
  <c r="N68" i="5"/>
  <c r="P1414" i="5"/>
  <c r="N1414" i="5"/>
  <c r="P2092" i="5"/>
  <c r="N2092" i="5"/>
  <c r="V1373" i="5"/>
  <c r="W1878" i="5"/>
  <c r="X1878" i="5"/>
  <c r="Y1878" i="5" s="1"/>
  <c r="Q794" i="5"/>
  <c r="U794" i="5"/>
  <c r="Q575" i="5"/>
  <c r="U575" i="5"/>
  <c r="P1660" i="5"/>
  <c r="N1660" i="5"/>
  <c r="P1173" i="5"/>
  <c r="N1173" i="5"/>
  <c r="Z474" i="5"/>
  <c r="Y473" i="5"/>
  <c r="Q2062" i="5"/>
  <c r="U2062" i="5"/>
  <c r="Q1417" i="5"/>
  <c r="U1417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P1160" i="5"/>
  <c r="N1160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P1343" i="5"/>
  <c r="N1343" i="5"/>
  <c r="Q1416" i="5"/>
  <c r="U1416" i="5"/>
  <c r="P1873" i="5"/>
  <c r="AN57" i="8" s="1"/>
  <c r="N1873" i="5"/>
  <c r="Q2078" i="5"/>
  <c r="U2078" i="5"/>
  <c r="Q1739" i="5"/>
  <c r="U1739" i="5"/>
  <c r="Q1734" i="5"/>
  <c r="U1734" i="5"/>
  <c r="Q939" i="5"/>
  <c r="U939" i="5"/>
  <c r="N433" i="5"/>
  <c r="P433" i="5"/>
  <c r="AN16" i="8" s="1"/>
  <c r="P537" i="5"/>
  <c r="AJ20" i="8" s="1"/>
  <c r="N537" i="5"/>
  <c r="U933" i="5"/>
  <c r="Q933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V1589" i="5"/>
  <c r="X2154" i="5"/>
  <c r="Y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U1772" i="5"/>
  <c r="Q1772" i="5"/>
  <c r="Q2115" i="5"/>
  <c r="U2115" i="5"/>
  <c r="U333" i="5"/>
  <c r="Q333" i="5"/>
  <c r="Q2056" i="5"/>
  <c r="P1768" i="5"/>
  <c r="N1768" i="5"/>
  <c r="Q2107" i="5"/>
  <c r="U2107" i="5"/>
  <c r="U1149" i="5"/>
  <c r="Q1149" i="5"/>
  <c r="Q2096" i="5"/>
  <c r="U2096" i="5"/>
  <c r="N34" i="5"/>
  <c r="P34" i="5"/>
  <c r="AL5" i="8" s="1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P1338" i="5"/>
  <c r="N1338" i="5"/>
  <c r="K2150" i="5"/>
  <c r="M2150" i="5" s="1"/>
  <c r="V2150" i="5"/>
  <c r="Q1339" i="5"/>
  <c r="U1339" i="5"/>
  <c r="Q934" i="5"/>
  <c r="Q2071" i="5"/>
  <c r="U2071" i="5"/>
  <c r="Q1802" i="5"/>
  <c r="U1802" i="5"/>
  <c r="P2140" i="5"/>
  <c r="N2140" i="5"/>
  <c r="P793" i="5"/>
  <c r="AN27" i="8" s="1"/>
  <c r="N793" i="5"/>
  <c r="P2072" i="5"/>
  <c r="N2072" i="5"/>
  <c r="Q2020" i="5"/>
  <c r="P341" i="5"/>
  <c r="N341" i="5"/>
  <c r="P288" i="5"/>
  <c r="AN12" i="8" s="1"/>
  <c r="N288" i="5"/>
  <c r="P1372" i="5"/>
  <c r="N1372" i="5"/>
  <c r="Q1792" i="5"/>
  <c r="U1792" i="5"/>
  <c r="Q1150" i="5"/>
  <c r="U1150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U1411" i="5"/>
  <c r="Q2122" i="5"/>
  <c r="U2122" i="5"/>
  <c r="Q1524" i="5"/>
  <c r="U1524" i="5"/>
  <c r="Q1746" i="5"/>
  <c r="Q1779" i="5"/>
  <c r="U1779" i="5"/>
  <c r="P1367" i="5"/>
  <c r="AL43" i="8" s="1"/>
  <c r="N1367" i="5"/>
  <c r="P2082" i="5"/>
  <c r="N2082" i="5"/>
  <c r="P1171" i="5"/>
  <c r="N1171" i="5"/>
  <c r="Q1351" i="5"/>
  <c r="U1351" i="5"/>
  <c r="Q290" i="5"/>
  <c r="Q1431" i="5"/>
  <c r="U1431" i="5"/>
  <c r="P2124" i="5"/>
  <c r="AM64" i="8" s="1"/>
  <c r="N2124" i="5"/>
  <c r="P1737" i="5"/>
  <c r="N1737" i="5"/>
  <c r="U359" i="5"/>
  <c r="Q359" i="5"/>
  <c r="P1804" i="5"/>
  <c r="N1804" i="5"/>
  <c r="Q1076" i="5"/>
  <c r="U1076" i="5"/>
  <c r="Q1523" i="5"/>
  <c r="U1523" i="5"/>
  <c r="P2109" i="5"/>
  <c r="N2109" i="5"/>
  <c r="P1761" i="5"/>
  <c r="AJ54" i="8" s="1"/>
  <c r="N1761" i="5"/>
  <c r="Q1856" i="5"/>
  <c r="U1856" i="5"/>
  <c r="P2142" i="5"/>
  <c r="N2142" i="5"/>
  <c r="P1340" i="5"/>
  <c r="N1340" i="5"/>
  <c r="Q33" i="5"/>
  <c r="U33" i="5"/>
  <c r="U754" i="5"/>
  <c r="Q754" i="5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W1590" i="5"/>
  <c r="U1536" i="5"/>
  <c r="Q1536" i="5"/>
  <c r="Q1441" i="5"/>
  <c r="U1441" i="5"/>
  <c r="U2089" i="5"/>
  <c r="Q2089" i="5"/>
  <c r="U1741" i="5"/>
  <c r="Q1741" i="5"/>
  <c r="P2095" i="5"/>
  <c r="N2095" i="5"/>
  <c r="U1435" i="5"/>
  <c r="Q1435" i="5"/>
  <c r="Q1764" i="5"/>
  <c r="U1764" i="5"/>
  <c r="P1714" i="5"/>
  <c r="N1714" i="5"/>
  <c r="X2161" i="5"/>
  <c r="Y2161" i="5" s="1"/>
  <c r="Q1706" i="5"/>
  <c r="U1706" i="5"/>
  <c r="P1527" i="5"/>
  <c r="N1527" i="5"/>
  <c r="Q1709" i="5"/>
  <c r="U1709" i="5"/>
  <c r="N538" i="5"/>
  <c r="P538" i="5"/>
  <c r="AK20" i="8" s="1"/>
  <c r="P140" i="5"/>
  <c r="AJ8" i="8" s="1"/>
  <c r="N140" i="5"/>
  <c r="P1912" i="5"/>
  <c r="N1912" i="5"/>
  <c r="P1948" i="5"/>
  <c r="N1948" i="5"/>
  <c r="U1735" i="5"/>
  <c r="Q1735" i="5"/>
  <c r="Q1419" i="5"/>
  <c r="U1419" i="5"/>
  <c r="Q573" i="5"/>
  <c r="U573" i="5"/>
  <c r="P2097" i="5"/>
  <c r="N2097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342" i="5"/>
  <c r="N1342" i="5"/>
  <c r="P1532" i="5"/>
  <c r="N1532" i="5"/>
  <c r="V1553" i="5"/>
  <c r="K1553" i="5"/>
  <c r="M1553" i="5" s="1"/>
  <c r="P1519" i="5"/>
  <c r="N1519" i="5"/>
  <c r="P1876" i="5"/>
  <c r="N1876" i="5"/>
  <c r="P322" i="5"/>
  <c r="AL13" i="8" s="1"/>
  <c r="N322" i="5"/>
  <c r="Q1517" i="5"/>
  <c r="U1517" i="5"/>
  <c r="Q1516" i="5"/>
  <c r="U1516" i="5" s="1"/>
  <c r="Q1368" i="5"/>
  <c r="U1368" i="5"/>
  <c r="P1716" i="5"/>
  <c r="N1716" i="5"/>
  <c r="U73" i="5"/>
  <c r="Q73" i="5"/>
  <c r="Q1712" i="5"/>
  <c r="U1712" i="5"/>
  <c r="U2125" i="5"/>
  <c r="Q2125" i="5"/>
  <c r="N1161" i="5"/>
  <c r="P1161" i="5"/>
  <c r="Q1733" i="5"/>
  <c r="U1733" i="5"/>
  <c r="Q1696" i="5"/>
  <c r="W2158" i="5"/>
  <c r="X2158" i="5"/>
  <c r="Y2158" i="5" s="1"/>
  <c r="P1866" i="5"/>
  <c r="N1866" i="5"/>
  <c r="Q1724" i="5"/>
  <c r="U1724" i="5"/>
  <c r="P1701" i="5"/>
  <c r="N1701" i="5"/>
  <c r="P867" i="5"/>
  <c r="Q867" i="5" s="1"/>
  <c r="N867" i="5"/>
  <c r="P2137" i="5"/>
  <c r="N2137" i="5"/>
  <c r="J1373" i="5"/>
  <c r="K1373" i="5" s="1"/>
  <c r="M1373" i="5" s="1"/>
  <c r="W1374" i="5"/>
  <c r="X1374" i="5"/>
  <c r="Y1374" i="5" s="1"/>
  <c r="P1156" i="5"/>
  <c r="N1156" i="5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U1787" i="5"/>
  <c r="Q1787" i="5"/>
  <c r="Q1698" i="5"/>
  <c r="U1698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V1985" i="5"/>
  <c r="K1985" i="5"/>
  <c r="M1985" i="5" s="1"/>
  <c r="U289" i="5"/>
  <c r="Q289" i="5"/>
  <c r="T1628" i="5"/>
  <c r="R1628" i="5"/>
  <c r="S1628" i="5"/>
  <c r="P1710" i="5"/>
  <c r="N1710" i="5"/>
  <c r="U1162" i="5"/>
  <c r="Q1162" i="5"/>
  <c r="Q2065" i="5"/>
  <c r="U2065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2098" i="5"/>
  <c r="N2098" i="5"/>
  <c r="P1719" i="5"/>
  <c r="N1719" i="5"/>
  <c r="P2067" i="5"/>
  <c r="N2067" i="5"/>
  <c r="U2144" i="5"/>
  <c r="Q2144" i="5"/>
  <c r="Q1858" i="5"/>
  <c r="U1858" i="5"/>
  <c r="P1434" i="5"/>
  <c r="N1434" i="5"/>
  <c r="Q1743" i="5"/>
  <c r="U1743" i="5"/>
  <c r="P1860" i="5"/>
  <c r="N1860" i="5"/>
  <c r="P2106" i="5"/>
  <c r="N2106" i="5"/>
  <c r="P1775" i="5"/>
  <c r="N1775" i="5"/>
  <c r="P356" i="5"/>
  <c r="AI14" i="8" s="1"/>
  <c r="N356" i="5"/>
  <c r="P1727" i="5"/>
  <c r="AL53" i="8" s="1"/>
  <c r="N1727" i="5"/>
  <c r="Q1169" i="5"/>
  <c r="U1169" i="5"/>
  <c r="X2155" i="5"/>
  <c r="Y2155" i="5" s="1"/>
  <c r="W2155" i="5"/>
  <c r="Q1738" i="5"/>
  <c r="U1738" i="5"/>
  <c r="Q1424" i="5"/>
  <c r="U1424" i="5"/>
  <c r="P2138" i="5"/>
  <c r="N2138" i="5"/>
  <c r="P1174" i="5"/>
  <c r="N1174" i="5"/>
  <c r="P2103" i="5"/>
  <c r="N2103" i="5"/>
  <c r="K2153" i="5"/>
  <c r="M2153" i="5" s="1"/>
  <c r="U332" i="5"/>
  <c r="Q332" i="5"/>
  <c r="U321" i="5"/>
  <c r="Q321" i="5"/>
  <c r="P2093" i="5"/>
  <c r="N2093" i="5"/>
  <c r="Q1531" i="5"/>
  <c r="U1531" i="5"/>
  <c r="P900" i="5"/>
  <c r="AM30" i="8" s="1"/>
  <c r="N900" i="5"/>
  <c r="U69" i="5"/>
  <c r="Q69" i="5"/>
  <c r="P1520" i="5"/>
  <c r="N1520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U362" i="5"/>
  <c r="Q362" i="5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776" i="5"/>
  <c r="N1776" i="5"/>
  <c r="P1847" i="5"/>
  <c r="N1847" i="5"/>
  <c r="P1179" i="5"/>
  <c r="N1179" i="5"/>
  <c r="P1190" i="5"/>
  <c r="AO38" i="8" s="1"/>
  <c r="N1190" i="5"/>
  <c r="P1009" i="5"/>
  <c r="AN33" i="8" s="1"/>
  <c r="N1009" i="5"/>
  <c r="P2061" i="5"/>
  <c r="N2061" i="5"/>
  <c r="P1521" i="5"/>
  <c r="N1521" i="5"/>
  <c r="X1986" i="5"/>
  <c r="Y1986" i="5" s="1"/>
  <c r="W1986" i="5"/>
  <c r="Q1870" i="5"/>
  <c r="U1870" i="5"/>
  <c r="P2152" i="5"/>
  <c r="N2152" i="5"/>
  <c r="U2148" i="5"/>
  <c r="Q2148" i="5"/>
  <c r="P2059" i="5"/>
  <c r="N2059" i="5"/>
  <c r="P1732" i="5"/>
  <c r="N1732" i="5"/>
  <c r="Q2110" i="5"/>
  <c r="U2110" i="5"/>
  <c r="P687" i="5"/>
  <c r="Q687" i="5" s="1"/>
  <c r="N687" i="5"/>
  <c r="Q1703" i="5"/>
  <c r="U1703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P1805" i="5"/>
  <c r="N1805" i="5"/>
  <c r="U1006" i="5"/>
  <c r="Q1006" i="5"/>
  <c r="U1172" i="5"/>
  <c r="Q1172" i="5"/>
  <c r="U465" i="5"/>
  <c r="Q465" i="5"/>
  <c r="P2113" i="5"/>
  <c r="N2113" i="5"/>
  <c r="Q37" i="5"/>
  <c r="U37" i="5"/>
  <c r="U1845" i="5"/>
  <c r="Q1845" i="5"/>
  <c r="Q897" i="5"/>
  <c r="U897" i="5"/>
  <c r="P1765" i="5"/>
  <c r="AN54" i="8" s="1"/>
  <c r="N1765" i="5"/>
  <c r="P1444" i="5"/>
  <c r="N1444" i="5"/>
  <c r="Q1784" i="5"/>
  <c r="U1784" i="5"/>
  <c r="T2" i="5"/>
  <c r="R2" i="5"/>
  <c r="U2" i="5" s="1"/>
  <c r="S2" i="5"/>
  <c r="T1625" i="5"/>
  <c r="S1625" i="5"/>
  <c r="R1625" i="5"/>
  <c r="Q350" i="5"/>
  <c r="U350" i="5"/>
  <c r="Q1548" i="5"/>
  <c r="U1548" i="5"/>
  <c r="Q1777" i="5"/>
  <c r="U1777" i="5"/>
  <c r="K2147" i="5"/>
  <c r="M2147" i="5" s="1"/>
  <c r="V2147" i="5"/>
  <c r="P2128" i="5"/>
  <c r="N2128" i="5"/>
  <c r="Q2100" i="5"/>
  <c r="U2100" i="5"/>
  <c r="N1721" i="5"/>
  <c r="P1721" i="5"/>
  <c r="Q1420" i="5"/>
  <c r="U1420" i="5"/>
  <c r="Q1715" i="5"/>
  <c r="U1715" i="5"/>
  <c r="P1771" i="5"/>
  <c r="N1771" i="5"/>
  <c r="P344" i="5"/>
  <c r="N344" i="5"/>
  <c r="Q1762" i="5"/>
  <c r="U1762" i="5"/>
  <c r="U1783" i="5"/>
  <c r="Q1783" i="5"/>
  <c r="K2145" i="5"/>
  <c r="M2145" i="5" s="1"/>
  <c r="V2145" i="5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P1770" i="5"/>
  <c r="N1770" i="5"/>
  <c r="N539" i="5"/>
  <c r="P539" i="5"/>
  <c r="AL20" i="8" s="1"/>
  <c r="Q2060" i="5"/>
  <c r="U2060" i="5"/>
  <c r="U1717" i="5"/>
  <c r="Q1717" i="5"/>
  <c r="P1423" i="5"/>
  <c r="N1423" i="5"/>
  <c r="P1791" i="5"/>
  <c r="N1791" i="5"/>
  <c r="N1789" i="5"/>
  <c r="P1789" i="5"/>
  <c r="R651" i="5"/>
  <c r="U651" i="5" s="1"/>
  <c r="S651" i="5"/>
  <c r="T651" i="5"/>
  <c r="P1153" i="5"/>
  <c r="AN37" i="8" s="1"/>
  <c r="N1153" i="5"/>
  <c r="Q1159" i="5"/>
  <c r="U1159" i="5"/>
  <c r="Q1164" i="5"/>
  <c r="U1164" i="5"/>
  <c r="Q2094" i="5"/>
  <c r="U2094" i="5"/>
  <c r="U1702" i="5"/>
  <c r="Q1702" i="5"/>
  <c r="Q1774" i="5"/>
  <c r="U1774" i="5"/>
  <c r="P2099" i="5"/>
  <c r="N2099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U340" i="5"/>
  <c r="Q340" i="5"/>
  <c r="Q2126" i="5"/>
  <c r="U2126" i="5"/>
  <c r="P2120" i="5"/>
  <c r="AI64" i="8" s="1"/>
  <c r="N2120" i="5"/>
  <c r="Q1167" i="5"/>
  <c r="U1167" i="5"/>
  <c r="P1341" i="5"/>
  <c r="N1341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T327" i="5"/>
  <c r="R327" i="5"/>
  <c r="U327" i="5" s="1"/>
  <c r="S327" i="5"/>
  <c r="Q1849" i="5"/>
  <c r="U1849" i="5"/>
  <c r="Q1751" i="5"/>
  <c r="U1751" i="5"/>
  <c r="P1437" i="5"/>
  <c r="AJ45" i="8" s="1"/>
  <c r="N1437" i="5"/>
  <c r="Q1353" i="5"/>
  <c r="U1353" i="5"/>
  <c r="P2058" i="5"/>
  <c r="N2058" i="5"/>
  <c r="P351" i="5"/>
  <c r="N351" i="5"/>
  <c r="U1755" i="5"/>
  <c r="Q1755" i="5"/>
  <c r="U1427" i="5"/>
  <c r="Q1427" i="5"/>
  <c r="Q1863" i="5"/>
  <c r="U1863" i="5"/>
  <c r="N1183" i="5"/>
  <c r="P1183" i="5"/>
  <c r="AH38" i="8" s="1"/>
  <c r="U1359" i="5"/>
  <c r="Q1359" i="5"/>
  <c r="Q1864" i="5"/>
  <c r="U1864" i="5"/>
  <c r="U1181" i="5"/>
  <c r="Q1181" i="5"/>
  <c r="P1337" i="5"/>
  <c r="N1337" i="5"/>
  <c r="U1426" i="5"/>
  <c r="Q1426" i="5"/>
  <c r="P1151" i="5"/>
  <c r="AL37" i="8" s="1"/>
  <c r="N1151" i="5"/>
  <c r="N286" i="5"/>
  <c r="P286" i="5"/>
  <c r="AL12" i="8" s="1"/>
  <c r="Q2075" i="5"/>
  <c r="U2075" i="5"/>
  <c r="V182" i="5"/>
  <c r="K2021" i="5"/>
  <c r="M2021" i="5" s="1"/>
  <c r="V2021" i="5"/>
  <c r="Q1158" i="5"/>
  <c r="U1158" i="5"/>
  <c r="U938" i="5"/>
  <c r="Q938" i="5"/>
  <c r="U354" i="5"/>
  <c r="Q354" i="5"/>
  <c r="Q1442" i="5"/>
  <c r="U1442" i="5"/>
  <c r="U325" i="5"/>
  <c r="Q325" i="5"/>
  <c r="P435" i="5"/>
  <c r="Q435" i="5" s="1"/>
  <c r="N435" i="5"/>
  <c r="Q1522" i="5"/>
  <c r="U1522" i="5"/>
  <c r="Q1410" i="5"/>
  <c r="U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P1127" i="5"/>
  <c r="Q1127" i="5" s="1"/>
  <c r="X1266" i="5"/>
  <c r="Y1266" i="5" s="1"/>
  <c r="W1266" i="5"/>
  <c r="K1265" i="5"/>
  <c r="M1265" i="5" s="1"/>
  <c r="V1265" i="5"/>
  <c r="P1264" i="5"/>
  <c r="N1264" i="5"/>
  <c r="P1122" i="5"/>
  <c r="Q1122" i="5" s="1"/>
  <c r="K1229" i="5"/>
  <c r="M1229" i="5" s="1"/>
  <c r="V1229" i="5"/>
  <c r="K1228" i="5"/>
  <c r="M1228" i="5" s="1"/>
  <c r="X1230" i="5"/>
  <c r="Y1230" i="5" s="1"/>
  <c r="W1230" i="5"/>
  <c r="P1120" i="5"/>
  <c r="Q1120" i="5" s="1"/>
  <c r="K1193" i="5"/>
  <c r="M1193" i="5" s="1"/>
  <c r="V1193" i="5"/>
  <c r="W1194" i="5"/>
  <c r="X1194" i="5"/>
  <c r="Y1194" i="5" s="1"/>
  <c r="N1192" i="5"/>
  <c r="P1192" i="5"/>
  <c r="N1125" i="5"/>
  <c r="Q365" i="5"/>
  <c r="U365" i="5"/>
  <c r="K1085" i="5"/>
  <c r="M1085" i="5" s="1"/>
  <c r="V1085" i="5"/>
  <c r="W1086" i="5"/>
  <c r="X1086" i="5"/>
  <c r="Y1086" i="5" s="1"/>
  <c r="P1084" i="5"/>
  <c r="N1084" i="5"/>
  <c r="X835" i="5"/>
  <c r="N869" i="5"/>
  <c r="K942" i="5"/>
  <c r="M942" i="5" s="1"/>
  <c r="V942" i="5"/>
  <c r="N941" i="5"/>
  <c r="P941" i="5"/>
  <c r="W835" i="5"/>
  <c r="X836" i="5" s="1"/>
  <c r="W619" i="5"/>
  <c r="X619" i="5"/>
  <c r="X222" i="5"/>
  <c r="W222" i="5"/>
  <c r="X655" i="5"/>
  <c r="W655" i="5"/>
  <c r="V870" i="5"/>
  <c r="X294" i="5"/>
  <c r="W295" i="5" s="1"/>
  <c r="W407" i="5"/>
  <c r="X408" i="5" s="1"/>
  <c r="X871" i="5"/>
  <c r="W872" i="5" s="1"/>
  <c r="X44" i="5"/>
  <c r="W45" i="5" s="1"/>
  <c r="V871" i="5"/>
  <c r="W10" i="5"/>
  <c r="X11" i="5" s="1"/>
  <c r="X10" i="5"/>
  <c r="W980" i="5"/>
  <c r="X981" i="5" s="1"/>
  <c r="V4" i="5"/>
  <c r="V913" i="5"/>
  <c r="X295" i="5"/>
  <c r="W296" i="5" s="1"/>
  <c r="W729" i="5"/>
  <c r="W548" i="5"/>
  <c r="X549" i="5" s="1"/>
  <c r="X259" i="5"/>
  <c r="W259" i="5"/>
  <c r="V906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X691" i="5"/>
  <c r="W691" i="5"/>
  <c r="Y915" i="5"/>
  <c r="K915" i="5" s="1"/>
  <c r="M915" i="5" s="1"/>
  <c r="Z916" i="5"/>
  <c r="W186" i="5"/>
  <c r="W78" i="5"/>
  <c r="W1302" i="5"/>
  <c r="X186" i="5"/>
  <c r="W511" i="5"/>
  <c r="X511" i="5"/>
  <c r="X114" i="5"/>
  <c r="W114" i="5"/>
  <c r="W150" i="5"/>
  <c r="X150" i="5"/>
  <c r="W799" i="5"/>
  <c r="X799" i="5"/>
  <c r="X907" i="5"/>
  <c r="Y907" i="5" s="1"/>
  <c r="W907" i="5"/>
  <c r="X943" i="5"/>
  <c r="Y943" i="5" s="1"/>
  <c r="W943" i="5"/>
  <c r="X1122" i="5"/>
  <c r="W1122" i="5"/>
  <c r="X1014" i="5"/>
  <c r="X78" i="5"/>
  <c r="N913" i="5"/>
  <c r="P913" i="5"/>
  <c r="K914" i="5"/>
  <c r="M914" i="5" s="1"/>
  <c r="V914" i="5"/>
  <c r="N870" i="5"/>
  <c r="H30" i="8" s="1"/>
  <c r="Q2127" i="5"/>
  <c r="M652" i="5"/>
  <c r="V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1" i="5"/>
  <c r="K291" i="5"/>
  <c r="M291" i="5" s="1"/>
  <c r="K544" i="5"/>
  <c r="V1731" i="5"/>
  <c r="K1731" i="5"/>
  <c r="M1731" i="5" s="1"/>
  <c r="Z798" i="5"/>
  <c r="Z257" i="5"/>
  <c r="Y256" i="5"/>
  <c r="Z78" i="5"/>
  <c r="K400" i="5"/>
  <c r="M400" i="5" s="1"/>
  <c r="V400" i="5"/>
  <c r="K872" i="5"/>
  <c r="M872" i="5" s="1"/>
  <c r="K724" i="5"/>
  <c r="K219" i="5"/>
  <c r="K1155" i="5"/>
  <c r="Z546" i="5"/>
  <c r="Y545" i="5"/>
  <c r="Z691" i="5"/>
  <c r="Z1301" i="5"/>
  <c r="K1767" i="5"/>
  <c r="M1767" i="5" s="1"/>
  <c r="K2091" i="5"/>
  <c r="K760" i="5"/>
  <c r="K580" i="5"/>
  <c r="M580" i="5" s="1"/>
  <c r="K832" i="5"/>
  <c r="Z402" i="5"/>
  <c r="Y401" i="5"/>
  <c r="Z874" i="5"/>
  <c r="Y873" i="5"/>
  <c r="Z726" i="5"/>
  <c r="Y725" i="5"/>
  <c r="Z221" i="5"/>
  <c r="Y220" i="5"/>
  <c r="Z149" i="5"/>
  <c r="V616" i="5"/>
  <c r="K616" i="5"/>
  <c r="M616" i="5" s="1"/>
  <c r="K39" i="5"/>
  <c r="M39" i="5" s="1"/>
  <c r="Z113" i="5"/>
  <c r="Z762" i="5"/>
  <c r="Y761" i="5"/>
  <c r="Z582" i="5"/>
  <c r="Y581" i="5"/>
  <c r="Z834" i="5"/>
  <c r="Y833" i="5"/>
  <c r="Z1013" i="5"/>
  <c r="K1695" i="5"/>
  <c r="V1047" i="5"/>
  <c r="K1047" i="5"/>
  <c r="M1047" i="5" s="1"/>
  <c r="K5" i="5"/>
  <c r="M5" i="5" s="1"/>
  <c r="V5" i="5"/>
  <c r="K436" i="5"/>
  <c r="K2055" i="5"/>
  <c r="K976" i="5"/>
  <c r="M976" i="5" s="1"/>
  <c r="V976" i="5"/>
  <c r="Z618" i="5"/>
  <c r="Y617" i="5"/>
  <c r="Z41" i="5"/>
  <c r="Y40" i="5"/>
  <c r="K255" i="5"/>
  <c r="M255" i="5" s="1"/>
  <c r="V255" i="5"/>
  <c r="Y1048" i="5"/>
  <c r="Z1049" i="5"/>
  <c r="Z185" i="5"/>
  <c r="Z7" i="5"/>
  <c r="Y6" i="5"/>
  <c r="Z438" i="5"/>
  <c r="Y437" i="5"/>
  <c r="Z978" i="5"/>
  <c r="Y977" i="5"/>
  <c r="V523" i="5"/>
  <c r="K523" i="5"/>
  <c r="M523" i="5" s="1"/>
  <c r="P523" i="5" s="1"/>
  <c r="V20" i="8" s="1"/>
  <c r="AA521" i="5"/>
  <c r="Y521" i="5" s="1"/>
  <c r="Z1131" i="5"/>
  <c r="Y1131" i="5" s="1"/>
  <c r="V1129" i="5"/>
  <c r="K1129" i="5"/>
  <c r="M1129" i="5" s="1"/>
  <c r="Q1125" i="5"/>
  <c r="L37" i="8"/>
  <c r="Q1119" i="5"/>
  <c r="Q1124" i="5"/>
  <c r="K37" i="8"/>
  <c r="Q1123" i="5"/>
  <c r="J37" i="8"/>
  <c r="H37" i="8"/>
  <c r="Q1121" i="5"/>
  <c r="U1121" i="5" s="1"/>
  <c r="T940" i="5"/>
  <c r="S940" i="5"/>
  <c r="R940" i="5"/>
  <c r="U940" i="5" s="1"/>
  <c r="Q868" i="5"/>
  <c r="G30" i="8"/>
  <c r="Q869" i="5"/>
  <c r="Q870" i="5"/>
  <c r="Q904" i="5"/>
  <c r="G31" i="8"/>
  <c r="Q905" i="5"/>
  <c r="O37" i="8"/>
  <c r="Q1128" i="5"/>
  <c r="U1128" i="5" s="1"/>
  <c r="Z530" i="5"/>
  <c r="Q524" i="5"/>
  <c r="AA131" i="5"/>
  <c r="X584" i="5" l="1"/>
  <c r="W585" i="5" s="1"/>
  <c r="Q1370" i="5"/>
  <c r="U934" i="5"/>
  <c r="U1759" i="5"/>
  <c r="U432" i="5"/>
  <c r="N364" i="5"/>
  <c r="P364" i="5"/>
  <c r="Q364" i="5" s="1"/>
  <c r="U364" i="5" s="1"/>
  <c r="V1228" i="5"/>
  <c r="X367" i="5"/>
  <c r="Y367" i="5" s="1"/>
  <c r="W367" i="5"/>
  <c r="K366" i="5"/>
  <c r="M366" i="5" s="1"/>
  <c r="V366" i="5"/>
  <c r="U1722" i="5"/>
  <c r="U1526" i="5"/>
  <c r="V2153" i="5"/>
  <c r="X475" i="5"/>
  <c r="W475" i="5"/>
  <c r="U1370" i="5"/>
  <c r="Q1759" i="5"/>
  <c r="V2156" i="5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U1409" i="5"/>
  <c r="V1914" i="5"/>
  <c r="X1915" i="5"/>
  <c r="Y1915" i="5" s="1"/>
  <c r="V2160" i="5"/>
  <c r="N37" i="8"/>
  <c r="Q466" i="5"/>
  <c r="T466" i="5" s="1"/>
  <c r="AK18" i="8"/>
  <c r="U466" i="5"/>
  <c r="M37" i="8"/>
  <c r="Q937" i="5"/>
  <c r="U937" i="5"/>
  <c r="Q324" i="5"/>
  <c r="U324" i="5"/>
  <c r="Q756" i="5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Q792" i="5"/>
  <c r="U792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S1181" i="5"/>
  <c r="T1181" i="5"/>
  <c r="R1181" i="5"/>
  <c r="Q1183" i="5"/>
  <c r="U1183" i="5"/>
  <c r="S1755" i="5"/>
  <c r="T1755" i="5"/>
  <c r="R1755" i="5"/>
  <c r="Q2136" i="5"/>
  <c r="U2136" i="5"/>
  <c r="Q2069" i="5"/>
  <c r="U2069" i="5"/>
  <c r="S1167" i="5"/>
  <c r="T1167" i="5"/>
  <c r="R1167" i="5"/>
  <c r="T1778" i="5"/>
  <c r="R1778" i="5"/>
  <c r="S1778" i="5"/>
  <c r="Q2123" i="5"/>
  <c r="U2123" i="5"/>
  <c r="S1774" i="5"/>
  <c r="R1774" i="5"/>
  <c r="T1774" i="5"/>
  <c r="T1164" i="5"/>
  <c r="S1164" i="5"/>
  <c r="R1164" i="5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S2144" i="5"/>
  <c r="R2144" i="5"/>
  <c r="T2144" i="5"/>
  <c r="S1162" i="5"/>
  <c r="T1162" i="5"/>
  <c r="R1162" i="5"/>
  <c r="Q1857" i="5"/>
  <c r="U1857" i="5"/>
  <c r="U1846" i="5"/>
  <c r="Q1846" i="5"/>
  <c r="S337" i="5"/>
  <c r="R337" i="5"/>
  <c r="T337" i="5"/>
  <c r="R1698" i="5"/>
  <c r="T1698" i="5"/>
  <c r="S1698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K2161" i="5"/>
  <c r="M2161" i="5" s="1"/>
  <c r="V2161" i="5"/>
  <c r="V1590" i="5"/>
  <c r="K1590" i="5"/>
  <c r="M1590" i="5" s="1"/>
  <c r="Q347" i="5"/>
  <c r="U347" i="5"/>
  <c r="U1421" i="5"/>
  <c r="Q1421" i="5"/>
  <c r="T1177" i="5"/>
  <c r="R1177" i="5"/>
  <c r="S1177" i="5"/>
  <c r="U1740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339" i="5"/>
  <c r="S1339" i="5"/>
  <c r="R1339" i="5"/>
  <c r="T1184" i="5"/>
  <c r="R1184" i="5"/>
  <c r="S1184" i="5"/>
  <c r="Q1794" i="5"/>
  <c r="U1794" i="5"/>
  <c r="R1409" i="5"/>
  <c r="S1409" i="5"/>
  <c r="T1409" i="5"/>
  <c r="K2154" i="5"/>
  <c r="M2154" i="5" s="1"/>
  <c r="V2154" i="5"/>
  <c r="Q1745" i="5"/>
  <c r="U1745" i="5"/>
  <c r="Q1750" i="5"/>
  <c r="U1750" i="5"/>
  <c r="Q537" i="5"/>
  <c r="U537" i="5"/>
  <c r="S939" i="5"/>
  <c r="R939" i="5"/>
  <c r="T939" i="5"/>
  <c r="S2078" i="5"/>
  <c r="T2078" i="5"/>
  <c r="R2078" i="5"/>
  <c r="Q1343" i="5"/>
  <c r="U1343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V473" i="5"/>
  <c r="R2076" i="5"/>
  <c r="T2076" i="5"/>
  <c r="S2076" i="5"/>
  <c r="T1415" i="5"/>
  <c r="R1415" i="5"/>
  <c r="S1415" i="5"/>
  <c r="Q1534" i="5"/>
  <c r="U1534" i="5"/>
  <c r="T1862" i="5"/>
  <c r="R1862" i="5"/>
  <c r="S1862" i="5"/>
  <c r="U789" i="5"/>
  <c r="Q789" i="5"/>
  <c r="T1356" i="5"/>
  <c r="S1356" i="5"/>
  <c r="R1356" i="5"/>
  <c r="X1555" i="5"/>
  <c r="Y1555" i="5" s="1"/>
  <c r="W1555" i="5"/>
  <c r="T2129" i="5"/>
  <c r="S2129" i="5"/>
  <c r="R2129" i="5"/>
  <c r="T1412" i="5"/>
  <c r="R1412" i="5"/>
  <c r="S1412" i="5"/>
  <c r="R2090" i="5"/>
  <c r="T2090" i="5"/>
  <c r="S2090" i="5"/>
  <c r="R431" i="5"/>
  <c r="T431" i="5"/>
  <c r="S431" i="5"/>
  <c r="Q2112" i="5"/>
  <c r="U2112" i="5"/>
  <c r="S285" i="5"/>
  <c r="T285" i="5"/>
  <c r="R285" i="5"/>
  <c r="T1429" i="5"/>
  <c r="R1429" i="5"/>
  <c r="S1429" i="5"/>
  <c r="U36" i="5"/>
  <c r="Q36" i="5"/>
  <c r="T349" i="5"/>
  <c r="R349" i="5"/>
  <c r="S349" i="5"/>
  <c r="N472" i="5"/>
  <c r="P472" i="5"/>
  <c r="S470" i="5"/>
  <c r="T470" i="5"/>
  <c r="R470" i="5"/>
  <c r="V1446" i="5"/>
  <c r="K1446" i="5"/>
  <c r="M1446" i="5" s="1"/>
  <c r="Q1800" i="5"/>
  <c r="U1800" i="5"/>
  <c r="T1345" i="5"/>
  <c r="R1345" i="5"/>
  <c r="S1345" i="5"/>
  <c r="T1699" i="5"/>
  <c r="R1699" i="5"/>
  <c r="S1699" i="5"/>
  <c r="U329" i="5"/>
  <c r="Q329" i="5"/>
  <c r="P2156" i="5"/>
  <c r="AI17" i="8" s="1"/>
  <c r="N2156" i="5"/>
  <c r="S325" i="5"/>
  <c r="T325" i="5"/>
  <c r="R325" i="5"/>
  <c r="T938" i="5"/>
  <c r="R938" i="5"/>
  <c r="S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T1702" i="5"/>
  <c r="R1702" i="5"/>
  <c r="S1702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R37" i="5"/>
  <c r="S37" i="5"/>
  <c r="T37" i="5"/>
  <c r="Q2070" i="5"/>
  <c r="U2070" i="5"/>
  <c r="Q331" i="5"/>
  <c r="U331" i="5"/>
  <c r="T1703" i="5"/>
  <c r="R1703" i="5"/>
  <c r="S1703" i="5"/>
  <c r="T2110" i="5"/>
  <c r="R2110" i="5"/>
  <c r="S2110" i="5"/>
  <c r="Q2059" i="5"/>
  <c r="U2059" i="5"/>
  <c r="S1870" i="5"/>
  <c r="T1870" i="5"/>
  <c r="R1870" i="5"/>
  <c r="Q1190" i="5"/>
  <c r="U1190" i="5"/>
  <c r="Q1776" i="5"/>
  <c r="U1776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Q2093" i="5"/>
  <c r="U2093" i="5"/>
  <c r="P2153" i="5"/>
  <c r="N2153" i="5"/>
  <c r="Q2138" i="5"/>
  <c r="U2138" i="5"/>
  <c r="K2155" i="5"/>
  <c r="M2155" i="5" s="1"/>
  <c r="V2155" i="5"/>
  <c r="Q356" i="5"/>
  <c r="U356" i="5"/>
  <c r="T1743" i="5"/>
  <c r="R1743" i="5"/>
  <c r="S1743" i="5"/>
  <c r="P2160" i="5"/>
  <c r="AM17" i="8" s="1"/>
  <c r="N2160" i="5"/>
  <c r="Q1552" i="5"/>
  <c r="U1552" i="5" s="1"/>
  <c r="Q2077" i="5"/>
  <c r="U2077" i="5"/>
  <c r="Q1786" i="5"/>
  <c r="U1786" i="5"/>
  <c r="R289" i="5"/>
  <c r="S289" i="5"/>
  <c r="T289" i="5"/>
  <c r="R2080" i="5"/>
  <c r="S2080" i="5"/>
  <c r="T2080" i="5"/>
  <c r="T1787" i="5"/>
  <c r="S1787" i="5"/>
  <c r="R1787" i="5"/>
  <c r="Q758" i="5"/>
  <c r="U758" i="5"/>
  <c r="Q1156" i="5"/>
  <c r="T2125" i="5"/>
  <c r="R2125" i="5"/>
  <c r="S2125" i="5"/>
  <c r="R1735" i="5"/>
  <c r="T1735" i="5"/>
  <c r="S1735" i="5"/>
  <c r="Q1077" i="5"/>
  <c r="U1077" i="5"/>
  <c r="S359" i="5"/>
  <c r="R359" i="5"/>
  <c r="T359" i="5"/>
  <c r="U34" i="5"/>
  <c r="Q34" i="5"/>
  <c r="R333" i="5"/>
  <c r="S333" i="5"/>
  <c r="T333" i="5"/>
  <c r="U1186" i="5"/>
  <c r="Q1186" i="5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S575" i="5"/>
  <c r="T575" i="5"/>
  <c r="R575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U1843" i="5"/>
  <c r="R1874" i="5"/>
  <c r="S1874" i="5"/>
  <c r="T1874" i="5"/>
  <c r="T1773" i="5"/>
  <c r="R1773" i="5"/>
  <c r="S1773" i="5"/>
  <c r="U1788" i="5"/>
  <c r="Q1788" i="5"/>
  <c r="Q935" i="5"/>
  <c r="U935" i="5"/>
  <c r="Q1736" i="5"/>
  <c r="U1736" i="5"/>
  <c r="Q336" i="5"/>
  <c r="U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T1410" i="5"/>
  <c r="T1426" i="5"/>
  <c r="S1426" i="5"/>
  <c r="R1426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R1159" i="5"/>
  <c r="S1159" i="5"/>
  <c r="T1159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S362" i="5"/>
  <c r="T362" i="5"/>
  <c r="R362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V1374" i="5"/>
  <c r="U867" i="5"/>
  <c r="R867" i="5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2097" i="5"/>
  <c r="U2097" i="5"/>
  <c r="Q140" i="5"/>
  <c r="U140" i="5"/>
  <c r="U1527" i="5"/>
  <c r="Q1527" i="5"/>
  <c r="Q1714" i="5"/>
  <c r="U1714" i="5"/>
  <c r="Q2095" i="5"/>
  <c r="U2095" i="5"/>
  <c r="T1441" i="5"/>
  <c r="S1441" i="5"/>
  <c r="R1441" i="5"/>
  <c r="Q1538" i="5"/>
  <c r="U1538" i="5"/>
  <c r="Q2121" i="5"/>
  <c r="U2121" i="5"/>
  <c r="Q753" i="5"/>
  <c r="U753" i="5"/>
  <c r="Q2101" i="5"/>
  <c r="U2101" i="5"/>
  <c r="R33" i="5"/>
  <c r="S33" i="5"/>
  <c r="T33" i="5"/>
  <c r="R1856" i="5"/>
  <c r="S1856" i="5"/>
  <c r="T1856" i="5"/>
  <c r="R1523" i="5"/>
  <c r="S1523" i="5"/>
  <c r="T1523" i="5"/>
  <c r="T1431" i="5"/>
  <c r="S1431" i="5"/>
  <c r="R1431" i="5"/>
  <c r="Q1171" i="5"/>
  <c r="U1171" i="5"/>
  <c r="R1779" i="5"/>
  <c r="S1779" i="5"/>
  <c r="T1779" i="5"/>
  <c r="T2122" i="5"/>
  <c r="R2122" i="5"/>
  <c r="S2122" i="5"/>
  <c r="U2131" i="5"/>
  <c r="Q2131" i="5"/>
  <c r="Q2114" i="5"/>
  <c r="U2114" i="5"/>
  <c r="Q1853" i="5"/>
  <c r="U1853" i="5"/>
  <c r="Q341" i="5"/>
  <c r="U341" i="5"/>
  <c r="Q793" i="5"/>
  <c r="U793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U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T1734" i="5"/>
  <c r="S1734" i="5"/>
  <c r="R1734" i="5"/>
  <c r="Q1873" i="5"/>
  <c r="U1873" i="5"/>
  <c r="Q2130" i="5"/>
  <c r="U2130" i="5"/>
  <c r="R723" i="5"/>
  <c r="U723" i="5" s="1"/>
  <c r="T723" i="5"/>
  <c r="S723" i="5"/>
  <c r="T1723" i="5"/>
  <c r="R1723" i="5"/>
  <c r="S1723" i="5"/>
  <c r="S1352" i="5"/>
  <c r="R1352" i="5"/>
  <c r="T1352" i="5"/>
  <c r="U1844" i="5"/>
  <c r="Q1844" i="5"/>
  <c r="K1806" i="5"/>
  <c r="M1806" i="5" s="1"/>
  <c r="V1806" i="5"/>
  <c r="T1418" i="5"/>
  <c r="R1418" i="5"/>
  <c r="S1418" i="5"/>
  <c r="U791" i="5"/>
  <c r="Q791" i="5"/>
  <c r="Q1697" i="5"/>
  <c r="U1697" i="5"/>
  <c r="R1364" i="5"/>
  <c r="T1364" i="5"/>
  <c r="S1364" i="5"/>
  <c r="Q1480" i="5"/>
  <c r="S790" i="5"/>
  <c r="T790" i="5"/>
  <c r="R79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/>
  <c r="T1182" i="5"/>
  <c r="R1182" i="5"/>
  <c r="S1182" i="5"/>
  <c r="Q1748" i="5"/>
  <c r="U1748" i="5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U330" i="5"/>
  <c r="Q330" i="5"/>
  <c r="Q541" i="5"/>
  <c r="U541" i="5"/>
  <c r="T1842" i="5"/>
  <c r="S1842" i="5"/>
  <c r="R1842" i="5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U1770" i="5"/>
  <c r="Q1770" i="5"/>
  <c r="Q328" i="5"/>
  <c r="P2145" i="5"/>
  <c r="N2145" i="5"/>
  <c r="Q344" i="5"/>
  <c r="U344" i="5"/>
  <c r="T1715" i="5"/>
  <c r="S1715" i="5"/>
  <c r="R1715" i="5"/>
  <c r="T2100" i="5"/>
  <c r="R2100" i="5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V1986" i="5"/>
  <c r="Q2061" i="5"/>
  <c r="U2061" i="5"/>
  <c r="Q1179" i="5"/>
  <c r="U1179" i="5"/>
  <c r="T2104" i="5"/>
  <c r="S2104" i="5"/>
  <c r="R2104" i="5"/>
  <c r="Q755" i="5"/>
  <c r="U755" i="5"/>
  <c r="Q900" i="5"/>
  <c r="U900" i="5"/>
  <c r="Q2103" i="5"/>
  <c r="U2103" i="5"/>
  <c r="S1424" i="5"/>
  <c r="T1424" i="5"/>
  <c r="R1424" i="5"/>
  <c r="T1169" i="5"/>
  <c r="R1169" i="5"/>
  <c r="S1169" i="5"/>
  <c r="Q2106" i="5"/>
  <c r="U2106" i="5"/>
  <c r="Q1434" i="5"/>
  <c r="U1434" i="5"/>
  <c r="Q2067" i="5"/>
  <c r="U2067" i="5"/>
  <c r="Q2098" i="5"/>
  <c r="U2098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V2158" i="5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T934" i="5"/>
  <c r="R934" i="5"/>
  <c r="S934" i="5"/>
  <c r="R1799" i="5"/>
  <c r="S1799" i="5"/>
  <c r="T1799" i="5"/>
  <c r="T933" i="5"/>
  <c r="R933" i="5"/>
  <c r="S933" i="5"/>
  <c r="U902" i="5"/>
  <c r="Q902" i="5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S794" i="5"/>
  <c r="T794" i="5"/>
  <c r="R794" i="5"/>
  <c r="Q2092" i="5"/>
  <c r="U1355" i="5"/>
  <c r="Q1355" i="5"/>
  <c r="T1848" i="5"/>
  <c r="S1848" i="5"/>
  <c r="R1848" i="5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V1482" i="5"/>
  <c r="T2133" i="5"/>
  <c r="R2133" i="5"/>
  <c r="S2133" i="5"/>
  <c r="Q1344" i="5"/>
  <c r="U1344" i="5"/>
  <c r="Q1357" i="5"/>
  <c r="U1357" i="5"/>
  <c r="S1728" i="5"/>
  <c r="R1728" i="5"/>
  <c r="T1728" i="5"/>
  <c r="Q346" i="5"/>
  <c r="U346" i="5"/>
  <c r="K2022" i="5"/>
  <c r="M2022" i="5" s="1"/>
  <c r="V2022" i="5"/>
  <c r="Q2057" i="5"/>
  <c r="U2057" i="5"/>
  <c r="Q1747" i="5"/>
  <c r="U1747" i="5"/>
  <c r="T70" i="5"/>
  <c r="R70" i="5"/>
  <c r="S70" i="5"/>
  <c r="Q2118" i="5"/>
  <c r="U2118" i="5"/>
  <c r="Q1440" i="5"/>
  <c r="U1440" i="5"/>
  <c r="S1163" i="5"/>
  <c r="T1163" i="5"/>
  <c r="R1163" i="5"/>
  <c r="Q1766" i="5"/>
  <c r="U1766" i="5"/>
  <c r="U542" i="5"/>
  <c r="Q542" i="5"/>
  <c r="R2063" i="5"/>
  <c r="T2063" i="5"/>
  <c r="S2063" i="5"/>
  <c r="S1540" i="5"/>
  <c r="R1540" i="5"/>
  <c r="T1540" i="5"/>
  <c r="P2149" i="5"/>
  <c r="N2149" i="5"/>
  <c r="V1662" i="5"/>
  <c r="Q145" i="5"/>
  <c r="U145" i="5"/>
  <c r="Q1008" i="5"/>
  <c r="U1008" i="5"/>
  <c r="T1872" i="5"/>
  <c r="R1872" i="5"/>
  <c r="S1872" i="5"/>
  <c r="S1518" i="5"/>
  <c r="T1518" i="5"/>
  <c r="R1518" i="5"/>
  <c r="Q1984" i="5"/>
  <c r="Q2141" i="5"/>
  <c r="U2141" i="5"/>
  <c r="Q2086" i="5"/>
  <c r="U2086" i="5"/>
  <c r="S1522" i="5"/>
  <c r="T1522" i="5"/>
  <c r="R1522" i="5"/>
  <c r="R1442" i="5"/>
  <c r="S1442" i="5"/>
  <c r="T1442" i="5"/>
  <c r="R1158" i="5"/>
  <c r="T1158" i="5"/>
  <c r="S1158" i="5"/>
  <c r="Q286" i="5"/>
  <c r="U286" i="5"/>
  <c r="T1359" i="5"/>
  <c r="R1359" i="5"/>
  <c r="S1359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Q1341" i="5"/>
  <c r="U1341" i="5"/>
  <c r="R2126" i="5"/>
  <c r="S2126" i="5"/>
  <c r="T2126" i="5"/>
  <c r="R1753" i="5"/>
  <c r="S1753" i="5"/>
  <c r="T1753" i="5"/>
  <c r="U1082" i="5"/>
  <c r="Q1082" i="5"/>
  <c r="U2099" i="5"/>
  <c r="Q2099" i="5"/>
  <c r="R2094" i="5"/>
  <c r="S2094" i="5"/>
  <c r="T2094" i="5"/>
  <c r="U1153" i="5"/>
  <c r="Q1153" i="5"/>
  <c r="R1783" i="5"/>
  <c r="S1783" i="5"/>
  <c r="T1783" i="5"/>
  <c r="T1845" i="5"/>
  <c r="S1845" i="5"/>
  <c r="R1845" i="5"/>
  <c r="S465" i="5"/>
  <c r="R465" i="5"/>
  <c r="T465" i="5"/>
  <c r="T1759" i="5"/>
  <c r="S1759" i="5"/>
  <c r="R1759" i="5"/>
  <c r="T332" i="5"/>
  <c r="R332" i="5"/>
  <c r="S332" i="5"/>
  <c r="T1346" i="5"/>
  <c r="S1346" i="5"/>
  <c r="R1346" i="5"/>
  <c r="Q1713" i="5"/>
  <c r="U1713" i="5"/>
  <c r="T1793" i="5"/>
  <c r="R1793" i="5"/>
  <c r="S1793" i="5"/>
  <c r="P1914" i="5"/>
  <c r="N1914" i="5"/>
  <c r="Q1361" i="5"/>
  <c r="U1361" i="5"/>
  <c r="Q1701" i="5"/>
  <c r="U1701" i="5"/>
  <c r="T1733" i="5"/>
  <c r="R1733" i="5"/>
  <c r="S1733" i="5"/>
  <c r="T1712" i="5"/>
  <c r="R1712" i="5"/>
  <c r="S1712" i="5"/>
  <c r="S1368" i="5"/>
  <c r="T1368" i="5"/>
  <c r="R1368" i="5"/>
  <c r="R1517" i="5"/>
  <c r="S1517" i="5"/>
  <c r="T1517" i="5"/>
  <c r="Q1519" i="5"/>
  <c r="U1519" i="5"/>
  <c r="U1342" i="5"/>
  <c r="Q1342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U1704" i="5"/>
  <c r="Q1340" i="5"/>
  <c r="U1340" i="5"/>
  <c r="Q1761" i="5"/>
  <c r="U1761" i="5"/>
  <c r="R1076" i="5"/>
  <c r="S1076" i="5"/>
  <c r="T1076" i="5"/>
  <c r="Q1737" i="5"/>
  <c r="U1737" i="5"/>
  <c r="Q2082" i="5"/>
  <c r="U2082" i="5"/>
  <c r="R1746" i="5"/>
  <c r="T1746" i="5"/>
  <c r="S1746" i="5"/>
  <c r="T1411" i="5"/>
  <c r="R1411" i="5"/>
  <c r="S1411" i="5"/>
  <c r="Q1780" i="5"/>
  <c r="U1780" i="5"/>
  <c r="Q469" i="5"/>
  <c r="U469" i="5"/>
  <c r="S1150" i="5"/>
  <c r="T1150" i="5"/>
  <c r="R1150" i="5"/>
  <c r="Q1372" i="5"/>
  <c r="U1372" i="5" s="1"/>
  <c r="R2020" i="5"/>
  <c r="U2020" i="5" s="1"/>
  <c r="T2020" i="5"/>
  <c r="S2020" i="5"/>
  <c r="Q2140" i="5"/>
  <c r="U2140" i="5"/>
  <c r="Q1338" i="5"/>
  <c r="U1338" i="5"/>
  <c r="Q1851" i="5"/>
  <c r="U1851" i="5"/>
  <c r="Q1850" i="5"/>
  <c r="U1850" i="5"/>
  <c r="T2096" i="5"/>
  <c r="R2096" i="5"/>
  <c r="S2096" i="5"/>
  <c r="Q1768" i="5"/>
  <c r="U1768" i="5" s="1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R1739" i="5"/>
  <c r="S1739" i="5"/>
  <c r="T1739" i="5"/>
  <c r="T1416" i="5"/>
  <c r="S1416" i="5"/>
  <c r="R1416" i="5"/>
  <c r="U1160" i="5"/>
  <c r="Q1160" i="5"/>
  <c r="T1541" i="5"/>
  <c r="R1541" i="5"/>
  <c r="S1541" i="5"/>
  <c r="T1852" i="5"/>
  <c r="R1852" i="5"/>
  <c r="S1852" i="5"/>
  <c r="K1878" i="5"/>
  <c r="M1878" i="5" s="1"/>
  <c r="V1878" i="5"/>
  <c r="T1867" i="5"/>
  <c r="R1867" i="5"/>
  <c r="S1867" i="5"/>
  <c r="S1796" i="5"/>
  <c r="T1796" i="5"/>
  <c r="R1796" i="5"/>
  <c r="Q2108" i="5"/>
  <c r="U2108" i="5"/>
  <c r="Q1354" i="5"/>
  <c r="U1354" i="5"/>
  <c r="T352" i="5"/>
  <c r="S352" i="5"/>
  <c r="R352" i="5"/>
  <c r="R1078" i="5"/>
  <c r="S1078" i="5"/>
  <c r="T1078" i="5"/>
  <c r="V2157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W1483" i="5"/>
  <c r="Q1711" i="5"/>
  <c r="U1711" i="5"/>
  <c r="Q355" i="5"/>
  <c r="U355" i="5"/>
  <c r="Q1166" i="5"/>
  <c r="U1166" i="5"/>
  <c r="P1877" i="5"/>
  <c r="N1877" i="5"/>
  <c r="T432" i="5"/>
  <c r="R432" i="5"/>
  <c r="S432" i="5"/>
  <c r="P1661" i="5"/>
  <c r="N1661" i="5"/>
  <c r="Q1358" i="5"/>
  <c r="U1358" i="5"/>
  <c r="Q2068" i="5"/>
  <c r="U2068" i="5"/>
  <c r="Q357" i="5"/>
  <c r="U357" i="5"/>
  <c r="S354" i="5"/>
  <c r="T354" i="5"/>
  <c r="R354" i="5"/>
  <c r="Q1337" i="5"/>
  <c r="U1337" i="5"/>
  <c r="Q2058" i="5"/>
  <c r="U2058" i="5"/>
  <c r="T1751" i="5"/>
  <c r="R1751" i="5"/>
  <c r="S1751" i="5"/>
  <c r="R1757" i="5"/>
  <c r="S1757" i="5"/>
  <c r="T1757" i="5"/>
  <c r="U141" i="5"/>
  <c r="Q141" i="5"/>
  <c r="T340" i="5"/>
  <c r="R340" i="5"/>
  <c r="S340" i="5"/>
  <c r="Q1791" i="5"/>
  <c r="U1791" i="5"/>
  <c r="T2060" i="5"/>
  <c r="S2060" i="5"/>
  <c r="R2060" i="5"/>
  <c r="Q576" i="5"/>
  <c r="U576" i="5"/>
  <c r="Q1005" i="5"/>
  <c r="U1005" i="5"/>
  <c r="Q1771" i="5"/>
  <c r="U1771" i="5"/>
  <c r="R1420" i="5"/>
  <c r="S1420" i="5"/>
  <c r="T1420" i="5"/>
  <c r="U2128" i="5"/>
  <c r="Q2128" i="5"/>
  <c r="T1548" i="5"/>
  <c r="R1548" i="5"/>
  <c r="S1548" i="5"/>
  <c r="Q1444" i="5"/>
  <c r="U1805" i="5"/>
  <c r="Q1805" i="5"/>
  <c r="U338" i="5"/>
  <c r="Q338" i="5"/>
  <c r="S1865" i="5"/>
  <c r="T1865" i="5"/>
  <c r="R1865" i="5"/>
  <c r="T687" i="5"/>
  <c r="S687" i="5"/>
  <c r="R687" i="5"/>
  <c r="U687" i="5" s="1"/>
  <c r="R1370" i="5"/>
  <c r="T1370" i="5"/>
  <c r="S1370" i="5"/>
  <c r="Q2152" i="5"/>
  <c r="U2152" i="5"/>
  <c r="Q1521" i="5"/>
  <c r="U1521" i="5"/>
  <c r="U1009" i="5"/>
  <c r="Q1009" i="5"/>
  <c r="Q1847" i="5"/>
  <c r="U1847" i="5"/>
  <c r="R1781" i="5"/>
  <c r="S1781" i="5"/>
  <c r="T1781" i="5"/>
  <c r="Q1549" i="5"/>
  <c r="U1549" i="5"/>
  <c r="Q1362" i="5"/>
  <c r="U1362" i="5"/>
  <c r="U335" i="5"/>
  <c r="Q335" i="5"/>
  <c r="Q1432" i="5"/>
  <c r="U1432" i="5"/>
  <c r="U1348" i="5"/>
  <c r="Q1348" i="5"/>
  <c r="Q1520" i="5"/>
  <c r="U1520" i="5"/>
  <c r="R1531" i="5"/>
  <c r="S1531" i="5"/>
  <c r="T1531" i="5"/>
  <c r="Q1174" i="5"/>
  <c r="U1174" i="5"/>
  <c r="R1738" i="5"/>
  <c r="S1738" i="5"/>
  <c r="T1738" i="5"/>
  <c r="U1727" i="5"/>
  <c r="Q1727" i="5"/>
  <c r="Q1775" i="5"/>
  <c r="U1775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2065" i="5"/>
  <c r="T2065" i="5"/>
  <c r="R2065" i="5"/>
  <c r="S342" i="5"/>
  <c r="T342" i="5"/>
  <c r="R342" i="5"/>
  <c r="R1696" i="5"/>
  <c r="U1696" i="5" s="1"/>
  <c r="S1696" i="5"/>
  <c r="T1696" i="5"/>
  <c r="Q1161" i="5"/>
  <c r="U1161" i="5"/>
  <c r="S73" i="5"/>
  <c r="T73" i="5"/>
  <c r="R73" i="5"/>
  <c r="P1553" i="5"/>
  <c r="N1553" i="5"/>
  <c r="R1435" i="5"/>
  <c r="S1435" i="5"/>
  <c r="T1435" i="5"/>
  <c r="T2089" i="5"/>
  <c r="R2089" i="5"/>
  <c r="S2089" i="5"/>
  <c r="X1591" i="5"/>
  <c r="Y1591" i="5" s="1"/>
  <c r="W1591" i="5"/>
  <c r="V1950" i="5"/>
  <c r="K1950" i="5"/>
  <c r="M1950" i="5" s="1"/>
  <c r="S1149" i="5"/>
  <c r="R1149" i="5"/>
  <c r="T1149" i="5"/>
  <c r="T2056" i="5"/>
  <c r="R2056" i="5"/>
  <c r="U2056" i="5" s="1"/>
  <c r="S2056" i="5"/>
  <c r="T1772" i="5"/>
  <c r="R1772" i="5"/>
  <c r="S1772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T2062" i="5"/>
  <c r="R2062" i="5"/>
  <c r="S2062" i="5"/>
  <c r="Q1660" i="5"/>
  <c r="U1660" i="5" s="1"/>
  <c r="X1879" i="5"/>
  <c r="Y1879" i="5" s="1"/>
  <c r="W1879" i="5"/>
  <c r="Q1414" i="5"/>
  <c r="U1414" i="5"/>
  <c r="U334" i="5"/>
  <c r="Q334" i="5"/>
  <c r="T2134" i="5"/>
  <c r="R2134" i="5"/>
  <c r="S2134" i="5"/>
  <c r="T348" i="5"/>
  <c r="R348" i="5"/>
  <c r="S348" i="5"/>
  <c r="P1445" i="5"/>
  <c r="N1445" i="5"/>
  <c r="K1554" i="5"/>
  <c r="M1554" i="5" s="1"/>
  <c r="V1554" i="5"/>
  <c r="Q2081" i="5"/>
  <c r="U2081" i="5"/>
  <c r="Q1533" i="5"/>
  <c r="U1533" i="5"/>
  <c r="Q1744" i="5"/>
  <c r="U1744" i="5"/>
  <c r="Q1859" i="5"/>
  <c r="U1859" i="5"/>
  <c r="S1157" i="5"/>
  <c r="R1157" i="5"/>
  <c r="T1157" i="5"/>
  <c r="R1422" i="5"/>
  <c r="S1422" i="5"/>
  <c r="T1422" i="5"/>
  <c r="U287" i="5"/>
  <c r="Q287" i="5"/>
  <c r="S1758" i="5"/>
  <c r="R1758" i="5"/>
  <c r="T1758" i="5"/>
  <c r="Q1428" i="5"/>
  <c r="U1428" i="5"/>
  <c r="T1769" i="5"/>
  <c r="S1769" i="5"/>
  <c r="R1769" i="5"/>
  <c r="U1550" i="5"/>
  <c r="Q1550" i="5"/>
  <c r="T2132" i="5"/>
  <c r="R2132" i="5"/>
  <c r="S2132" i="5"/>
  <c r="S353" i="5"/>
  <c r="T353" i="5"/>
  <c r="R353" i="5"/>
  <c r="R1840" i="5"/>
  <c r="U1840" i="5" s="1"/>
  <c r="S1840" i="5"/>
  <c r="T1840" i="5"/>
  <c r="T1543" i="5"/>
  <c r="S1543" i="5"/>
  <c r="R1543" i="5"/>
  <c r="Q1841" i="5"/>
  <c r="U1841" i="5"/>
  <c r="Q343" i="5"/>
  <c r="U343" i="5"/>
  <c r="S1700" i="5"/>
  <c r="R1700" i="5"/>
  <c r="T1700" i="5"/>
  <c r="U2083" i="5"/>
  <c r="Q2083" i="5"/>
  <c r="U1797" i="5"/>
  <c r="Q1797" i="5"/>
  <c r="I37" i="8"/>
  <c r="G37" i="8"/>
  <c r="Q1264" i="5"/>
  <c r="P1265" i="5"/>
  <c r="N1265" i="5"/>
  <c r="X1267" i="5"/>
  <c r="Y1267" i="5" s="1"/>
  <c r="W1267" i="5"/>
  <c r="K1266" i="5"/>
  <c r="M1266" i="5" s="1"/>
  <c r="V1266" i="5"/>
  <c r="X1231" i="5"/>
  <c r="Y1231" i="5" s="1"/>
  <c r="W1231" i="5"/>
  <c r="K1230" i="5"/>
  <c r="M1230" i="5" s="1"/>
  <c r="V1230" i="5"/>
  <c r="N1228" i="5"/>
  <c r="P1228" i="5"/>
  <c r="P1229" i="5"/>
  <c r="N1229" i="5"/>
  <c r="Q1192" i="5"/>
  <c r="U1192" i="5" s="1"/>
  <c r="V1194" i="5"/>
  <c r="K1194" i="5"/>
  <c r="M1194" i="5" s="1"/>
  <c r="W1195" i="5"/>
  <c r="X1195" i="5"/>
  <c r="Y1195" i="5" s="1"/>
  <c r="P1193" i="5"/>
  <c r="N1193" i="5"/>
  <c r="T365" i="5"/>
  <c r="S365" i="5"/>
  <c r="R365" i="5"/>
  <c r="Q1084" i="5"/>
  <c r="U1084" i="5"/>
  <c r="K1086" i="5"/>
  <c r="M1086" i="5" s="1"/>
  <c r="V1086" i="5"/>
  <c r="X1087" i="5"/>
  <c r="Y1087" i="5" s="1"/>
  <c r="W1087" i="5"/>
  <c r="P1085" i="5"/>
  <c r="N1085" i="5"/>
  <c r="U941" i="5"/>
  <c r="H32" i="8"/>
  <c r="Q941" i="5"/>
  <c r="K943" i="5"/>
  <c r="M943" i="5" s="1"/>
  <c r="V943" i="5"/>
  <c r="N942" i="5"/>
  <c r="P942" i="5"/>
  <c r="W836" i="5"/>
  <c r="W837" i="5" s="1"/>
  <c r="W620" i="5"/>
  <c r="X620" i="5"/>
  <c r="X223" i="5"/>
  <c r="W223" i="5"/>
  <c r="X656" i="5"/>
  <c r="W656" i="5"/>
  <c r="W1303" i="5"/>
  <c r="V915" i="5"/>
  <c r="X692" i="5"/>
  <c r="V872" i="5"/>
  <c r="W11" i="5"/>
  <c r="X12" i="5" s="1"/>
  <c r="K907" i="5"/>
  <c r="M907" i="5" s="1"/>
  <c r="V907" i="5"/>
  <c r="W982" i="5"/>
  <c r="X983" i="5" s="1"/>
  <c r="X982" i="5"/>
  <c r="X730" i="5"/>
  <c r="W730" i="5"/>
  <c r="X731" i="5" s="1"/>
  <c r="W1052" i="5"/>
  <c r="X873" i="5"/>
  <c r="X874" i="5" s="1"/>
  <c r="N906" i="5"/>
  <c r="P906" i="5"/>
  <c r="V39" i="5"/>
  <c r="V580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W692" i="5"/>
  <c r="W151" i="5"/>
  <c r="Z917" i="5"/>
  <c r="Y916" i="5"/>
  <c r="W800" i="5"/>
  <c r="X1303" i="5"/>
  <c r="X800" i="5"/>
  <c r="X187" i="5"/>
  <c r="W187" i="5"/>
  <c r="X512" i="5"/>
  <c r="W512" i="5"/>
  <c r="X151" i="5"/>
  <c r="X115" i="5"/>
  <c r="W115" i="5"/>
  <c r="W908" i="5"/>
  <c r="X908" i="5"/>
  <c r="Y908" i="5" s="1"/>
  <c r="X944" i="5"/>
  <c r="Y944" i="5" s="1"/>
  <c r="W944" i="5"/>
  <c r="W1123" i="5"/>
  <c r="X1123" i="5"/>
  <c r="X79" i="5"/>
  <c r="W79" i="5"/>
  <c r="X1015" i="5"/>
  <c r="W1015" i="5"/>
  <c r="M2055" i="5"/>
  <c r="V2055" i="5"/>
  <c r="M544" i="5"/>
  <c r="V544" i="5"/>
  <c r="M724" i="5"/>
  <c r="V724" i="5"/>
  <c r="M219" i="5"/>
  <c r="V219" i="5"/>
  <c r="M1155" i="5"/>
  <c r="V1155" i="5"/>
  <c r="M2091" i="5"/>
  <c r="V2091" i="5"/>
  <c r="M760" i="5"/>
  <c r="V760" i="5"/>
  <c r="M832" i="5"/>
  <c r="V832" i="5"/>
  <c r="M1695" i="5"/>
  <c r="V1695" i="5"/>
  <c r="M436" i="5"/>
  <c r="V436" i="5"/>
  <c r="Q913" i="5"/>
  <c r="P914" i="5"/>
  <c r="N914" i="5"/>
  <c r="P915" i="5"/>
  <c r="N915" i="5"/>
  <c r="T2127" i="5"/>
  <c r="S2127" i="5"/>
  <c r="R2127" i="5"/>
  <c r="U2127" i="5" s="1"/>
  <c r="N652" i="5"/>
  <c r="P652" i="5"/>
  <c r="I30" i="8"/>
  <c r="Q871" i="5"/>
  <c r="Q4" i="5"/>
  <c r="Y1049" i="5"/>
  <c r="Z1050" i="5"/>
  <c r="Y293" i="5"/>
  <c r="Z294" i="5"/>
  <c r="N291" i="5"/>
  <c r="P291" i="5"/>
  <c r="K292" i="5"/>
  <c r="M292" i="5" s="1"/>
  <c r="K977" i="5"/>
  <c r="M977" i="5" s="1"/>
  <c r="K6" i="5"/>
  <c r="M6" i="5" s="1"/>
  <c r="V6" i="5"/>
  <c r="K40" i="5"/>
  <c r="M40" i="5" s="1"/>
  <c r="V40" i="5"/>
  <c r="K833" i="5"/>
  <c r="K761" i="5"/>
  <c r="P616" i="5"/>
  <c r="N616" i="5"/>
  <c r="K220" i="5"/>
  <c r="V873" i="5"/>
  <c r="K873" i="5"/>
  <c r="M873" i="5" s="1"/>
  <c r="N580" i="5"/>
  <c r="P580" i="5"/>
  <c r="N872" i="5"/>
  <c r="P872" i="5"/>
  <c r="N1731" i="5"/>
  <c r="P1731" i="5"/>
  <c r="Z979" i="5"/>
  <c r="Y978" i="5"/>
  <c r="Z8" i="5"/>
  <c r="Y7" i="5"/>
  <c r="Z186" i="5"/>
  <c r="Z42" i="5"/>
  <c r="Y41" i="5"/>
  <c r="N5" i="5"/>
  <c r="P5" i="5"/>
  <c r="Z835" i="5"/>
  <c r="Y834" i="5"/>
  <c r="Z763" i="5"/>
  <c r="Y762" i="5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V545" i="5"/>
  <c r="K256" i="5"/>
  <c r="M256" i="5" s="1"/>
  <c r="V256" i="5"/>
  <c r="Z439" i="5"/>
  <c r="Y438" i="5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Z403" i="5"/>
  <c r="Y402" i="5"/>
  <c r="Z547" i="5"/>
  <c r="Y546" i="5"/>
  <c r="N400" i="5"/>
  <c r="P400" i="5"/>
  <c r="Z258" i="5"/>
  <c r="Y257" i="5"/>
  <c r="N523" i="5"/>
  <c r="V522" i="5"/>
  <c r="K522" i="5"/>
  <c r="M522" i="5" s="1"/>
  <c r="AA520" i="5"/>
  <c r="Y520" i="5" s="1"/>
  <c r="P1129" i="5"/>
  <c r="N1129" i="5"/>
  <c r="K1130" i="5"/>
  <c r="M1130" i="5" s="1"/>
  <c r="V1130" i="5"/>
  <c r="Z1132" i="5"/>
  <c r="Y1132" i="5" s="1"/>
  <c r="K1839" i="5"/>
  <c r="M1839" i="5" s="1"/>
  <c r="V1839" i="5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S1128" i="5"/>
  <c r="T1128" i="5"/>
  <c r="Z531" i="5"/>
  <c r="R524" i="5"/>
  <c r="U524" i="5" s="1"/>
  <c r="S524" i="5"/>
  <c r="T524" i="5"/>
  <c r="AA130" i="5"/>
  <c r="Q523" i="5"/>
  <c r="S364" i="5" l="1"/>
  <c r="X585" i="5"/>
  <c r="X586" i="5" s="1"/>
  <c r="T364" i="5"/>
  <c r="R364" i="5"/>
  <c r="P366" i="5"/>
  <c r="N366" i="5"/>
  <c r="W368" i="5"/>
  <c r="X368" i="5"/>
  <c r="Y368" i="5" s="1"/>
  <c r="K367" i="5"/>
  <c r="M367" i="5" s="1"/>
  <c r="V367" i="5"/>
  <c r="T1729" i="5"/>
  <c r="R1729" i="5"/>
  <c r="W476" i="5"/>
  <c r="X476" i="5"/>
  <c r="R1726" i="5"/>
  <c r="S1726" i="5"/>
  <c r="V1915" i="5"/>
  <c r="W1916" i="5"/>
  <c r="K1915" i="5"/>
  <c r="M1915" i="5" s="1"/>
  <c r="P1915" i="5" s="1"/>
  <c r="X1916" i="5"/>
  <c r="Y1916" i="5" s="1"/>
  <c r="R466" i="5"/>
  <c r="S466" i="5"/>
  <c r="T937" i="5"/>
  <c r="R937" i="5"/>
  <c r="S937" i="5"/>
  <c r="R324" i="5"/>
  <c r="T324" i="5"/>
  <c r="S324" i="5"/>
  <c r="U1913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92" i="5"/>
  <c r="S792" i="5"/>
  <c r="T792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U1553" i="5"/>
  <c r="T1847" i="5"/>
  <c r="R1847" i="5"/>
  <c r="S1847" i="5"/>
  <c r="S2152" i="5"/>
  <c r="R2152" i="5"/>
  <c r="T2152" i="5"/>
  <c r="R1805" i="5"/>
  <c r="T1805" i="5"/>
  <c r="S1805" i="5"/>
  <c r="Q1877" i="5"/>
  <c r="U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R1737" i="5"/>
  <c r="S1737" i="5"/>
  <c r="T1737" i="5"/>
  <c r="S1546" i="5"/>
  <c r="R1546" i="5"/>
  <c r="T1546" i="5"/>
  <c r="R1713" i="5"/>
  <c r="S1713" i="5"/>
  <c r="T1713" i="5"/>
  <c r="T2099" i="5"/>
  <c r="R2099" i="5"/>
  <c r="S2099" i="5"/>
  <c r="S1754" i="5"/>
  <c r="R1754" i="5"/>
  <c r="T1754" i="5"/>
  <c r="Q2149" i="5"/>
  <c r="U2149" i="5"/>
  <c r="S2057" i="5"/>
  <c r="T2057" i="5"/>
  <c r="R2057" i="5"/>
  <c r="S1539" i="5"/>
  <c r="R1539" i="5"/>
  <c r="T1539" i="5"/>
  <c r="V1807" i="5"/>
  <c r="K1807" i="5"/>
  <c r="M1807" i="5" s="1"/>
  <c r="U1985" i="5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U1481" i="5"/>
  <c r="T1748" i="5"/>
  <c r="R1748" i="5"/>
  <c r="S1748" i="5"/>
  <c r="R1189" i="5"/>
  <c r="S1189" i="5"/>
  <c r="T1189" i="5"/>
  <c r="T1697" i="5"/>
  <c r="S1697" i="5"/>
  <c r="R1697" i="5"/>
  <c r="Q2150" i="5"/>
  <c r="U2150" i="5"/>
  <c r="R2095" i="5"/>
  <c r="S2095" i="5"/>
  <c r="T2095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V474" i="5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V1555" i="5"/>
  <c r="P473" i="5"/>
  <c r="N473" i="5"/>
  <c r="R1343" i="5"/>
  <c r="T1343" i="5"/>
  <c r="S134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T1771" i="5"/>
  <c r="R1771" i="5"/>
  <c r="S1771" i="5"/>
  <c r="R1337" i="5"/>
  <c r="T1337" i="5"/>
  <c r="S1337" i="5"/>
  <c r="R357" i="5"/>
  <c r="S357" i="5"/>
  <c r="T357" i="5"/>
  <c r="Q1661" i="5"/>
  <c r="U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340" i="5"/>
  <c r="S1340" i="5"/>
  <c r="R1340" i="5"/>
  <c r="T1948" i="5"/>
  <c r="S1948" i="5"/>
  <c r="R1948" i="5"/>
  <c r="U1948" i="5" s="1"/>
  <c r="T1519" i="5"/>
  <c r="S1519" i="5"/>
  <c r="R1519" i="5"/>
  <c r="Q1914" i="5"/>
  <c r="U1914" i="5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S1770" i="5"/>
  <c r="R1770" i="5"/>
  <c r="T1770" i="5"/>
  <c r="W2024" i="5"/>
  <c r="X2024" i="5"/>
  <c r="Y2024" i="5" s="1"/>
  <c r="R2088" i="5"/>
  <c r="S2088" i="5"/>
  <c r="T2088" i="5"/>
  <c r="S1480" i="5"/>
  <c r="T1480" i="5"/>
  <c r="R1480" i="5"/>
  <c r="U1480" i="5" s="1"/>
  <c r="S791" i="5"/>
  <c r="T791" i="5"/>
  <c r="R791" i="5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V1447" i="5"/>
  <c r="K1447" i="5"/>
  <c r="M1447" i="5" s="1"/>
  <c r="T336" i="5"/>
  <c r="S336" i="5"/>
  <c r="R336" i="5"/>
  <c r="Z476" i="5"/>
  <c r="Y475" i="5"/>
  <c r="N1915" i="5"/>
  <c r="S1077" i="5"/>
  <c r="T1077" i="5"/>
  <c r="R1077" i="5"/>
  <c r="T1552" i="5"/>
  <c r="R1552" i="5"/>
  <c r="S1552" i="5"/>
  <c r="P2155" i="5"/>
  <c r="AH17" i="8" s="1"/>
  <c r="N2155" i="5"/>
  <c r="S2093" i="5"/>
  <c r="T2093" i="5"/>
  <c r="R2093" i="5"/>
  <c r="T1439" i="5"/>
  <c r="S1439" i="5"/>
  <c r="R1439" i="5"/>
  <c r="T2059" i="5"/>
  <c r="S2059" i="5"/>
  <c r="R2059" i="5"/>
  <c r="T1423" i="5"/>
  <c r="R1423" i="5"/>
  <c r="S1423" i="5"/>
  <c r="S1151" i="5"/>
  <c r="R1151" i="5"/>
  <c r="T1151" i="5"/>
  <c r="S36" i="5"/>
  <c r="T36" i="5"/>
  <c r="R36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U2021" i="5"/>
  <c r="T1841" i="5"/>
  <c r="S1841" i="5"/>
  <c r="R1841" i="5"/>
  <c r="S1744" i="5"/>
  <c r="R1744" i="5"/>
  <c r="T1744" i="5"/>
  <c r="P1554" i="5"/>
  <c r="N1554" i="5"/>
  <c r="T1414" i="5"/>
  <c r="R1414" i="5"/>
  <c r="S1414" i="5"/>
  <c r="T1530" i="5"/>
  <c r="R1530" i="5"/>
  <c r="S1530" i="5"/>
  <c r="V2162" i="5"/>
  <c r="K2162" i="5"/>
  <c r="M2162" i="5" s="1"/>
  <c r="K1591" i="5"/>
  <c r="M1591" i="5" s="1"/>
  <c r="V1591" i="5"/>
  <c r="R1161" i="5"/>
  <c r="S1161" i="5"/>
  <c r="T1161" i="5"/>
  <c r="T1719" i="5"/>
  <c r="R1719" i="5"/>
  <c r="S1719" i="5"/>
  <c r="R335" i="5"/>
  <c r="S335" i="5"/>
  <c r="T335" i="5"/>
  <c r="S141" i="5"/>
  <c r="T141" i="5"/>
  <c r="R141" i="5"/>
  <c r="R1166" i="5"/>
  <c r="S1166" i="5"/>
  <c r="T1166" i="5"/>
  <c r="K1483" i="5"/>
  <c r="M1483" i="5" s="1"/>
  <c r="V1483" i="5"/>
  <c r="S360" i="5"/>
  <c r="T360" i="5"/>
  <c r="R360" i="5"/>
  <c r="P1878" i="5"/>
  <c r="N1878" i="5"/>
  <c r="S1369" i="5"/>
  <c r="T1369" i="5"/>
  <c r="R1369" i="5"/>
  <c r="S1768" i="5"/>
  <c r="T1768" i="5"/>
  <c r="R1768" i="5"/>
  <c r="R1082" i="5"/>
  <c r="S1082" i="5"/>
  <c r="T1082" i="5"/>
  <c r="S145" i="5"/>
  <c r="T145" i="5"/>
  <c r="R145" i="5"/>
  <c r="P2022" i="5"/>
  <c r="N2022" i="5"/>
  <c r="K1375" i="5"/>
  <c r="M1375" i="5" s="1"/>
  <c r="V1375" i="5"/>
  <c r="T1710" i="5"/>
  <c r="R1710" i="5"/>
  <c r="S1710" i="5"/>
  <c r="R2098" i="5"/>
  <c r="S2098" i="5"/>
  <c r="T2098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V2023" i="5"/>
  <c r="K2023" i="5"/>
  <c r="M2023" i="5" s="1"/>
  <c r="T1168" i="5"/>
  <c r="S1168" i="5"/>
  <c r="R1168" i="5"/>
  <c r="T1844" i="5"/>
  <c r="R1844" i="5"/>
  <c r="S1844" i="5"/>
  <c r="T2130" i="5"/>
  <c r="S2130" i="5"/>
  <c r="R2130" i="5"/>
  <c r="R2131" i="5"/>
  <c r="S2131" i="5"/>
  <c r="T2131" i="5"/>
  <c r="S1714" i="5"/>
  <c r="R1714" i="5"/>
  <c r="T1714" i="5"/>
  <c r="T2097" i="5"/>
  <c r="R2097" i="5"/>
  <c r="S2097" i="5"/>
  <c r="T1861" i="5"/>
  <c r="R1861" i="5"/>
  <c r="S1861" i="5"/>
  <c r="T2085" i="5"/>
  <c r="R2085" i="5"/>
  <c r="S2085" i="5"/>
  <c r="K1987" i="5"/>
  <c r="M1987" i="5" s="1"/>
  <c r="V1987" i="5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U472" i="5" s="1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P2161" i="5"/>
  <c r="AN17" i="8" s="1"/>
  <c r="N2161" i="5"/>
  <c r="T1721" i="5"/>
  <c r="R1721" i="5"/>
  <c r="S1721" i="5"/>
  <c r="S1183" i="5"/>
  <c r="T1183" i="5"/>
  <c r="R1183" i="5"/>
  <c r="S287" i="5"/>
  <c r="T287" i="5"/>
  <c r="R287" i="5"/>
  <c r="X1880" i="5"/>
  <c r="Y1880" i="5" s="1"/>
  <c r="W1880" i="5"/>
  <c r="T2139" i="5"/>
  <c r="R2139" i="5"/>
  <c r="S2139" i="5"/>
  <c r="T1775" i="5"/>
  <c r="R1775" i="5"/>
  <c r="S1775" i="5"/>
  <c r="R1520" i="5"/>
  <c r="T1520" i="5"/>
  <c r="S1520" i="5"/>
  <c r="S1444" i="5"/>
  <c r="T1444" i="5"/>
  <c r="R1444" i="5"/>
  <c r="U1444" i="5" s="1"/>
  <c r="R1005" i="5"/>
  <c r="S1005" i="5"/>
  <c r="T1005" i="5"/>
  <c r="T2068" i="5"/>
  <c r="R2068" i="5"/>
  <c r="S2068" i="5"/>
  <c r="T1160" i="5"/>
  <c r="R1160" i="5"/>
  <c r="S1160" i="5"/>
  <c r="S1851" i="5"/>
  <c r="R1851" i="5"/>
  <c r="T1851" i="5"/>
  <c r="R2082" i="5"/>
  <c r="T2082" i="5"/>
  <c r="S2082" i="5"/>
  <c r="R1704" i="5"/>
  <c r="S1704" i="5"/>
  <c r="T1704" i="5"/>
  <c r="S1701" i="5"/>
  <c r="R1701" i="5"/>
  <c r="T1701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S330" i="5"/>
  <c r="T330" i="5"/>
  <c r="T2073" i="5"/>
  <c r="R2073" i="5"/>
  <c r="S2073" i="5"/>
  <c r="U1589" i="5"/>
  <c r="Q1589" i="5"/>
  <c r="T2064" i="5"/>
  <c r="R2064" i="5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T1736" i="5"/>
  <c r="R1736" i="5"/>
  <c r="S1736" i="5"/>
  <c r="R1843" i="5"/>
  <c r="S1843" i="5"/>
  <c r="T1843" i="5"/>
  <c r="T1708" i="5"/>
  <c r="R1708" i="5"/>
  <c r="S1708" i="5"/>
  <c r="S1156" i="5"/>
  <c r="T1156" i="5"/>
  <c r="R1156" i="5"/>
  <c r="U1156" i="5" s="1"/>
  <c r="T2138" i="5"/>
  <c r="R2138" i="5"/>
  <c r="S2138" i="5"/>
  <c r="S331" i="5"/>
  <c r="T331" i="5"/>
  <c r="R331" i="5"/>
  <c r="R1765" i="5"/>
  <c r="T1765" i="5"/>
  <c r="S1765" i="5"/>
  <c r="Q2147" i="5"/>
  <c r="U2147" i="5"/>
  <c r="P1446" i="5"/>
  <c r="N1446" i="5"/>
  <c r="R903" i="5"/>
  <c r="S903" i="5"/>
  <c r="T903" i="5"/>
  <c r="K1951" i="5"/>
  <c r="M1951" i="5" s="1"/>
  <c r="V1951" i="5"/>
  <c r="T1857" i="5"/>
  <c r="S1857" i="5"/>
  <c r="R1857" i="5"/>
  <c r="T2123" i="5"/>
  <c r="S2123" i="5"/>
  <c r="R2123" i="5"/>
  <c r="R2136" i="5"/>
  <c r="T2136" i="5"/>
  <c r="S2136" i="5"/>
  <c r="R339" i="5"/>
  <c r="S339" i="5"/>
  <c r="T339" i="5"/>
  <c r="R1797" i="5"/>
  <c r="S1797" i="5"/>
  <c r="T1797" i="5"/>
  <c r="T1533" i="5"/>
  <c r="R1533" i="5"/>
  <c r="S1533" i="5"/>
  <c r="U1445" i="5"/>
  <c r="Q1445" i="5"/>
  <c r="K1879" i="5"/>
  <c r="M1879" i="5" s="1"/>
  <c r="V1879" i="5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T1521" i="5"/>
  <c r="R1521" i="5"/>
  <c r="S1521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T1342" i="5"/>
  <c r="R1342" i="5"/>
  <c r="S1342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V1663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U2160" i="5"/>
  <c r="Q2160" i="5"/>
  <c r="T1438" i="5"/>
  <c r="S1438" i="5"/>
  <c r="R1438" i="5"/>
  <c r="S1776" i="5"/>
  <c r="R1776" i="5"/>
  <c r="T1776" i="5"/>
  <c r="Q2156" i="5"/>
  <c r="U2156" i="5"/>
  <c r="T2112" i="5"/>
  <c r="R2112" i="5"/>
  <c r="S2112" i="5"/>
  <c r="T789" i="5"/>
  <c r="S789" i="5"/>
  <c r="R789" i="5"/>
  <c r="R1534" i="5"/>
  <c r="S1534" i="5"/>
  <c r="T1534" i="5"/>
  <c r="U903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P1950" i="5"/>
  <c r="N1950" i="5"/>
  <c r="R1362" i="5"/>
  <c r="T1362" i="5"/>
  <c r="S1362" i="5"/>
  <c r="T576" i="5"/>
  <c r="R576" i="5"/>
  <c r="S576" i="5"/>
  <c r="S2058" i="5"/>
  <c r="T2058" i="5"/>
  <c r="R2058" i="5"/>
  <c r="T1358" i="5"/>
  <c r="R1358" i="5"/>
  <c r="S1358" i="5"/>
  <c r="R467" i="5"/>
  <c r="S467" i="5"/>
  <c r="T467" i="5"/>
  <c r="R1760" i="5"/>
  <c r="S1760" i="5"/>
  <c r="T1760" i="5"/>
  <c r="R1338" i="5"/>
  <c r="T1338" i="5"/>
  <c r="S1338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R1341" i="5"/>
  <c r="T1341" i="5"/>
  <c r="S1341" i="5"/>
  <c r="T2141" i="5"/>
  <c r="R2141" i="5"/>
  <c r="S2141" i="5"/>
  <c r="R2118" i="5"/>
  <c r="S2118" i="5"/>
  <c r="T2118" i="5"/>
  <c r="R1344" i="5"/>
  <c r="S1344" i="5"/>
  <c r="T1344" i="5"/>
  <c r="S902" i="5"/>
  <c r="T902" i="5"/>
  <c r="R902" i="5"/>
  <c r="T1154" i="5"/>
  <c r="S1154" i="5"/>
  <c r="R1154" i="5"/>
  <c r="T2061" i="5"/>
  <c r="R2061" i="5"/>
  <c r="S2061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R793" i="5"/>
  <c r="S793" i="5"/>
  <c r="T793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34" i="5"/>
  <c r="T34" i="5"/>
  <c r="R34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X1556" i="5"/>
  <c r="Y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/>
  <c r="X1268" i="5"/>
  <c r="Y1268" i="5" s="1"/>
  <c r="W1268" i="5"/>
  <c r="V1267" i="5"/>
  <c r="K1267" i="5"/>
  <c r="M1267" i="5" s="1"/>
  <c r="U1265" i="5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U1229" i="5"/>
  <c r="K1231" i="5"/>
  <c r="M1231" i="5" s="1"/>
  <c r="V1231" i="5"/>
  <c r="K1195" i="5"/>
  <c r="M1195" i="5" s="1"/>
  <c r="V1195" i="5"/>
  <c r="W1196" i="5"/>
  <c r="X1196" i="5"/>
  <c r="Y1196" i="5" s="1"/>
  <c r="N1194" i="5"/>
  <c r="P1194" i="5"/>
  <c r="Q1193" i="5"/>
  <c r="U1193" i="5"/>
  <c r="T1192" i="5"/>
  <c r="R1192" i="5"/>
  <c r="S1192" i="5"/>
  <c r="W1088" i="5"/>
  <c r="X1088" i="5"/>
  <c r="Y1088" i="5" s="1"/>
  <c r="K1087" i="5"/>
  <c r="M1087" i="5" s="1"/>
  <c r="V1087" i="5"/>
  <c r="P1086" i="5"/>
  <c r="N1086" i="5"/>
  <c r="Q1085" i="5"/>
  <c r="U1085" i="5"/>
  <c r="T1084" i="5"/>
  <c r="R1084" i="5"/>
  <c r="S1084" i="5"/>
  <c r="K944" i="5"/>
  <c r="M944" i="5" s="1"/>
  <c r="V944" i="5"/>
  <c r="P943" i="5"/>
  <c r="N943" i="5"/>
  <c r="S941" i="5"/>
  <c r="R941" i="5"/>
  <c r="T941" i="5"/>
  <c r="Q942" i="5"/>
  <c r="I32" i="8"/>
  <c r="X837" i="5"/>
  <c r="W838" i="5" s="1"/>
  <c r="W621" i="5"/>
  <c r="X621" i="5"/>
  <c r="X693" i="5"/>
  <c r="X224" i="5"/>
  <c r="W224" i="5"/>
  <c r="X801" i="5"/>
  <c r="W657" i="5"/>
  <c r="X657" i="5"/>
  <c r="W693" i="5"/>
  <c r="X1304" i="5"/>
  <c r="W801" i="5"/>
  <c r="W152" i="5"/>
  <c r="W875" i="5"/>
  <c r="Y874" i="5"/>
  <c r="V874" i="5" s="1"/>
  <c r="K908" i="5"/>
  <c r="M908" i="5" s="1"/>
  <c r="V908" i="5"/>
  <c r="X297" i="5"/>
  <c r="W298" i="5" s="1"/>
  <c r="V1048" i="5"/>
  <c r="V581" i="5"/>
  <c r="V292" i="5"/>
  <c r="X47" i="5"/>
  <c r="W48" i="5" s="1"/>
  <c r="W442" i="5"/>
  <c r="X443" i="5" s="1"/>
  <c r="W409" i="5"/>
  <c r="X410" i="5" s="1"/>
  <c r="X261" i="5"/>
  <c r="W261" i="5"/>
  <c r="X262" i="5" s="1"/>
  <c r="H31" i="8"/>
  <c r="Q906" i="5"/>
  <c r="W443" i="5"/>
  <c r="X444" i="5" s="1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V617" i="5"/>
  <c r="V977" i="5"/>
  <c r="X766" i="5"/>
  <c r="W766" i="5"/>
  <c r="X767" i="5" s="1"/>
  <c r="W12" i="5"/>
  <c r="X13" i="5" s="1"/>
  <c r="W983" i="5"/>
  <c r="X984" i="5" s="1"/>
  <c r="X152" i="5"/>
  <c r="W1304" i="5"/>
  <c r="X1016" i="5"/>
  <c r="X188" i="5"/>
  <c r="W188" i="5"/>
  <c r="K916" i="5"/>
  <c r="M916" i="5" s="1"/>
  <c r="V916" i="5"/>
  <c r="Z918" i="5"/>
  <c r="X513" i="5"/>
  <c r="W513" i="5"/>
  <c r="W116" i="5"/>
  <c r="X116" i="5"/>
  <c r="X909" i="5"/>
  <c r="Y909" i="5" s="1"/>
  <c r="W909" i="5"/>
  <c r="W945" i="5"/>
  <c r="X945" i="5"/>
  <c r="Y945" i="5" s="1"/>
  <c r="X1124" i="5"/>
  <c r="W1124" i="5"/>
  <c r="X80" i="5"/>
  <c r="W80" i="5"/>
  <c r="W1016" i="5"/>
  <c r="N2055" i="5"/>
  <c r="P2055" i="5"/>
  <c r="P544" i="5"/>
  <c r="N544" i="5"/>
  <c r="N724" i="5"/>
  <c r="P724" i="5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V833" i="5"/>
  <c r="M761" i="5"/>
  <c r="V761" i="5"/>
  <c r="M220" i="5"/>
  <c r="V220" i="5"/>
  <c r="M437" i="5"/>
  <c r="V437" i="5"/>
  <c r="M725" i="5"/>
  <c r="V725" i="5"/>
  <c r="M401" i="5"/>
  <c r="V401" i="5"/>
  <c r="R913" i="5"/>
  <c r="U913" i="5" s="1"/>
  <c r="S913" i="5"/>
  <c r="T913" i="5"/>
  <c r="P31" i="8"/>
  <c r="Q914" i="5"/>
  <c r="Q915" i="5"/>
  <c r="Q31" i="8"/>
  <c r="Y294" i="5"/>
  <c r="Z295" i="5"/>
  <c r="Y1050" i="5"/>
  <c r="K1050" i="5" s="1"/>
  <c r="M1050" i="5" s="1"/>
  <c r="Z1051" i="5"/>
  <c r="Q652" i="5"/>
  <c r="R871" i="5"/>
  <c r="U871" i="5" s="1"/>
  <c r="S871" i="5"/>
  <c r="T871" i="5"/>
  <c r="V293" i="5"/>
  <c r="K293" i="5"/>
  <c r="M293" i="5" s="1"/>
  <c r="Y76" i="5"/>
  <c r="K76" i="5" s="1"/>
  <c r="M76" i="5" s="1"/>
  <c r="P76" i="5" s="1"/>
  <c r="Y75" i="5"/>
  <c r="K75" i="5" s="1"/>
  <c r="R4" i="5"/>
  <c r="U4" i="5" s="1"/>
  <c r="T4" i="5"/>
  <c r="S4" i="5"/>
  <c r="K1049" i="5"/>
  <c r="M1049" i="5" s="1"/>
  <c r="Q291" i="5"/>
  <c r="N292" i="5"/>
  <c r="P292" i="5"/>
  <c r="K257" i="5"/>
  <c r="M257" i="5" s="1"/>
  <c r="V257" i="5"/>
  <c r="K546" i="5"/>
  <c r="M546" i="5" s="1"/>
  <c r="V546" i="5"/>
  <c r="K402" i="5"/>
  <c r="K582" i="5"/>
  <c r="M582" i="5" s="1"/>
  <c r="Q255" i="5"/>
  <c r="Q1767" i="5"/>
  <c r="Q1047" i="5"/>
  <c r="K221" i="5"/>
  <c r="K834" i="5"/>
  <c r="M834" i="5" s="1"/>
  <c r="V834" i="5"/>
  <c r="K41" i="5"/>
  <c r="M41" i="5" s="1"/>
  <c r="K7" i="5"/>
  <c r="M7" i="5" s="1"/>
  <c r="K978" i="5"/>
  <c r="M978" i="5" s="1"/>
  <c r="Q1731" i="5"/>
  <c r="N873" i="5"/>
  <c r="P873" i="5"/>
  <c r="Z259" i="5"/>
  <c r="Y258" i="5"/>
  <c r="Z548" i="5"/>
  <c r="Y547" i="5"/>
  <c r="Z404" i="5"/>
  <c r="Y403" i="5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Z9" i="5"/>
  <c r="Y8" i="5"/>
  <c r="Z980" i="5"/>
  <c r="Y979" i="5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Q976" i="5"/>
  <c r="Z620" i="5"/>
  <c r="Y619" i="5"/>
  <c r="N1048" i="5"/>
  <c r="P1048" i="5"/>
  <c r="Z440" i="5"/>
  <c r="Y439" i="5"/>
  <c r="N256" i="5"/>
  <c r="P256" i="5"/>
  <c r="N581" i="5"/>
  <c r="P581" i="5"/>
  <c r="Z693" i="5"/>
  <c r="Z876" i="5"/>
  <c r="Y875" i="5"/>
  <c r="Z151" i="5"/>
  <c r="Z764" i="5"/>
  <c r="Y763" i="5"/>
  <c r="Z187" i="5"/>
  <c r="P6" i="5"/>
  <c r="N6" i="5"/>
  <c r="N977" i="5"/>
  <c r="P977" i="5"/>
  <c r="G14" i="8"/>
  <c r="H14" i="8"/>
  <c r="K521" i="5"/>
  <c r="M521" i="5" s="1"/>
  <c r="V521" i="5"/>
  <c r="P522" i="5"/>
  <c r="U20" i="8" s="1"/>
  <c r="N522" i="5"/>
  <c r="AA519" i="5"/>
  <c r="Y519" i="5" s="1"/>
  <c r="V1131" i="5"/>
  <c r="K1131" i="5"/>
  <c r="M1131" i="5" s="1"/>
  <c r="H57" i="8"/>
  <c r="I57" i="8"/>
  <c r="G57" i="8"/>
  <c r="Z1133" i="5"/>
  <c r="Y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W586" i="5" l="1"/>
  <c r="X587" i="5" s="1"/>
  <c r="N367" i="5"/>
  <c r="P367" i="5"/>
  <c r="V368" i="5"/>
  <c r="K368" i="5"/>
  <c r="M368" i="5" s="1"/>
  <c r="X369" i="5"/>
  <c r="Y369" i="5" s="1"/>
  <c r="W369" i="5"/>
  <c r="X1917" i="5"/>
  <c r="Y1917" i="5" s="1"/>
  <c r="K1917" i="5" s="1"/>
  <c r="M1917" i="5" s="1"/>
  <c r="Q366" i="5"/>
  <c r="U366" i="5"/>
  <c r="V1916" i="5"/>
  <c r="X477" i="5"/>
  <c r="W477" i="5"/>
  <c r="K1916" i="5"/>
  <c r="M1916" i="5" s="1"/>
  <c r="P1916" i="5" s="1"/>
  <c r="W1917" i="5"/>
  <c r="S1913" i="5"/>
  <c r="R1913" i="5"/>
  <c r="T1913" i="5"/>
  <c r="X1629" i="5"/>
  <c r="W1629" i="5"/>
  <c r="Q1482" i="5"/>
  <c r="U1482" i="5"/>
  <c r="Q1446" i="5"/>
  <c r="U1446" i="5"/>
  <c r="Q2161" i="5"/>
  <c r="U2161" i="5"/>
  <c r="K1448" i="5"/>
  <c r="M1448" i="5" s="1"/>
  <c r="V1448" i="5"/>
  <c r="K475" i="5"/>
  <c r="M475" i="5" s="1"/>
  <c r="V475" i="5"/>
  <c r="Q2158" i="5"/>
  <c r="U2158" i="5"/>
  <c r="X1809" i="5"/>
  <c r="Y1809" i="5" s="1"/>
  <c r="W1809" i="5"/>
  <c r="W1485" i="5"/>
  <c r="X1485" i="5"/>
  <c r="Y1485" i="5" s="1"/>
  <c r="X1593" i="5"/>
  <c r="Y1593" i="5" s="1"/>
  <c r="W1593" i="5"/>
  <c r="U473" i="5"/>
  <c r="Q473" i="5"/>
  <c r="S1985" i="5"/>
  <c r="R1985" i="5"/>
  <c r="T1985" i="5"/>
  <c r="R2153" i="5"/>
  <c r="S2153" i="5"/>
  <c r="T2153" i="5"/>
  <c r="T2145" i="5"/>
  <c r="R2145" i="5"/>
  <c r="S2145" i="5"/>
  <c r="P1879" i="5"/>
  <c r="N1879" i="5"/>
  <c r="P1951" i="5"/>
  <c r="N1951" i="5"/>
  <c r="V1376" i="5"/>
  <c r="K1376" i="5"/>
  <c r="M1376" i="5" s="1"/>
  <c r="Q2022" i="5"/>
  <c r="U2022" i="5"/>
  <c r="P1591" i="5"/>
  <c r="N1591" i="5"/>
  <c r="R2021" i="5"/>
  <c r="T2021" i="5"/>
  <c r="S2021" i="5"/>
  <c r="Z477" i="5"/>
  <c r="Y476" i="5"/>
  <c r="X1989" i="5"/>
  <c r="Y1989" i="5" s="1"/>
  <c r="W1989" i="5"/>
  <c r="K1592" i="5"/>
  <c r="M1592" i="5" s="1"/>
  <c r="V1592" i="5"/>
  <c r="P474" i="5"/>
  <c r="N474" i="5"/>
  <c r="V166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J1376" i="5"/>
  <c r="X1377" i="5"/>
  <c r="Y1377" i="5" s="1"/>
  <c r="W1377" i="5"/>
  <c r="Q1662" i="5"/>
  <c r="U1662" i="5"/>
  <c r="P2023" i="5"/>
  <c r="N2023" i="5"/>
  <c r="P1483" i="5"/>
  <c r="N1483" i="5"/>
  <c r="P2162" i="5"/>
  <c r="AO17" i="8" s="1"/>
  <c r="N2162" i="5"/>
  <c r="K1988" i="5"/>
  <c r="M1988" i="5" s="1"/>
  <c r="V1988" i="5"/>
  <c r="K2024" i="5"/>
  <c r="M2024" i="5" s="1"/>
  <c r="V2024" i="5"/>
  <c r="S1914" i="5"/>
  <c r="T1914" i="5"/>
  <c r="R1914" i="5"/>
  <c r="T1661" i="5"/>
  <c r="S1661" i="5"/>
  <c r="R1661" i="5"/>
  <c r="P1555" i="5"/>
  <c r="N1555" i="5"/>
  <c r="T1481" i="5"/>
  <c r="S1481" i="5"/>
  <c r="R1481" i="5"/>
  <c r="P1807" i="5"/>
  <c r="N1807" i="5"/>
  <c r="Q1590" i="5"/>
  <c r="U1590" i="5"/>
  <c r="J1664" i="5"/>
  <c r="K1664" i="5" s="1"/>
  <c r="M1664" i="5" s="1"/>
  <c r="X1665" i="5"/>
  <c r="Y1665" i="5" s="1"/>
  <c r="W1665" i="5"/>
  <c r="Q1950" i="5"/>
  <c r="U1950" i="5"/>
  <c r="S2160" i="5"/>
  <c r="R2160" i="5"/>
  <c r="T2160" i="5"/>
  <c r="W1881" i="5"/>
  <c r="X1881" i="5"/>
  <c r="Y1881" i="5" s="1"/>
  <c r="Q1878" i="5"/>
  <c r="U1878" i="5"/>
  <c r="U2155" i="5"/>
  <c r="Q2155" i="5"/>
  <c r="X2025" i="5"/>
  <c r="Y2025" i="5" s="1"/>
  <c r="W2025" i="5"/>
  <c r="S2150" i="5"/>
  <c r="R2150" i="5"/>
  <c r="T2150" i="5"/>
  <c r="R1553" i="5"/>
  <c r="T1553" i="5"/>
  <c r="S1553" i="5"/>
  <c r="S1373" i="5"/>
  <c r="T1373" i="5"/>
  <c r="R1373" i="5"/>
  <c r="W1557" i="5"/>
  <c r="X1557" i="5"/>
  <c r="Y1557" i="5" s="1"/>
  <c r="V1952" i="5"/>
  <c r="K1952" i="5"/>
  <c r="M1952" i="5" s="1"/>
  <c r="K1880" i="5"/>
  <c r="M1880" i="5" s="1"/>
  <c r="V1880" i="5"/>
  <c r="T472" i="5"/>
  <c r="R472" i="5"/>
  <c r="S472" i="5"/>
  <c r="Q1806" i="5"/>
  <c r="U1806" i="5"/>
  <c r="Q2157" i="5"/>
  <c r="U2157" i="5"/>
  <c r="T1877" i="5"/>
  <c r="R1877" i="5"/>
  <c r="S1877" i="5"/>
  <c r="V1556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U1554" i="5"/>
  <c r="Q1915" i="5"/>
  <c r="U1915" i="5"/>
  <c r="P1447" i="5"/>
  <c r="N1447" i="5"/>
  <c r="Q1986" i="5"/>
  <c r="U1986" i="5"/>
  <c r="K1808" i="5"/>
  <c r="M1808" i="5" s="1"/>
  <c r="V1808" i="5"/>
  <c r="K1484" i="5"/>
  <c r="M1484" i="5" s="1"/>
  <c r="V1484" i="5"/>
  <c r="S2149" i="5"/>
  <c r="T2149" i="5"/>
  <c r="R2149" i="5"/>
  <c r="U1374" i="5"/>
  <c r="Q1374" i="5"/>
  <c r="T1265" i="5"/>
  <c r="R1265" i="5"/>
  <c r="S1265" i="5"/>
  <c r="P1267" i="5"/>
  <c r="N1267" i="5"/>
  <c r="U1266" i="5"/>
  <c r="Q1266" i="5"/>
  <c r="X1269" i="5"/>
  <c r="Y1269" i="5" s="1"/>
  <c r="W1269" i="5"/>
  <c r="K1268" i="5"/>
  <c r="M1268" i="5" s="1"/>
  <c r="V1268" i="5"/>
  <c r="W1233" i="5"/>
  <c r="X1233" i="5"/>
  <c r="Y1233" i="5" s="1"/>
  <c r="K1232" i="5"/>
  <c r="M1232" i="5" s="1"/>
  <c r="V1232" i="5"/>
  <c r="P1231" i="5"/>
  <c r="N1231" i="5"/>
  <c r="Q1230" i="5"/>
  <c r="U1230" i="5"/>
  <c r="T1229" i="5"/>
  <c r="S1229" i="5"/>
  <c r="R1229" i="5"/>
  <c r="T1228" i="5"/>
  <c r="R1228" i="5"/>
  <c r="U1228" i="5" s="1"/>
  <c r="S1228" i="5"/>
  <c r="Q1194" i="5"/>
  <c r="U1194" i="5"/>
  <c r="V1196" i="5"/>
  <c r="K1196" i="5"/>
  <c r="M1196" i="5" s="1"/>
  <c r="X1197" i="5"/>
  <c r="Y1197" i="5" s="1"/>
  <c r="W1197" i="5"/>
  <c r="R1193" i="5"/>
  <c r="S1193" i="5"/>
  <c r="T1193" i="5"/>
  <c r="P1195" i="5"/>
  <c r="N1195" i="5"/>
  <c r="Q1086" i="5"/>
  <c r="U1086" i="5"/>
  <c r="P1087" i="5"/>
  <c r="N1087" i="5"/>
  <c r="K1088" i="5"/>
  <c r="M1088" i="5" s="1"/>
  <c r="V1088" i="5"/>
  <c r="S1085" i="5"/>
  <c r="T1085" i="5"/>
  <c r="R1085" i="5"/>
  <c r="X1089" i="5"/>
  <c r="Y1089" i="5" s="1"/>
  <c r="W1089" i="5"/>
  <c r="K945" i="5"/>
  <c r="M945" i="5" s="1"/>
  <c r="V945" i="5"/>
  <c r="U943" i="5"/>
  <c r="Q943" i="5"/>
  <c r="J32" i="8"/>
  <c r="S942" i="5"/>
  <c r="R942" i="5"/>
  <c r="U942" i="5" s="1"/>
  <c r="T942" i="5"/>
  <c r="N944" i="5"/>
  <c r="P944" i="5"/>
  <c r="X838" i="5"/>
  <c r="W839" i="5" s="1"/>
  <c r="W622" i="5"/>
  <c r="X622" i="5"/>
  <c r="W694" i="5"/>
  <c r="W225" i="5"/>
  <c r="X225" i="5"/>
  <c r="W658" i="5"/>
  <c r="X802" i="5"/>
  <c r="X658" i="5"/>
  <c r="X694" i="5"/>
  <c r="W802" i="5"/>
  <c r="X1305" i="5"/>
  <c r="K874" i="5"/>
  <c r="M874" i="5" s="1"/>
  <c r="P874" i="5" s="1"/>
  <c r="W153" i="5"/>
  <c r="X153" i="5"/>
  <c r="X189" i="5"/>
  <c r="V7" i="5"/>
  <c r="U906" i="5"/>
  <c r="R906" i="5"/>
  <c r="S906" i="5"/>
  <c r="T906" i="5"/>
  <c r="W444" i="5"/>
  <c r="X445" i="5" s="1"/>
  <c r="V618" i="5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V582" i="5"/>
  <c r="V1049" i="5"/>
  <c r="W445" i="5"/>
  <c r="X446" i="5" s="1"/>
  <c r="W262" i="5"/>
  <c r="X263" i="5" s="1"/>
  <c r="V978" i="5"/>
  <c r="V41" i="5"/>
  <c r="W768" i="5"/>
  <c r="X769" i="5" s="1"/>
  <c r="W1054" i="5"/>
  <c r="X1055" i="5" s="1"/>
  <c r="X876" i="5"/>
  <c r="W877" i="5" s="1"/>
  <c r="W81" i="5"/>
  <c r="V909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W189" i="5"/>
  <c r="Y918" i="5"/>
  <c r="Z919" i="5"/>
  <c r="X81" i="5"/>
  <c r="P916" i="5"/>
  <c r="N916" i="5"/>
  <c r="W117" i="5"/>
  <c r="W514" i="5"/>
  <c r="X514" i="5"/>
  <c r="X117" i="5"/>
  <c r="W118" i="5"/>
  <c r="X910" i="5"/>
  <c r="Y910" i="5" s="1"/>
  <c r="W910" i="5"/>
  <c r="X946" i="5"/>
  <c r="Y946" i="5" s="1"/>
  <c r="W946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V402" i="5"/>
  <c r="M221" i="5"/>
  <c r="V221" i="5"/>
  <c r="M726" i="5"/>
  <c r="V726" i="5"/>
  <c r="M438" i="5"/>
  <c r="V438" i="5"/>
  <c r="M762" i="5"/>
  <c r="V762" i="5"/>
  <c r="S914" i="5"/>
  <c r="T914" i="5"/>
  <c r="R914" i="5"/>
  <c r="U914" i="5" s="1"/>
  <c r="R915" i="5"/>
  <c r="U915" i="5" s="1"/>
  <c r="T915" i="5"/>
  <c r="S915" i="5"/>
  <c r="Y876" i="5"/>
  <c r="Z877" i="5"/>
  <c r="K294" i="5"/>
  <c r="M294" i="5" s="1"/>
  <c r="V1050" i="5"/>
  <c r="Y1051" i="5"/>
  <c r="Z1052" i="5"/>
  <c r="Y295" i="5"/>
  <c r="Z296" i="5"/>
  <c r="N76" i="5"/>
  <c r="V76" i="5"/>
  <c r="R652" i="5"/>
  <c r="U652" i="5" s="1"/>
  <c r="S652" i="5"/>
  <c r="T652" i="5"/>
  <c r="N293" i="5"/>
  <c r="P293" i="5"/>
  <c r="M75" i="5"/>
  <c r="V75" i="5"/>
  <c r="Y77" i="5"/>
  <c r="N1049" i="5"/>
  <c r="P1049" i="5"/>
  <c r="Q76" i="5"/>
  <c r="P1050" i="5"/>
  <c r="N1050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V979" i="5"/>
  <c r="K222" i="5"/>
  <c r="Q545" i="5"/>
  <c r="G21" i="8"/>
  <c r="K403" i="5"/>
  <c r="M403" i="5" s="1"/>
  <c r="V403" i="5"/>
  <c r="K547" i="5"/>
  <c r="V258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Z621" i="5"/>
  <c r="Y620" i="5"/>
  <c r="Z729" i="5"/>
  <c r="Y728" i="5"/>
  <c r="S580" i="5"/>
  <c r="T580" i="5"/>
  <c r="R580" i="5"/>
  <c r="U580" i="5" s="1"/>
  <c r="Z981" i="5"/>
  <c r="Y980" i="5"/>
  <c r="Z224" i="5"/>
  <c r="Y223" i="5"/>
  <c r="Z1304" i="5"/>
  <c r="Z806" i="5"/>
  <c r="Z405" i="5"/>
  <c r="Y404" i="5"/>
  <c r="Z549" i="5"/>
  <c r="Y548" i="5"/>
  <c r="Z260" i="5"/>
  <c r="Y259" i="5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V875" i="5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V8" i="5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V520" i="5"/>
  <c r="Q522" i="5"/>
  <c r="P521" i="5"/>
  <c r="T20" i="8" s="1"/>
  <c r="N521" i="5"/>
  <c r="I14" i="8"/>
  <c r="AA518" i="5"/>
  <c r="Y518" i="5" s="1"/>
  <c r="J57" i="8"/>
  <c r="Q1839" i="5"/>
  <c r="N1131" i="5"/>
  <c r="P1131" i="5"/>
  <c r="S1129" i="5"/>
  <c r="R1129" i="5"/>
  <c r="U1129" i="5" s="1"/>
  <c r="T1129" i="5"/>
  <c r="V1132" i="5"/>
  <c r="K1132" i="5"/>
  <c r="M1132" i="5" s="1"/>
  <c r="Q37" i="8"/>
  <c r="Q1130" i="5"/>
  <c r="Z1134" i="5"/>
  <c r="Y1134" i="5" s="1"/>
  <c r="Z533" i="5"/>
  <c r="AA128" i="5"/>
  <c r="W587" i="5" l="1"/>
  <c r="X588" i="5" s="1"/>
  <c r="N1916" i="5"/>
  <c r="W1918" i="5"/>
  <c r="V1917" i="5"/>
  <c r="X1918" i="5"/>
  <c r="Y1918" i="5" s="1"/>
  <c r="K369" i="5"/>
  <c r="M369" i="5" s="1"/>
  <c r="V369" i="5"/>
  <c r="P368" i="5"/>
  <c r="N368" i="5"/>
  <c r="T366" i="5"/>
  <c r="R366" i="5"/>
  <c r="S366" i="5"/>
  <c r="U367" i="5"/>
  <c r="Q367" i="5"/>
  <c r="W370" i="5"/>
  <c r="X370" i="5"/>
  <c r="Y370" i="5" s="1"/>
  <c r="X478" i="5"/>
  <c r="W478" i="5"/>
  <c r="T1986" i="5"/>
  <c r="S1986" i="5"/>
  <c r="R1986" i="5"/>
  <c r="S1554" i="5"/>
  <c r="R1554" i="5"/>
  <c r="T1554" i="5"/>
  <c r="W1450" i="5"/>
  <c r="X1450" i="5"/>
  <c r="Y1450" i="5" s="1"/>
  <c r="W1954" i="5"/>
  <c r="X1954" i="5"/>
  <c r="Y1954" i="5" s="1"/>
  <c r="P1880" i="5"/>
  <c r="N1880" i="5"/>
  <c r="R1950" i="5"/>
  <c r="T1950" i="5"/>
  <c r="S1950" i="5"/>
  <c r="Q1555" i="5"/>
  <c r="U1555" i="5"/>
  <c r="Q2162" i="5"/>
  <c r="U2162" i="5"/>
  <c r="T1662" i="5"/>
  <c r="S1662" i="5"/>
  <c r="R1662" i="5"/>
  <c r="P1664" i="5"/>
  <c r="N1664" i="5"/>
  <c r="W1990" i="5"/>
  <c r="X1990" i="5"/>
  <c r="Y1990" i="5" s="1"/>
  <c r="V1485" i="5"/>
  <c r="K1485" i="5"/>
  <c r="M1485" i="5" s="1"/>
  <c r="V1953" i="5"/>
  <c r="K1953" i="5"/>
  <c r="M1953" i="5" s="1"/>
  <c r="P1917" i="5"/>
  <c r="N1917" i="5"/>
  <c r="P1952" i="5"/>
  <c r="N1952" i="5"/>
  <c r="S1878" i="5"/>
  <c r="T1878" i="5"/>
  <c r="R1878" i="5"/>
  <c r="Q1916" i="5"/>
  <c r="U1916" i="5"/>
  <c r="J1665" i="5"/>
  <c r="K1665" i="5" s="1"/>
  <c r="M1665" i="5" s="1"/>
  <c r="W1666" i="5"/>
  <c r="X1666" i="5"/>
  <c r="Y1666" i="5" s="1"/>
  <c r="U1807" i="5"/>
  <c r="Q1807" i="5"/>
  <c r="J1377" i="5"/>
  <c r="K1377" i="5" s="1"/>
  <c r="M1377" i="5" s="1"/>
  <c r="X1378" i="5"/>
  <c r="Y1378" i="5" s="1"/>
  <c r="W1378" i="5"/>
  <c r="K1989" i="5"/>
  <c r="M1989" i="5" s="1"/>
  <c r="V1989" i="5"/>
  <c r="X1486" i="5"/>
  <c r="Y1486" i="5" s="1"/>
  <c r="W1486" i="5"/>
  <c r="N475" i="5"/>
  <c r="P475" i="5"/>
  <c r="S1446" i="5"/>
  <c r="T1446" i="5"/>
  <c r="R1446" i="5"/>
  <c r="S1374" i="5"/>
  <c r="T1374" i="5"/>
  <c r="R1374" i="5"/>
  <c r="P1484" i="5"/>
  <c r="N1484" i="5"/>
  <c r="U1447" i="5"/>
  <c r="Q1447" i="5"/>
  <c r="U1375" i="5"/>
  <c r="Q1375" i="5"/>
  <c r="S2154" i="5"/>
  <c r="R2154" i="5"/>
  <c r="T2154" i="5"/>
  <c r="P1556" i="5"/>
  <c r="N1556" i="5"/>
  <c r="X2026" i="5"/>
  <c r="Y2026" i="5" s="1"/>
  <c r="W2026" i="5"/>
  <c r="K1918" i="5"/>
  <c r="M1918" i="5" s="1"/>
  <c r="V1918" i="5"/>
  <c r="V1665" i="5"/>
  <c r="P2024" i="5"/>
  <c r="N2024" i="5"/>
  <c r="Q1483" i="5"/>
  <c r="U1483" i="5"/>
  <c r="V1377" i="5"/>
  <c r="U1663" i="5"/>
  <c r="Q1663" i="5"/>
  <c r="K476" i="5"/>
  <c r="M476" i="5" s="1"/>
  <c r="V476" i="5"/>
  <c r="U1591" i="5"/>
  <c r="Q1591" i="5"/>
  <c r="Q1951" i="5"/>
  <c r="U1951" i="5"/>
  <c r="T473" i="5"/>
  <c r="S473" i="5"/>
  <c r="R473" i="5"/>
  <c r="X1810" i="5"/>
  <c r="Y1810" i="5" s="1"/>
  <c r="W1810" i="5"/>
  <c r="R2157" i="5"/>
  <c r="T2157" i="5"/>
  <c r="S2157" i="5"/>
  <c r="K1557" i="5"/>
  <c r="M1557" i="5" s="1"/>
  <c r="V1557" i="5"/>
  <c r="V2025" i="5"/>
  <c r="K2025" i="5"/>
  <c r="M2025" i="5" s="1"/>
  <c r="X1919" i="5"/>
  <c r="Y1919" i="5" s="1"/>
  <c r="Q474" i="5"/>
  <c r="U474" i="5"/>
  <c r="Z478" i="5"/>
  <c r="Y477" i="5"/>
  <c r="V1809" i="5"/>
  <c r="K1809" i="5"/>
  <c r="M1809" i="5" s="1"/>
  <c r="P1448" i="5"/>
  <c r="N1448" i="5"/>
  <c r="S1482" i="5"/>
  <c r="R1482" i="5"/>
  <c r="T1482" i="5"/>
  <c r="P1808" i="5"/>
  <c r="N1808" i="5"/>
  <c r="T1915" i="5"/>
  <c r="R1915" i="5"/>
  <c r="S1915" i="5"/>
  <c r="Q1987" i="5"/>
  <c r="U1987" i="5"/>
  <c r="X1558" i="5"/>
  <c r="Y1558" i="5" s="1"/>
  <c r="W1558" i="5"/>
  <c r="S2155" i="5"/>
  <c r="R2155" i="5"/>
  <c r="T2155" i="5"/>
  <c r="V1881" i="5"/>
  <c r="K1881" i="5"/>
  <c r="M1881" i="5" s="1"/>
  <c r="P1988" i="5"/>
  <c r="N1988" i="5"/>
  <c r="Q2023" i="5"/>
  <c r="U2023" i="5"/>
  <c r="T2022" i="5"/>
  <c r="R2022" i="5"/>
  <c r="S2022" i="5"/>
  <c r="Q1879" i="5"/>
  <c r="U1879" i="5"/>
  <c r="W1594" i="5"/>
  <c r="X1594" i="5"/>
  <c r="Y1594" i="5" s="1"/>
  <c r="W1630" i="5"/>
  <c r="X1630" i="5"/>
  <c r="K1449" i="5"/>
  <c r="M1449" i="5" s="1"/>
  <c r="V1449" i="5"/>
  <c r="T1806" i="5"/>
  <c r="R1806" i="5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V1593" i="5"/>
  <c r="T2158" i="5"/>
  <c r="S2158" i="5"/>
  <c r="R2158" i="5"/>
  <c r="R2161" i="5"/>
  <c r="S2161" i="5"/>
  <c r="T2161" i="5"/>
  <c r="P1268" i="5"/>
  <c r="N1268" i="5"/>
  <c r="Q1267" i="5"/>
  <c r="U1267" i="5"/>
  <c r="W1270" i="5"/>
  <c r="X1270" i="5"/>
  <c r="Y1270" i="5" s="1"/>
  <c r="V1269" i="5"/>
  <c r="K1269" i="5"/>
  <c r="M1269" i="5" s="1"/>
  <c r="S1266" i="5"/>
  <c r="R1266" i="5"/>
  <c r="T1266" i="5"/>
  <c r="U1231" i="5"/>
  <c r="Q1231" i="5"/>
  <c r="P1232" i="5"/>
  <c r="N1232" i="5"/>
  <c r="V1233" i="5"/>
  <c r="K1233" i="5"/>
  <c r="M1233" i="5" s="1"/>
  <c r="T1230" i="5"/>
  <c r="S1230" i="5"/>
  <c r="R1230" i="5"/>
  <c r="X1234" i="5"/>
  <c r="Y1234" i="5" s="1"/>
  <c r="W1234" i="5"/>
  <c r="X1198" i="5"/>
  <c r="Y1198" i="5" s="1"/>
  <c r="W1198" i="5"/>
  <c r="K1197" i="5"/>
  <c r="M1197" i="5" s="1"/>
  <c r="V1197" i="5"/>
  <c r="Q1195" i="5"/>
  <c r="U1195" i="5"/>
  <c r="P1196" i="5"/>
  <c r="N1196" i="5"/>
  <c r="S1194" i="5"/>
  <c r="T1194" i="5"/>
  <c r="R1194" i="5"/>
  <c r="W1090" i="5"/>
  <c r="X1090" i="5"/>
  <c r="Y1090" i="5" s="1"/>
  <c r="K1089" i="5"/>
  <c r="M1089" i="5" s="1"/>
  <c r="V1089" i="5"/>
  <c r="N1088" i="5"/>
  <c r="P1088" i="5"/>
  <c r="Q1087" i="5"/>
  <c r="U1087" i="5"/>
  <c r="R1086" i="5"/>
  <c r="S1086" i="5"/>
  <c r="T1086" i="5"/>
  <c r="X839" i="5"/>
  <c r="W840" i="5" s="1"/>
  <c r="K946" i="5"/>
  <c r="M946" i="5" s="1"/>
  <c r="V946" i="5"/>
  <c r="U944" i="5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90" i="5"/>
  <c r="X154" i="5"/>
  <c r="W154" i="5"/>
  <c r="X1306" i="5"/>
  <c r="Y919" i="5"/>
  <c r="K919" i="5" s="1"/>
  <c r="M919" i="5" s="1"/>
  <c r="Z920" i="5"/>
  <c r="W190" i="5"/>
  <c r="W82" i="5"/>
  <c r="V583" i="5"/>
  <c r="V727" i="5"/>
  <c r="W263" i="5"/>
  <c r="X264" i="5" s="1"/>
  <c r="W734" i="5"/>
  <c r="X735" i="5" s="1"/>
  <c r="V910" i="5"/>
  <c r="K910" i="5"/>
  <c r="M910" i="5" s="1"/>
  <c r="W412" i="5"/>
  <c r="X413" i="5" s="1"/>
  <c r="X412" i="5"/>
  <c r="J31" i="8"/>
  <c r="Q908" i="5"/>
  <c r="V42" i="5"/>
  <c r="V619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V294" i="5"/>
  <c r="W446" i="5"/>
  <c r="X447" i="5" s="1"/>
  <c r="X82" i="5"/>
  <c r="X515" i="5"/>
  <c r="Q916" i="5"/>
  <c r="R31" i="8"/>
  <c r="K918" i="5"/>
  <c r="M918" i="5" s="1"/>
  <c r="V918" i="5"/>
  <c r="W1018" i="5"/>
  <c r="W515" i="5"/>
  <c r="W911" i="5"/>
  <c r="X911" i="5"/>
  <c r="Y911" i="5" s="1"/>
  <c r="W947" i="5"/>
  <c r="X947" i="5"/>
  <c r="Y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G26" i="8"/>
  <c r="Q725" i="5"/>
  <c r="G38" i="8"/>
  <c r="N221" i="5"/>
  <c r="P221" i="5"/>
  <c r="N762" i="5"/>
  <c r="P762" i="5"/>
  <c r="M763" i="5"/>
  <c r="V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V439" i="5"/>
  <c r="M222" i="5"/>
  <c r="V222" i="5"/>
  <c r="M547" i="5"/>
  <c r="V547" i="5"/>
  <c r="M835" i="5"/>
  <c r="V835" i="5"/>
  <c r="P294" i="5"/>
  <c r="N294" i="5"/>
  <c r="K876" i="5"/>
  <c r="M876" i="5" s="1"/>
  <c r="K77" i="5"/>
  <c r="M77" i="5" s="1"/>
  <c r="N77" i="5" s="1"/>
  <c r="Y296" i="5"/>
  <c r="Z297" i="5"/>
  <c r="Y1052" i="5"/>
  <c r="Z1053" i="5"/>
  <c r="Y877" i="5"/>
  <c r="Z878" i="5"/>
  <c r="V1051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T76" i="5"/>
  <c r="R76" i="5"/>
  <c r="U76" i="5" s="1"/>
  <c r="I63" i="8"/>
  <c r="Q1050" i="5"/>
  <c r="I35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V259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K728" i="5"/>
  <c r="M728" i="5" s="1"/>
  <c r="K440" i="5"/>
  <c r="U1731" i="5"/>
  <c r="S581" i="5"/>
  <c r="R581" i="5"/>
  <c r="U581" i="5" s="1"/>
  <c r="T581" i="5"/>
  <c r="Z1017" i="5"/>
  <c r="K836" i="5"/>
  <c r="V9" i="5"/>
  <c r="K9" i="5"/>
  <c r="M9" i="5" s="1"/>
  <c r="Z695" i="5"/>
  <c r="Z766" i="5"/>
  <c r="Y765" i="5"/>
  <c r="H12" i="8"/>
  <c r="Q257" i="5"/>
  <c r="R977" i="5"/>
  <c r="U977" i="5" s="1"/>
  <c r="T977" i="5"/>
  <c r="S977" i="5"/>
  <c r="K548" i="5"/>
  <c r="K223" i="5"/>
  <c r="Z730" i="5"/>
  <c r="Y729" i="5"/>
  <c r="Z442" i="5"/>
  <c r="Y441" i="5"/>
  <c r="Q546" i="5"/>
  <c r="H21" i="8"/>
  <c r="P619" i="5"/>
  <c r="N619" i="5"/>
  <c r="T256" i="5"/>
  <c r="R256" i="5"/>
  <c r="U256" i="5" s="1"/>
  <c r="S256" i="5"/>
  <c r="AA517" i="5"/>
  <c r="Y517" i="5" s="1"/>
  <c r="P520" i="5"/>
  <c r="S20" i="8" s="1"/>
  <c r="N520" i="5"/>
  <c r="Q521" i="5"/>
  <c r="J14" i="8"/>
  <c r="V519" i="5"/>
  <c r="K519" i="5"/>
  <c r="M519" i="5" s="1"/>
  <c r="T522" i="5"/>
  <c r="S522" i="5"/>
  <c r="R522" i="5"/>
  <c r="U522" i="5" s="1"/>
  <c r="K57" i="8"/>
  <c r="P1132" i="5"/>
  <c r="N1132" i="5"/>
  <c r="V1133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AA127" i="5"/>
  <c r="W588" i="5" l="1"/>
  <c r="X589" i="5" s="1"/>
  <c r="W1919" i="5"/>
  <c r="K370" i="5"/>
  <c r="M370" i="5" s="1"/>
  <c r="V370" i="5"/>
  <c r="X371" i="5"/>
  <c r="Y371" i="5" s="1"/>
  <c r="W371" i="5"/>
  <c r="T367" i="5"/>
  <c r="R367" i="5"/>
  <c r="S367" i="5"/>
  <c r="U368" i="5"/>
  <c r="Q368" i="5"/>
  <c r="N369" i="5"/>
  <c r="P369" i="5"/>
  <c r="X479" i="5"/>
  <c r="W479" i="5"/>
  <c r="G7" i="8"/>
  <c r="X1595" i="5"/>
  <c r="Y1595" i="5" s="1"/>
  <c r="W1595" i="5"/>
  <c r="R1987" i="5"/>
  <c r="S1987" i="5"/>
  <c r="T1987" i="5"/>
  <c r="K1919" i="5"/>
  <c r="M1919" i="5" s="1"/>
  <c r="V1919" i="5"/>
  <c r="P476" i="5"/>
  <c r="N476" i="5"/>
  <c r="W2027" i="5"/>
  <c r="X2027" i="5"/>
  <c r="Y2027" i="5" s="1"/>
  <c r="Q1484" i="5"/>
  <c r="U1484" i="5"/>
  <c r="P1989" i="5"/>
  <c r="N1989" i="5"/>
  <c r="V1666" i="5"/>
  <c r="P1953" i="5"/>
  <c r="N1953" i="5"/>
  <c r="S2162" i="5"/>
  <c r="R2162" i="5"/>
  <c r="T2162" i="5"/>
  <c r="Q1376" i="5"/>
  <c r="U1376" i="5"/>
  <c r="W1883" i="5"/>
  <c r="X1883" i="5"/>
  <c r="Y1883" i="5" s="1"/>
  <c r="P1449" i="5"/>
  <c r="N1449" i="5"/>
  <c r="T2023" i="5"/>
  <c r="R2023" i="5"/>
  <c r="S2023" i="5"/>
  <c r="K477" i="5"/>
  <c r="M477" i="5" s="1"/>
  <c r="V477" i="5"/>
  <c r="P2025" i="5"/>
  <c r="N2025" i="5"/>
  <c r="T1663" i="5"/>
  <c r="S1663" i="5"/>
  <c r="R1663" i="5"/>
  <c r="Q2024" i="5"/>
  <c r="U2024" i="5"/>
  <c r="V2026" i="5"/>
  <c r="K2026" i="5"/>
  <c r="M2026" i="5" s="1"/>
  <c r="T1375" i="5"/>
  <c r="S1375" i="5"/>
  <c r="R1375" i="5"/>
  <c r="U475" i="5"/>
  <c r="Q475" i="5"/>
  <c r="J1378" i="5"/>
  <c r="K1378" i="5" s="1"/>
  <c r="M1378" i="5" s="1"/>
  <c r="X1379" i="5"/>
  <c r="Y1379" i="5" s="1"/>
  <c r="W1379" i="5"/>
  <c r="J1666" i="5"/>
  <c r="K1666" i="5" s="1"/>
  <c r="M1666" i="5" s="1"/>
  <c r="X1667" i="5"/>
  <c r="Y1667" i="5" s="1"/>
  <c r="W1667" i="5"/>
  <c r="U1664" i="5"/>
  <c r="Q1664" i="5"/>
  <c r="Q1880" i="5"/>
  <c r="U1880" i="5"/>
  <c r="V1882" i="5"/>
  <c r="K1882" i="5"/>
  <c r="M1882" i="5" s="1"/>
  <c r="T1879" i="5"/>
  <c r="R1879" i="5"/>
  <c r="S1879" i="5"/>
  <c r="Z479" i="5"/>
  <c r="Y478" i="5"/>
  <c r="X1811" i="5"/>
  <c r="Y1811" i="5" s="1"/>
  <c r="W1811" i="5"/>
  <c r="T1951" i="5"/>
  <c r="R1951" i="5"/>
  <c r="S1951" i="5"/>
  <c r="V1378" i="5"/>
  <c r="P1485" i="5"/>
  <c r="N1485" i="5"/>
  <c r="T1555" i="5"/>
  <c r="R1555" i="5"/>
  <c r="S1555" i="5"/>
  <c r="K1954" i="5"/>
  <c r="M1954" i="5" s="1"/>
  <c r="V1954" i="5"/>
  <c r="Q1592" i="5"/>
  <c r="U1592" i="5"/>
  <c r="Q1988" i="5"/>
  <c r="U1988" i="5"/>
  <c r="W1559" i="5"/>
  <c r="X1559" i="5"/>
  <c r="Y1559" i="5" s="1"/>
  <c r="V1810" i="5"/>
  <c r="K1810" i="5"/>
  <c r="M1810" i="5" s="1"/>
  <c r="T1591" i="5"/>
  <c r="R1591" i="5"/>
  <c r="S1591" i="5"/>
  <c r="P1665" i="5"/>
  <c r="N1665" i="5"/>
  <c r="Q1556" i="5"/>
  <c r="U1556" i="5"/>
  <c r="S1447" i="5"/>
  <c r="R1447" i="5"/>
  <c r="T1447" i="5"/>
  <c r="X1487" i="5"/>
  <c r="Y1487" i="5" s="1"/>
  <c r="W1487" i="5"/>
  <c r="P1377" i="5"/>
  <c r="N1377" i="5"/>
  <c r="Q1952" i="5"/>
  <c r="U1952" i="5"/>
  <c r="W1955" i="5"/>
  <c r="X1955" i="5"/>
  <c r="Y1955" i="5" s="1"/>
  <c r="X1631" i="5"/>
  <c r="W1631" i="5"/>
  <c r="P1881" i="5"/>
  <c r="N1881" i="5"/>
  <c r="K1558" i="5"/>
  <c r="M1558" i="5" s="1"/>
  <c r="V1558" i="5"/>
  <c r="Q1448" i="5"/>
  <c r="U1448" i="5"/>
  <c r="R474" i="5"/>
  <c r="T474" i="5"/>
  <c r="S474" i="5"/>
  <c r="P1557" i="5"/>
  <c r="N1557" i="5"/>
  <c r="V1486" i="5"/>
  <c r="K1486" i="5"/>
  <c r="M1486" i="5" s="1"/>
  <c r="T1807" i="5"/>
  <c r="S1807" i="5"/>
  <c r="R1807" i="5"/>
  <c r="T1916" i="5"/>
  <c r="R1916" i="5"/>
  <c r="S1916" i="5"/>
  <c r="V1990" i="5"/>
  <c r="K1990" i="5"/>
  <c r="M1990" i="5" s="1"/>
  <c r="V1450" i="5"/>
  <c r="K1450" i="5"/>
  <c r="M1450" i="5" s="1"/>
  <c r="P1593" i="5"/>
  <c r="N1593" i="5"/>
  <c r="K1594" i="5"/>
  <c r="M1594" i="5" s="1"/>
  <c r="V1594" i="5"/>
  <c r="Q1808" i="5"/>
  <c r="U1808" i="5"/>
  <c r="P1809" i="5"/>
  <c r="N1809" i="5"/>
  <c r="X1920" i="5"/>
  <c r="Y1920" i="5" s="1"/>
  <c r="W1920" i="5"/>
  <c r="T1483" i="5"/>
  <c r="R1483" i="5"/>
  <c r="S1483" i="5"/>
  <c r="P1918" i="5"/>
  <c r="N1918" i="5"/>
  <c r="Q1917" i="5"/>
  <c r="U1917" i="5"/>
  <c r="X1991" i="5"/>
  <c r="Y1991" i="5" s="1"/>
  <c r="W1991" i="5"/>
  <c r="X1451" i="5"/>
  <c r="Y1451" i="5" s="1"/>
  <c r="W1451" i="5"/>
  <c r="X696" i="5"/>
  <c r="K1270" i="5"/>
  <c r="M1270" i="5" s="1"/>
  <c r="V1270" i="5"/>
  <c r="W1271" i="5"/>
  <c r="X1271" i="5"/>
  <c r="Y1271" i="5" s="1"/>
  <c r="R1267" i="5"/>
  <c r="S1267" i="5"/>
  <c r="T1267" i="5"/>
  <c r="P1269" i="5"/>
  <c r="N1269" i="5"/>
  <c r="Q1268" i="5"/>
  <c r="U1268" i="5"/>
  <c r="P1233" i="5"/>
  <c r="N1233" i="5"/>
  <c r="X1235" i="5"/>
  <c r="Y1235" i="5" s="1"/>
  <c r="W1235" i="5"/>
  <c r="K1234" i="5"/>
  <c r="M1234" i="5" s="1"/>
  <c r="V1234" i="5"/>
  <c r="Q1232" i="5"/>
  <c r="U1232" i="5"/>
  <c r="T1231" i="5"/>
  <c r="S1231" i="5"/>
  <c r="R1231" i="5"/>
  <c r="R1195" i="5"/>
  <c r="T1195" i="5"/>
  <c r="S1195" i="5"/>
  <c r="P1197" i="5"/>
  <c r="N1197" i="5"/>
  <c r="W1199" i="5"/>
  <c r="X1199" i="5"/>
  <c r="Y1199" i="5" s="1"/>
  <c r="Q1196" i="5"/>
  <c r="U1196" i="5"/>
  <c r="K1198" i="5"/>
  <c r="M1198" i="5" s="1"/>
  <c r="V1198" i="5"/>
  <c r="U1088" i="5"/>
  <c r="Q1088" i="5"/>
  <c r="N1089" i="5"/>
  <c r="P1089" i="5"/>
  <c r="K1090" i="5"/>
  <c r="M1090" i="5" s="1"/>
  <c r="V1090" i="5"/>
  <c r="S1087" i="5"/>
  <c r="R1087" i="5"/>
  <c r="T1087" i="5"/>
  <c r="W1091" i="5"/>
  <c r="X1091" i="5"/>
  <c r="Y1091" i="5" s="1"/>
  <c r="X840" i="5"/>
  <c r="V947" i="5"/>
  <c r="K947" i="5"/>
  <c r="M947" i="5" s="1"/>
  <c r="Q945" i="5"/>
  <c r="L32" i="8"/>
  <c r="T944" i="5"/>
  <c r="R944" i="5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X155" i="5"/>
  <c r="W191" i="5"/>
  <c r="Y920" i="5"/>
  <c r="V920" i="5" s="1"/>
  <c r="Z921" i="5"/>
  <c r="Z922" i="5" s="1"/>
  <c r="Z923" i="5" s="1"/>
  <c r="Z924" i="5" s="1"/>
  <c r="W155" i="5"/>
  <c r="X83" i="5"/>
  <c r="X191" i="5"/>
  <c r="W1307" i="5"/>
  <c r="W83" i="5"/>
  <c r="W516" i="5"/>
  <c r="V728" i="5"/>
  <c r="V43" i="5"/>
  <c r="V584" i="5"/>
  <c r="V919" i="5"/>
  <c r="X301" i="5"/>
  <c r="W302" i="5" s="1"/>
  <c r="W413" i="5"/>
  <c r="X414" i="5" s="1"/>
  <c r="W735" i="5"/>
  <c r="X736" i="5" s="1"/>
  <c r="W770" i="5"/>
  <c r="X771" i="5" s="1"/>
  <c r="V295" i="5"/>
  <c r="V876" i="5"/>
  <c r="K31" i="8"/>
  <c r="Q909" i="5"/>
  <c r="W771" i="5"/>
  <c r="X772" i="5" s="1"/>
  <c r="R908" i="5"/>
  <c r="U908" i="5" s="1"/>
  <c r="T908" i="5"/>
  <c r="S908" i="5"/>
  <c r="W15" i="5"/>
  <c r="X16" i="5" s="1"/>
  <c r="W414" i="5"/>
  <c r="X415" i="5" s="1"/>
  <c r="V620" i="5"/>
  <c r="N910" i="5"/>
  <c r="P910" i="5"/>
  <c r="W264" i="5"/>
  <c r="X265" i="5" s="1"/>
  <c r="W53" i="5"/>
  <c r="X54" i="5" s="1"/>
  <c r="W1057" i="5"/>
  <c r="X1058" i="5" s="1"/>
  <c r="X554" i="5"/>
  <c r="W555" i="5" s="1"/>
  <c r="V764" i="5"/>
  <c r="K911" i="5"/>
  <c r="M911" i="5" s="1"/>
  <c r="V911" i="5"/>
  <c r="X302" i="5"/>
  <c r="W303" i="5" s="1"/>
  <c r="W52" i="5"/>
  <c r="X53" i="5" s="1"/>
  <c r="X878" i="5"/>
  <c r="W879" i="5" s="1"/>
  <c r="W447" i="5"/>
  <c r="W986" i="5"/>
  <c r="X987" i="5" s="1"/>
  <c r="X516" i="5"/>
  <c r="P919" i="5"/>
  <c r="N919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V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V440" i="5"/>
  <c r="M404" i="5"/>
  <c r="V404" i="5"/>
  <c r="M836" i="5"/>
  <c r="V836" i="5"/>
  <c r="M548" i="5"/>
  <c r="V548" i="5"/>
  <c r="M223" i="5"/>
  <c r="V223" i="5"/>
  <c r="I13" i="8"/>
  <c r="Q294" i="5"/>
  <c r="V77" i="5"/>
  <c r="K1052" i="5"/>
  <c r="M1052" i="5" s="1"/>
  <c r="P1052" i="5" s="1"/>
  <c r="P77" i="5"/>
  <c r="Q77" i="5" s="1"/>
  <c r="K296" i="5"/>
  <c r="M296" i="5" s="1"/>
  <c r="P296" i="5" s="1"/>
  <c r="Q296" i="5" s="1"/>
  <c r="V296" i="5"/>
  <c r="N876" i="5"/>
  <c r="P876" i="5"/>
  <c r="Y1053" i="5"/>
  <c r="Z1054" i="5"/>
  <c r="K877" i="5"/>
  <c r="M877" i="5" s="1"/>
  <c r="V877" i="5"/>
  <c r="Y878" i="5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Y78" i="5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S257" i="5"/>
  <c r="T257" i="5"/>
  <c r="Z696" i="5"/>
  <c r="Z407" i="5"/>
  <c r="Y406" i="5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V224" i="5"/>
  <c r="K549" i="5"/>
  <c r="M549" i="5" s="1"/>
  <c r="V549" i="5"/>
  <c r="I55" i="8"/>
  <c r="K765" i="5"/>
  <c r="K981" i="5"/>
  <c r="V260" i="5"/>
  <c r="K260" i="5"/>
  <c r="M260" i="5" s="1"/>
  <c r="T874" i="5"/>
  <c r="R874" i="5"/>
  <c r="U874" i="5" s="1"/>
  <c r="S874" i="5"/>
  <c r="Q42" i="5"/>
  <c r="I6" i="8"/>
  <c r="N764" i="5"/>
  <c r="P764" i="5"/>
  <c r="Z118" i="5"/>
  <c r="V621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U257" i="5"/>
  <c r="Z767" i="5"/>
  <c r="N9" i="5"/>
  <c r="P9" i="5"/>
  <c r="Z983" i="5"/>
  <c r="Z262" i="5"/>
  <c r="Y261" i="5"/>
  <c r="K44" i="5"/>
  <c r="M44" i="5" s="1"/>
  <c r="V44" i="5"/>
  <c r="Z190" i="5"/>
  <c r="Z623" i="5"/>
  <c r="Y622" i="5"/>
  <c r="Q8" i="5"/>
  <c r="J5" i="8"/>
  <c r="R7" i="5"/>
  <c r="U7" i="5" s="1"/>
  <c r="S7" i="5"/>
  <c r="T7" i="5"/>
  <c r="V10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N519" i="5"/>
  <c r="P519" i="5"/>
  <c r="R20" i="8" s="1"/>
  <c r="Q520" i="5"/>
  <c r="V518" i="5"/>
  <c r="K518" i="5"/>
  <c r="M518" i="5" s="1"/>
  <c r="K14" i="8"/>
  <c r="T521" i="5"/>
  <c r="R521" i="5"/>
  <c r="U521" i="5" s="1"/>
  <c r="S521" i="5"/>
  <c r="AA516" i="5"/>
  <c r="Y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V1134" i="5"/>
  <c r="K1134" i="5"/>
  <c r="M1134" i="5" s="1"/>
  <c r="N1133" i="5"/>
  <c r="P1133" i="5"/>
  <c r="AA126" i="5"/>
  <c r="Z925" i="5"/>
  <c r="W589" i="5" l="1"/>
  <c r="X590" i="5" s="1"/>
  <c r="Q369" i="5"/>
  <c r="U369" i="5"/>
  <c r="W372" i="5"/>
  <c r="X372" i="5"/>
  <c r="Y372" i="5" s="1"/>
  <c r="T368" i="5"/>
  <c r="R368" i="5"/>
  <c r="S368" i="5"/>
  <c r="K371" i="5"/>
  <c r="M371" i="5" s="1"/>
  <c r="V371" i="5"/>
  <c r="N370" i="5"/>
  <c r="P370" i="5"/>
  <c r="X480" i="5"/>
  <c r="W480" i="5"/>
  <c r="V1379" i="5"/>
  <c r="P1666" i="5"/>
  <c r="N1666" i="5"/>
  <c r="P1378" i="5"/>
  <c r="N1378" i="5"/>
  <c r="K1451" i="5"/>
  <c r="M1451" i="5" s="1"/>
  <c r="V1451" i="5"/>
  <c r="Q1918" i="5"/>
  <c r="U1918" i="5"/>
  <c r="P1486" i="5"/>
  <c r="N1486" i="5"/>
  <c r="Q1881" i="5"/>
  <c r="U1881" i="5"/>
  <c r="T1952" i="5"/>
  <c r="R1952" i="5"/>
  <c r="S1952" i="5"/>
  <c r="X1560" i="5"/>
  <c r="Y1560" i="5" s="1"/>
  <c r="W1560" i="5"/>
  <c r="P1954" i="5"/>
  <c r="N1954" i="5"/>
  <c r="K1811" i="5"/>
  <c r="M1811" i="5" s="1"/>
  <c r="V1811" i="5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T1376" i="5"/>
  <c r="V2027" i="5"/>
  <c r="K2027" i="5"/>
  <c r="M2027" i="5" s="1"/>
  <c r="X1992" i="5"/>
  <c r="Y1992" i="5" s="1"/>
  <c r="W1992" i="5"/>
  <c r="Q1809" i="5"/>
  <c r="U1809" i="5"/>
  <c r="U1593" i="5"/>
  <c r="Q1593" i="5"/>
  <c r="X1632" i="5"/>
  <c r="W1632" i="5"/>
  <c r="K478" i="5"/>
  <c r="M478" i="5" s="1"/>
  <c r="V478" i="5"/>
  <c r="V1667" i="5"/>
  <c r="Q2025" i="5"/>
  <c r="U2025" i="5"/>
  <c r="W2028" i="5"/>
  <c r="X2028" i="5"/>
  <c r="Y2028" i="5" s="1"/>
  <c r="K1991" i="5"/>
  <c r="M1991" i="5" s="1"/>
  <c r="V1991" i="5"/>
  <c r="P1450" i="5"/>
  <c r="N1450" i="5"/>
  <c r="R1448" i="5"/>
  <c r="S1448" i="5"/>
  <c r="T1448" i="5"/>
  <c r="Q1377" i="5"/>
  <c r="U1377" i="5"/>
  <c r="S1988" i="5"/>
  <c r="R1988" i="5"/>
  <c r="T1988" i="5"/>
  <c r="Z480" i="5"/>
  <c r="Y479" i="5"/>
  <c r="T2024" i="5"/>
  <c r="R2024" i="5"/>
  <c r="S2024" i="5"/>
  <c r="U1449" i="5"/>
  <c r="Q1449" i="5"/>
  <c r="T1808" i="5"/>
  <c r="R1808" i="5"/>
  <c r="S1808" i="5"/>
  <c r="U1557" i="5"/>
  <c r="Q1557" i="5"/>
  <c r="V1955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L19" i="8" s="1"/>
  <c r="N477" i="5"/>
  <c r="V1883" i="5"/>
  <c r="K1883" i="5"/>
  <c r="M1883" i="5" s="1"/>
  <c r="Q1989" i="5"/>
  <c r="U1989" i="5"/>
  <c r="Q476" i="5"/>
  <c r="U476" i="5"/>
  <c r="X1596" i="5"/>
  <c r="Y1596" i="5" s="1"/>
  <c r="W1596" i="5"/>
  <c r="S1917" i="5"/>
  <c r="R1917" i="5"/>
  <c r="T1917" i="5"/>
  <c r="X1921" i="5"/>
  <c r="Y1921" i="5" s="1"/>
  <c r="W1921" i="5"/>
  <c r="P1990" i="5"/>
  <c r="N1990" i="5"/>
  <c r="P1558" i="5"/>
  <c r="N1558" i="5"/>
  <c r="W1956" i="5"/>
  <c r="X1956" i="5"/>
  <c r="Y1956" i="5" s="1"/>
  <c r="K1487" i="5"/>
  <c r="M1487" i="5" s="1"/>
  <c r="V1487" i="5"/>
  <c r="T1592" i="5"/>
  <c r="R1592" i="5"/>
  <c r="S1592" i="5"/>
  <c r="T1664" i="5"/>
  <c r="R1664" i="5"/>
  <c r="S1664" i="5"/>
  <c r="X1884" i="5"/>
  <c r="Y1884" i="5" s="1"/>
  <c r="W1884" i="5"/>
  <c r="K1595" i="5"/>
  <c r="M1595" i="5" s="1"/>
  <c r="V1595" i="5"/>
  <c r="X1452" i="5"/>
  <c r="Y1452" i="5" s="1"/>
  <c r="W1452" i="5"/>
  <c r="V1920" i="5"/>
  <c r="K1920" i="5"/>
  <c r="M1920" i="5" s="1"/>
  <c r="P1594" i="5"/>
  <c r="N1594" i="5"/>
  <c r="Q1665" i="5"/>
  <c r="U1665" i="5"/>
  <c r="K1559" i="5"/>
  <c r="M1559" i="5" s="1"/>
  <c r="V1559" i="5"/>
  <c r="Q1485" i="5"/>
  <c r="U1485" i="5"/>
  <c r="W1812" i="5"/>
  <c r="X1812" i="5"/>
  <c r="Y1812" i="5" s="1"/>
  <c r="P2026" i="5"/>
  <c r="N2026" i="5"/>
  <c r="Q1953" i="5"/>
  <c r="U1953" i="5"/>
  <c r="R1484" i="5"/>
  <c r="T1484" i="5"/>
  <c r="S1484" i="5"/>
  <c r="P1919" i="5"/>
  <c r="N1919" i="5"/>
  <c r="W697" i="5"/>
  <c r="R1268" i="5"/>
  <c r="S1268" i="5"/>
  <c r="T1268" i="5"/>
  <c r="K1271" i="5"/>
  <c r="M1271" i="5" s="1"/>
  <c r="V1271" i="5"/>
  <c r="W1272" i="5"/>
  <c r="X1272" i="5"/>
  <c r="Y1272" i="5" s="1"/>
  <c r="Q1269" i="5"/>
  <c r="U1269" i="5"/>
  <c r="P1270" i="5"/>
  <c r="N1270" i="5"/>
  <c r="P1234" i="5"/>
  <c r="N1234" i="5"/>
  <c r="W1236" i="5"/>
  <c r="X1236" i="5"/>
  <c r="Y1236" i="5" s="1"/>
  <c r="V1235" i="5"/>
  <c r="K1235" i="5"/>
  <c r="M1235" i="5" s="1"/>
  <c r="T1232" i="5"/>
  <c r="R1232" i="5"/>
  <c r="S1232" i="5"/>
  <c r="Q1233" i="5"/>
  <c r="U1233" i="5"/>
  <c r="W1200" i="5"/>
  <c r="X1200" i="5"/>
  <c r="Y1200" i="5" s="1"/>
  <c r="P1198" i="5"/>
  <c r="N1198" i="5"/>
  <c r="Q1197" i="5"/>
  <c r="U1197" i="5"/>
  <c r="R1196" i="5"/>
  <c r="T1196" i="5"/>
  <c r="S1196" i="5"/>
  <c r="K1199" i="5"/>
  <c r="M1199" i="5" s="1"/>
  <c r="V1199" i="5"/>
  <c r="V1091" i="5"/>
  <c r="K1091" i="5"/>
  <c r="M1091" i="5" s="1"/>
  <c r="P1090" i="5"/>
  <c r="N1090" i="5"/>
  <c r="X1092" i="5"/>
  <c r="Y1092" i="5" s="1"/>
  <c r="W1092" i="5"/>
  <c r="Q1089" i="5"/>
  <c r="U1089" i="5"/>
  <c r="S1088" i="5"/>
  <c r="T1088" i="5"/>
  <c r="R1088" i="5"/>
  <c r="W841" i="5"/>
  <c r="X841" i="5"/>
  <c r="Q946" i="5"/>
  <c r="M32" i="8"/>
  <c r="S945" i="5"/>
  <c r="R945" i="5"/>
  <c r="U945" i="5" s="1"/>
  <c r="T945" i="5"/>
  <c r="K948" i="5"/>
  <c r="M948" i="5" s="1"/>
  <c r="V948" i="5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X156" i="5"/>
  <c r="K920" i="5"/>
  <c r="M920" i="5" s="1"/>
  <c r="P920" i="5" s="1"/>
  <c r="X1308" i="5"/>
  <c r="W156" i="5"/>
  <c r="X192" i="5"/>
  <c r="X84" i="5"/>
  <c r="X517" i="5"/>
  <c r="W84" i="5"/>
  <c r="V585" i="5"/>
  <c r="W517" i="5"/>
  <c r="W54" i="5"/>
  <c r="X55" i="5" s="1"/>
  <c r="W987" i="5"/>
  <c r="V1052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Q919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V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V729" i="5"/>
  <c r="M765" i="5"/>
  <c r="V765" i="5"/>
  <c r="M441" i="5"/>
  <c r="V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Z880" i="5"/>
  <c r="Y1054" i="5"/>
  <c r="Z1055" i="5"/>
  <c r="K297" i="5"/>
  <c r="M297" i="5" s="1"/>
  <c r="V297" i="5"/>
  <c r="K878" i="5"/>
  <c r="M878" i="5" s="1"/>
  <c r="V878" i="5"/>
  <c r="V1053" i="5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V26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Z697" i="5"/>
  <c r="K442" i="5"/>
  <c r="M442" i="5" s="1"/>
  <c r="V442" i="5"/>
  <c r="Z13" i="5"/>
  <c r="Y12" i="5"/>
  <c r="S979" i="5"/>
  <c r="T979" i="5"/>
  <c r="R979" i="5"/>
  <c r="U979" i="5" s="1"/>
  <c r="K45" i="5"/>
  <c r="M45" i="5" s="1"/>
  <c r="P10" i="5"/>
  <c r="N10" i="5"/>
  <c r="V622" i="5"/>
  <c r="K622" i="5"/>
  <c r="M622" i="5" s="1"/>
  <c r="Z263" i="5"/>
  <c r="Y262" i="5"/>
  <c r="Z984" i="5"/>
  <c r="Y983" i="5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V586" i="5"/>
  <c r="K586" i="5"/>
  <c r="M586" i="5" s="1"/>
  <c r="K406" i="5"/>
  <c r="M406" i="5" s="1"/>
  <c r="V406" i="5"/>
  <c r="Z732" i="5"/>
  <c r="Y731" i="5"/>
  <c r="AA515" i="5"/>
  <c r="Y515" i="5" s="1"/>
  <c r="P518" i="5"/>
  <c r="Q20" i="8" s="1"/>
  <c r="N518" i="5"/>
  <c r="L14" i="8"/>
  <c r="T520" i="5"/>
  <c r="R520" i="5"/>
  <c r="U520" i="5" s="1"/>
  <c r="S520" i="5"/>
  <c r="Q519" i="5"/>
  <c r="V517" i="5"/>
  <c r="K517" i="5"/>
  <c r="T37" i="8"/>
  <c r="Q1133" i="5"/>
  <c r="N1134" i="5"/>
  <c r="P1134" i="5"/>
  <c r="K1135" i="5"/>
  <c r="M1135" i="5" s="1"/>
  <c r="V1135" i="5"/>
  <c r="T1132" i="5"/>
  <c r="S1132" i="5"/>
  <c r="R1132" i="5"/>
  <c r="U1132" i="5" s="1"/>
  <c r="M57" i="8"/>
  <c r="AA125" i="5"/>
  <c r="Z926" i="5"/>
  <c r="S296" i="5"/>
  <c r="W590" i="5" l="1"/>
  <c r="X591" i="5" s="1"/>
  <c r="Q370" i="5"/>
  <c r="U370" i="5"/>
  <c r="V372" i="5"/>
  <c r="K372" i="5"/>
  <c r="M372" i="5" s="1"/>
  <c r="W373" i="5"/>
  <c r="X373" i="5"/>
  <c r="Y373" i="5" s="1"/>
  <c r="N371" i="5"/>
  <c r="P371" i="5"/>
  <c r="T369" i="5"/>
  <c r="S369" i="5"/>
  <c r="R369" i="5"/>
  <c r="Y480" i="5"/>
  <c r="K480" i="5" s="1"/>
  <c r="M480" i="5" s="1"/>
  <c r="W481" i="5"/>
  <c r="X481" i="5"/>
  <c r="Y481" i="5" s="1"/>
  <c r="W1309" i="5"/>
  <c r="X1309" i="5"/>
  <c r="X698" i="5"/>
  <c r="V1668" i="5"/>
  <c r="Q1919" i="5"/>
  <c r="U1919" i="5"/>
  <c r="P1920" i="5"/>
  <c r="N1920" i="5"/>
  <c r="X1885" i="5"/>
  <c r="Y1885" i="5" s="1"/>
  <c r="W1885" i="5"/>
  <c r="S476" i="5"/>
  <c r="T476" i="5"/>
  <c r="R476" i="5"/>
  <c r="Q477" i="5"/>
  <c r="U477" i="5"/>
  <c r="K1488" i="5"/>
  <c r="M1488" i="5" s="1"/>
  <c r="V1488" i="5"/>
  <c r="W1633" i="5"/>
  <c r="X1633" i="5"/>
  <c r="X1993" i="5"/>
  <c r="Y1993" i="5" s="1"/>
  <c r="W1993" i="5"/>
  <c r="Q1954" i="5"/>
  <c r="U1954" i="5"/>
  <c r="Q2026" i="5"/>
  <c r="U2026" i="5"/>
  <c r="P1559" i="5"/>
  <c r="N1559" i="5"/>
  <c r="K1884" i="5"/>
  <c r="M1884" i="5" s="1"/>
  <c r="V1884" i="5"/>
  <c r="Q1558" i="5"/>
  <c r="U1558" i="5"/>
  <c r="J1380" i="5"/>
  <c r="K1380" i="5" s="1"/>
  <c r="M1380" i="5" s="1"/>
  <c r="X1381" i="5"/>
  <c r="Y1381" i="5" s="1"/>
  <c r="W1381" i="5"/>
  <c r="X1489" i="5"/>
  <c r="Y1489" i="5" s="1"/>
  <c r="W1489" i="5"/>
  <c r="U1450" i="5"/>
  <c r="Q1450" i="5"/>
  <c r="T2025" i="5"/>
  <c r="R2025" i="5"/>
  <c r="S2025" i="5"/>
  <c r="V1992" i="5"/>
  <c r="K1992" i="5"/>
  <c r="M1992" i="5" s="1"/>
  <c r="X1561" i="5"/>
  <c r="Y1561" i="5" s="1"/>
  <c r="W1561" i="5"/>
  <c r="R1881" i="5"/>
  <c r="S1881" i="5"/>
  <c r="T1881" i="5"/>
  <c r="P1451" i="5"/>
  <c r="N1451" i="5"/>
  <c r="K1812" i="5"/>
  <c r="M1812" i="5" s="1"/>
  <c r="V1812" i="5"/>
  <c r="W1453" i="5"/>
  <c r="X1453" i="5"/>
  <c r="Y1453" i="5" s="1"/>
  <c r="S1989" i="5"/>
  <c r="T1989" i="5"/>
  <c r="R1989" i="5"/>
  <c r="V1380" i="5"/>
  <c r="Q1810" i="5"/>
  <c r="U1810" i="5"/>
  <c r="P1955" i="5"/>
  <c r="N1955" i="5"/>
  <c r="K479" i="5"/>
  <c r="M479" i="5" s="1"/>
  <c r="V479" i="5"/>
  <c r="T1377" i="5"/>
  <c r="R1377" i="5"/>
  <c r="S1377" i="5"/>
  <c r="T1593" i="5"/>
  <c r="R1593" i="5"/>
  <c r="S1593" i="5"/>
  <c r="P2027" i="5"/>
  <c r="N2027" i="5"/>
  <c r="U1882" i="5"/>
  <c r="Q1882" i="5"/>
  <c r="K1560" i="5"/>
  <c r="M1560" i="5" s="1"/>
  <c r="V1560" i="5"/>
  <c r="W1813" i="5"/>
  <c r="X1813" i="5"/>
  <c r="Y1813" i="5" s="1"/>
  <c r="R1665" i="5"/>
  <c r="T1665" i="5"/>
  <c r="S1665" i="5"/>
  <c r="V1452" i="5"/>
  <c r="K1452" i="5"/>
  <c r="M1452" i="5" s="1"/>
  <c r="P1487" i="5"/>
  <c r="N1487" i="5"/>
  <c r="Q1990" i="5"/>
  <c r="U1990" i="5"/>
  <c r="W1597" i="5"/>
  <c r="X1597" i="5"/>
  <c r="Y1597" i="5" s="1"/>
  <c r="P1883" i="5"/>
  <c r="N1883" i="5"/>
  <c r="P1379" i="5"/>
  <c r="N1379" i="5"/>
  <c r="S1449" i="5"/>
  <c r="R1449" i="5"/>
  <c r="T1449" i="5"/>
  <c r="P1991" i="5"/>
  <c r="N1991" i="5"/>
  <c r="P1667" i="5"/>
  <c r="N1667" i="5"/>
  <c r="Q1486" i="5"/>
  <c r="U1486" i="5"/>
  <c r="Q1378" i="5"/>
  <c r="U1378" i="5"/>
  <c r="K1956" i="5"/>
  <c r="M1956" i="5" s="1"/>
  <c r="V1956" i="5"/>
  <c r="W1922" i="5"/>
  <c r="X1922" i="5"/>
  <c r="Y1922" i="5" s="1"/>
  <c r="K1596" i="5"/>
  <c r="M1596" i="5" s="1"/>
  <c r="V1596" i="5"/>
  <c r="S1557" i="5"/>
  <c r="T1557" i="5"/>
  <c r="R1557" i="5"/>
  <c r="K2028" i="5"/>
  <c r="M2028" i="5" s="1"/>
  <c r="V2028" i="5"/>
  <c r="J1668" i="5"/>
  <c r="K1668" i="5" s="1"/>
  <c r="M1668" i="5" s="1"/>
  <c r="X1669" i="5"/>
  <c r="Y1669" i="5" s="1"/>
  <c r="W1669" i="5"/>
  <c r="P1811" i="5"/>
  <c r="N1811" i="5"/>
  <c r="R1953" i="5"/>
  <c r="T1953" i="5"/>
  <c r="S1953" i="5"/>
  <c r="T1485" i="5"/>
  <c r="R1485" i="5"/>
  <c r="S1485" i="5"/>
  <c r="U1594" i="5"/>
  <c r="Q1594" i="5"/>
  <c r="P1595" i="5"/>
  <c r="N1595" i="5"/>
  <c r="X1957" i="5"/>
  <c r="Y1957" i="5" s="1"/>
  <c r="W1957" i="5"/>
  <c r="K1921" i="5"/>
  <c r="M1921" i="5" s="1"/>
  <c r="V1921" i="5"/>
  <c r="W2029" i="5"/>
  <c r="X2029" i="5"/>
  <c r="Y2029" i="5" s="1"/>
  <c r="N478" i="5"/>
  <c r="P478" i="5"/>
  <c r="T1809" i="5"/>
  <c r="S1809" i="5"/>
  <c r="R1809" i="5"/>
  <c r="S1918" i="5"/>
  <c r="T1918" i="5"/>
  <c r="R1918" i="5"/>
  <c r="Q1666" i="5"/>
  <c r="U1666" i="5"/>
  <c r="W1273" i="5"/>
  <c r="X1273" i="5"/>
  <c r="Y1273" i="5" s="1"/>
  <c r="Q1270" i="5"/>
  <c r="U1270" i="5"/>
  <c r="P1271" i="5"/>
  <c r="N1271" i="5"/>
  <c r="R1269" i="5"/>
  <c r="T1269" i="5"/>
  <c r="S1269" i="5"/>
  <c r="K1272" i="5"/>
  <c r="M1272" i="5" s="1"/>
  <c r="V1272" i="5"/>
  <c r="P1235" i="5"/>
  <c r="N1235" i="5"/>
  <c r="T1233" i="5"/>
  <c r="R1233" i="5"/>
  <c r="S1233" i="5"/>
  <c r="K1236" i="5"/>
  <c r="M1236" i="5" s="1"/>
  <c r="V1236" i="5"/>
  <c r="W1237" i="5"/>
  <c r="X1237" i="5"/>
  <c r="Y1237" i="5" s="1"/>
  <c r="Q1234" i="5"/>
  <c r="U1234" i="5"/>
  <c r="T1197" i="5"/>
  <c r="R1197" i="5"/>
  <c r="S1197" i="5"/>
  <c r="N1199" i="5"/>
  <c r="P1199" i="5"/>
  <c r="Q1198" i="5"/>
  <c r="U1198" i="5"/>
  <c r="K1200" i="5"/>
  <c r="M1200" i="5" s="1"/>
  <c r="V1200" i="5"/>
  <c r="X1201" i="5"/>
  <c r="Y1201" i="5" s="1"/>
  <c r="W1201" i="5"/>
  <c r="X1093" i="5"/>
  <c r="Y1093" i="5" s="1"/>
  <c r="W1093" i="5"/>
  <c r="K1092" i="5"/>
  <c r="M1092" i="5" s="1"/>
  <c r="V1092" i="5"/>
  <c r="U1090" i="5"/>
  <c r="Q1090" i="5"/>
  <c r="P1091" i="5"/>
  <c r="N1091" i="5"/>
  <c r="T1089" i="5"/>
  <c r="R1089" i="5"/>
  <c r="S1089" i="5"/>
  <c r="W842" i="5"/>
  <c r="W806" i="5"/>
  <c r="X842" i="5"/>
  <c r="V949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W699" i="5" s="1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V45" i="5"/>
  <c r="W557" i="5"/>
  <c r="X557" i="5"/>
  <c r="W558" i="5" s="1"/>
  <c r="W56" i="5"/>
  <c r="X56" i="5"/>
  <c r="W1059" i="5"/>
  <c r="V11" i="5"/>
  <c r="W737" i="5"/>
  <c r="X737" i="5"/>
  <c r="X773" i="5"/>
  <c r="W774" i="5" s="1"/>
  <c r="X775" i="5" s="1"/>
  <c r="W776" i="5" s="1"/>
  <c r="W773" i="5"/>
  <c r="X774" i="5" s="1"/>
  <c r="W775" i="5" s="1"/>
  <c r="X776" i="5" s="1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18" i="5" s="1"/>
  <c r="W988" i="5"/>
  <c r="X988" i="5"/>
  <c r="W989" i="5" s="1"/>
  <c r="W267" i="5"/>
  <c r="X449" i="5"/>
  <c r="W449" i="5"/>
  <c r="X450" i="5" s="1"/>
  <c r="V912" i="5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V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Z881" i="5"/>
  <c r="Y299" i="5"/>
  <c r="Z300" i="5"/>
  <c r="O30" i="8"/>
  <c r="Q877" i="5"/>
  <c r="V879" i="5"/>
  <c r="K879" i="5"/>
  <c r="M879" i="5" s="1"/>
  <c r="K298" i="5"/>
  <c r="M298" i="5" s="1"/>
  <c r="V79" i="5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V78" i="5"/>
  <c r="P79" i="5"/>
  <c r="Q79" i="5" s="1"/>
  <c r="N79" i="5"/>
  <c r="P78" i="5"/>
  <c r="N78" i="5"/>
  <c r="Y80" i="5"/>
  <c r="Q44" i="5"/>
  <c r="K6" i="8"/>
  <c r="R728" i="5"/>
  <c r="S728" i="5"/>
  <c r="T728" i="5"/>
  <c r="Z48" i="5"/>
  <c r="Y47" i="5"/>
  <c r="Z445" i="5"/>
  <c r="Y444" i="5"/>
  <c r="Z553" i="5"/>
  <c r="Y552" i="5"/>
  <c r="Z769" i="5"/>
  <c r="Y768" i="5"/>
  <c r="Z985" i="5"/>
  <c r="Y984" i="5"/>
  <c r="N622" i="5"/>
  <c r="P622" i="5"/>
  <c r="K12" i="5"/>
  <c r="M12" i="5" s="1"/>
  <c r="V12" i="5"/>
  <c r="P442" i="5"/>
  <c r="N442" i="5"/>
  <c r="Z156" i="5"/>
  <c r="V587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V262" i="5"/>
  <c r="Z14" i="5"/>
  <c r="Y13" i="5"/>
  <c r="K407" i="5"/>
  <c r="Z589" i="5"/>
  <c r="Y588" i="5"/>
  <c r="Z733" i="5"/>
  <c r="Y732" i="5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Q10" i="5"/>
  <c r="L5" i="8"/>
  <c r="Z698" i="5"/>
  <c r="Z409" i="5"/>
  <c r="Y408" i="5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Q260" i="5"/>
  <c r="K74" i="8" s="1"/>
  <c r="K12" i="8"/>
  <c r="K551" i="5"/>
  <c r="M551" i="5" s="1"/>
  <c r="K767" i="5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V516" i="5"/>
  <c r="AA514" i="5"/>
  <c r="Y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W591" i="5" l="1"/>
  <c r="X592" i="5" s="1"/>
  <c r="W1310" i="5"/>
  <c r="V480" i="5"/>
  <c r="X1310" i="5"/>
  <c r="K373" i="5"/>
  <c r="M373" i="5" s="1"/>
  <c r="V373" i="5"/>
  <c r="W374" i="5"/>
  <c r="X374" i="5"/>
  <c r="Y374" i="5" s="1"/>
  <c r="N372" i="5"/>
  <c r="P372" i="5"/>
  <c r="U371" i="5"/>
  <c r="Q371" i="5"/>
  <c r="T370" i="5"/>
  <c r="R370" i="5"/>
  <c r="S370" i="5"/>
  <c r="V481" i="5"/>
  <c r="K481" i="5"/>
  <c r="M481" i="5" s="1"/>
  <c r="X482" i="5"/>
  <c r="Y482" i="5" s="1"/>
  <c r="W482" i="5"/>
  <c r="S1594" i="5"/>
  <c r="T1594" i="5"/>
  <c r="R1594" i="5"/>
  <c r="P1668" i="5"/>
  <c r="N1668" i="5"/>
  <c r="X1598" i="5"/>
  <c r="Y1598" i="5" s="1"/>
  <c r="W1598" i="5"/>
  <c r="J1381" i="5"/>
  <c r="W1382" i="5"/>
  <c r="X1382" i="5"/>
  <c r="Y1382" i="5" s="1"/>
  <c r="P1884" i="5"/>
  <c r="N1884" i="5"/>
  <c r="T1954" i="5"/>
  <c r="R1954" i="5"/>
  <c r="S1954" i="5"/>
  <c r="P1488" i="5"/>
  <c r="N1488" i="5"/>
  <c r="X1886" i="5"/>
  <c r="Y1886" i="5" s="1"/>
  <c r="W1886" i="5"/>
  <c r="T1666" i="5"/>
  <c r="S1666" i="5"/>
  <c r="R1666" i="5"/>
  <c r="P1921" i="5"/>
  <c r="N1921" i="5"/>
  <c r="P1596" i="5"/>
  <c r="N1596" i="5"/>
  <c r="T1378" i="5"/>
  <c r="S1378" i="5"/>
  <c r="R1378" i="5"/>
  <c r="Q1991" i="5"/>
  <c r="U1991" i="5"/>
  <c r="P1560" i="5"/>
  <c r="N1560" i="5"/>
  <c r="N479" i="5"/>
  <c r="P479" i="5"/>
  <c r="N19" i="8" s="1"/>
  <c r="P1812" i="5"/>
  <c r="N1812" i="5"/>
  <c r="W1562" i="5"/>
  <c r="X1562" i="5"/>
  <c r="Y1562" i="5" s="1"/>
  <c r="K1381" i="5"/>
  <c r="M1381" i="5" s="1"/>
  <c r="V1381" i="5"/>
  <c r="W1994" i="5"/>
  <c r="X1994" i="5"/>
  <c r="Y1994" i="5" s="1"/>
  <c r="K1885" i="5"/>
  <c r="M1885" i="5" s="1"/>
  <c r="V1885" i="5"/>
  <c r="U478" i="5"/>
  <c r="Q478" i="5"/>
  <c r="X1958" i="5"/>
  <c r="Y1958" i="5" s="1"/>
  <c r="W1958" i="5"/>
  <c r="P2028" i="5"/>
  <c r="N2028" i="5"/>
  <c r="V1922" i="5"/>
  <c r="K1922" i="5"/>
  <c r="M1922" i="5" s="1"/>
  <c r="U1379" i="5"/>
  <c r="Q1379" i="5"/>
  <c r="S1990" i="5"/>
  <c r="T1990" i="5"/>
  <c r="R1990" i="5"/>
  <c r="T1882" i="5"/>
  <c r="S1882" i="5"/>
  <c r="R1882" i="5"/>
  <c r="K1561" i="5"/>
  <c r="M1561" i="5" s="1"/>
  <c r="V1561" i="5"/>
  <c r="R1450" i="5"/>
  <c r="T1450" i="5"/>
  <c r="S1450" i="5"/>
  <c r="P1380" i="5"/>
  <c r="N1380" i="5"/>
  <c r="Q1559" i="5"/>
  <c r="U1559" i="5"/>
  <c r="K1993" i="5"/>
  <c r="M1993" i="5" s="1"/>
  <c r="V1993" i="5"/>
  <c r="R477" i="5"/>
  <c r="S477" i="5"/>
  <c r="T477" i="5"/>
  <c r="K1957" i="5"/>
  <c r="M1957" i="5" s="1"/>
  <c r="V1957" i="5"/>
  <c r="Q1811" i="5"/>
  <c r="U1811" i="5"/>
  <c r="W1923" i="5"/>
  <c r="X1923" i="5"/>
  <c r="Y1923" i="5" s="1"/>
  <c r="S1486" i="5"/>
  <c r="T1486" i="5"/>
  <c r="R1486" i="5"/>
  <c r="N480" i="5"/>
  <c r="P480" i="5"/>
  <c r="O19" i="8" s="1"/>
  <c r="U1955" i="5"/>
  <c r="Q1955" i="5"/>
  <c r="Q1451" i="5"/>
  <c r="U1451" i="5"/>
  <c r="P1992" i="5"/>
  <c r="N1992" i="5"/>
  <c r="Q1920" i="5"/>
  <c r="U1920" i="5"/>
  <c r="V2029" i="5"/>
  <c r="K2029" i="5"/>
  <c r="M2029" i="5" s="1"/>
  <c r="J1669" i="5"/>
  <c r="K1669" i="5" s="1"/>
  <c r="M1669" i="5" s="1"/>
  <c r="W1670" i="5"/>
  <c r="X1670" i="5"/>
  <c r="Y1670" i="5" s="1"/>
  <c r="U1883" i="5"/>
  <c r="Q1883" i="5"/>
  <c r="Q1487" i="5"/>
  <c r="U1487" i="5"/>
  <c r="V1813" i="5"/>
  <c r="K1813" i="5"/>
  <c r="M1813" i="5" s="1"/>
  <c r="K1453" i="5"/>
  <c r="M1453" i="5" s="1"/>
  <c r="V1453" i="5"/>
  <c r="W1490" i="5"/>
  <c r="X1490" i="5"/>
  <c r="Y1490" i="5" s="1"/>
  <c r="S1558" i="5"/>
  <c r="T1558" i="5"/>
  <c r="R1558" i="5"/>
  <c r="T2026" i="5"/>
  <c r="R2026" i="5"/>
  <c r="S2026" i="5"/>
  <c r="W1634" i="5"/>
  <c r="X1634" i="5"/>
  <c r="W2030" i="5"/>
  <c r="X2030" i="5"/>
  <c r="Y2030" i="5" s="1"/>
  <c r="Q1595" i="5"/>
  <c r="U1595" i="5"/>
  <c r="V1669" i="5"/>
  <c r="P1956" i="5"/>
  <c r="N1956" i="5"/>
  <c r="Q1667" i="5"/>
  <c r="U1667" i="5"/>
  <c r="K1597" i="5"/>
  <c r="M1597" i="5" s="1"/>
  <c r="V1597" i="5"/>
  <c r="P1452" i="5"/>
  <c r="N1452" i="5"/>
  <c r="X1814" i="5"/>
  <c r="Y1814" i="5" s="1"/>
  <c r="W1814" i="5"/>
  <c r="Q2027" i="5"/>
  <c r="U2027" i="5"/>
  <c r="T1810" i="5"/>
  <c r="R1810" i="5"/>
  <c r="S1810" i="5"/>
  <c r="X1454" i="5"/>
  <c r="Y1454" i="5" s="1"/>
  <c r="W1454" i="5"/>
  <c r="K1489" i="5"/>
  <c r="M1489" i="5" s="1"/>
  <c r="V1489" i="5"/>
  <c r="R1919" i="5"/>
  <c r="S1919" i="5"/>
  <c r="T1919" i="5"/>
  <c r="W627" i="5"/>
  <c r="Q1271" i="5"/>
  <c r="U1271" i="5"/>
  <c r="N1272" i="5"/>
  <c r="P1272" i="5"/>
  <c r="T1270" i="5"/>
  <c r="R1270" i="5"/>
  <c r="S1270" i="5"/>
  <c r="K1273" i="5"/>
  <c r="M1273" i="5" s="1"/>
  <c r="V1273" i="5"/>
  <c r="W1274" i="5"/>
  <c r="X1274" i="5"/>
  <c r="Y1274" i="5" s="1"/>
  <c r="N1236" i="5"/>
  <c r="P1236" i="5"/>
  <c r="R1234" i="5"/>
  <c r="S1234" i="5"/>
  <c r="T1234" i="5"/>
  <c r="K1237" i="5"/>
  <c r="M1237" i="5" s="1"/>
  <c r="V1237" i="5"/>
  <c r="W1238" i="5"/>
  <c r="X1238" i="5"/>
  <c r="Y1238" i="5" s="1"/>
  <c r="Q1235" i="5"/>
  <c r="U1235" i="5"/>
  <c r="T1198" i="5"/>
  <c r="R1198" i="5"/>
  <c r="S1198" i="5"/>
  <c r="X1202" i="5"/>
  <c r="Y1202" i="5" s="1"/>
  <c r="W1202" i="5"/>
  <c r="U1199" i="5"/>
  <c r="Q1199" i="5"/>
  <c r="K1201" i="5"/>
  <c r="M1201" i="5" s="1"/>
  <c r="V1201" i="5"/>
  <c r="P1200" i="5"/>
  <c r="N1200" i="5"/>
  <c r="R1090" i="5"/>
  <c r="T1090" i="5"/>
  <c r="S1090" i="5"/>
  <c r="P1092" i="5"/>
  <c r="N1092" i="5"/>
  <c r="X1094" i="5"/>
  <c r="Y1094" i="5" s="1"/>
  <c r="W1094" i="5"/>
  <c r="Q1091" i="5"/>
  <c r="U1091" i="5"/>
  <c r="V1093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V950" i="5"/>
  <c r="W663" i="5"/>
  <c r="X663" i="5"/>
  <c r="W194" i="5"/>
  <c r="X627" i="5"/>
  <c r="G19" i="8"/>
  <c r="X699" i="5"/>
  <c r="W700" i="5" s="1"/>
  <c r="X230" i="5"/>
  <c r="W230" i="5"/>
  <c r="X1311" i="5"/>
  <c r="W1311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V298" i="5"/>
  <c r="V623" i="5"/>
  <c r="V1054" i="5"/>
  <c r="N912" i="5"/>
  <c r="P912" i="5"/>
  <c r="O31" i="8" s="1"/>
  <c r="X990" i="5"/>
  <c r="W991" i="5" s="1"/>
  <c r="X57" i="5"/>
  <c r="W57" i="5"/>
  <c r="W307" i="5"/>
  <c r="X989" i="5"/>
  <c r="W990" i="5" s="1"/>
  <c r="X777" i="5"/>
  <c r="W777" i="5"/>
  <c r="W738" i="5"/>
  <c r="X738" i="5"/>
  <c r="X917" i="5"/>
  <c r="W917" i="5"/>
  <c r="M19" i="8"/>
  <c r="V551" i="5"/>
  <c r="V46" i="5"/>
  <c r="W450" i="5"/>
  <c r="X451" i="5" s="1"/>
  <c r="X18" i="5"/>
  <c r="W19" i="5" s="1"/>
  <c r="X559" i="5"/>
  <c r="W560" i="5" s="1"/>
  <c r="X123" i="5"/>
  <c r="W123" i="5"/>
  <c r="X951" i="5"/>
  <c r="Y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V226" i="5"/>
  <c r="M731" i="5"/>
  <c r="V731" i="5"/>
  <c r="M407" i="5"/>
  <c r="V407" i="5"/>
  <c r="M839" i="5"/>
  <c r="V839" i="5"/>
  <c r="M443" i="5"/>
  <c r="V443" i="5"/>
  <c r="M767" i="5"/>
  <c r="V767" i="5"/>
  <c r="M983" i="5"/>
  <c r="V983" i="5"/>
  <c r="K840" i="5"/>
  <c r="K624" i="5"/>
  <c r="M624" i="5" s="1"/>
  <c r="Y881" i="5"/>
  <c r="Z882" i="5"/>
  <c r="N1054" i="5"/>
  <c r="P1054" i="5"/>
  <c r="Y1056" i="5"/>
  <c r="Z1057" i="5"/>
  <c r="N298" i="5"/>
  <c r="P298" i="5"/>
  <c r="V880" i="5"/>
  <c r="K880" i="5"/>
  <c r="M880" i="5" s="1"/>
  <c r="L35" i="8"/>
  <c r="Q1053" i="5"/>
  <c r="P30" i="8"/>
  <c r="Q878" i="5"/>
  <c r="V1055" i="5"/>
  <c r="K1055" i="5"/>
  <c r="M1055" i="5" s="1"/>
  <c r="Y300" i="5"/>
  <c r="Z301" i="5"/>
  <c r="Y625" i="5"/>
  <c r="Z626" i="5"/>
  <c r="U297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0" i="5"/>
  <c r="K80" i="5"/>
  <c r="M80" i="5" s="1"/>
  <c r="L6" i="8"/>
  <c r="Q45" i="5"/>
  <c r="Z811" i="5"/>
  <c r="Z410" i="5"/>
  <c r="Y409" i="5"/>
  <c r="K263" i="5"/>
  <c r="M263" i="5" s="1"/>
  <c r="Z734" i="5"/>
  <c r="Y733" i="5"/>
  <c r="Z590" i="5"/>
  <c r="Y589" i="5"/>
  <c r="Z15" i="5"/>
  <c r="Y14" i="5"/>
  <c r="N623" i="5"/>
  <c r="P623" i="5"/>
  <c r="Z157" i="5"/>
  <c r="Q442" i="5"/>
  <c r="L18" i="8"/>
  <c r="N12" i="5"/>
  <c r="P12" i="5"/>
  <c r="Z770" i="5"/>
  <c r="Y769" i="5"/>
  <c r="T260" i="5"/>
  <c r="R260" i="5"/>
  <c r="U260" i="5" s="1"/>
  <c r="S260" i="5"/>
  <c r="Z1021" i="5"/>
  <c r="Z86" i="5"/>
  <c r="Z265" i="5"/>
  <c r="Y264" i="5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V984" i="5"/>
  <c r="K552" i="5"/>
  <c r="K444" i="5"/>
  <c r="M444" i="5" s="1"/>
  <c r="V47" i="5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Z554" i="5"/>
  <c r="Y553" i="5"/>
  <c r="Z446" i="5"/>
  <c r="Y445" i="5"/>
  <c r="Z49" i="5"/>
  <c r="Y48" i="5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V588" i="5"/>
  <c r="K13" i="5"/>
  <c r="M13" i="5" s="1"/>
  <c r="S549" i="5"/>
  <c r="T549" i="5"/>
  <c r="R549" i="5"/>
  <c r="Q622" i="5"/>
  <c r="L23" i="8"/>
  <c r="K768" i="5"/>
  <c r="M768" i="5" s="1"/>
  <c r="V768" i="5"/>
  <c r="K515" i="5"/>
  <c r="M515" i="5" s="1"/>
  <c r="V515" i="5"/>
  <c r="AA513" i="5"/>
  <c r="Y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W592" i="5" l="1"/>
  <c r="X593" i="5" s="1"/>
  <c r="W593" i="5"/>
  <c r="U372" i="5"/>
  <c r="Q372" i="5"/>
  <c r="K374" i="5"/>
  <c r="M374" i="5" s="1"/>
  <c r="V374" i="5"/>
  <c r="W375" i="5"/>
  <c r="X375" i="5"/>
  <c r="Y375" i="5" s="1"/>
  <c r="T371" i="5"/>
  <c r="S371" i="5"/>
  <c r="R371" i="5"/>
  <c r="P373" i="5"/>
  <c r="N373" i="5"/>
  <c r="X483" i="5"/>
  <c r="Y483" i="5" s="1"/>
  <c r="W483" i="5"/>
  <c r="K482" i="5"/>
  <c r="M482" i="5" s="1"/>
  <c r="V482" i="5"/>
  <c r="P481" i="5"/>
  <c r="N481" i="5"/>
  <c r="K1814" i="5"/>
  <c r="M1814" i="5" s="1"/>
  <c r="V1814" i="5"/>
  <c r="R1667" i="5"/>
  <c r="T1667" i="5"/>
  <c r="S1667" i="5"/>
  <c r="T1595" i="5"/>
  <c r="R1595" i="5"/>
  <c r="S1595" i="5"/>
  <c r="X1491" i="5"/>
  <c r="Y1491" i="5" s="1"/>
  <c r="W1491" i="5"/>
  <c r="R1487" i="5"/>
  <c r="S1487" i="5"/>
  <c r="T1487" i="5"/>
  <c r="P2029" i="5"/>
  <c r="N2029" i="5"/>
  <c r="T1811" i="5"/>
  <c r="R1811" i="5"/>
  <c r="S1811" i="5"/>
  <c r="V1958" i="5"/>
  <c r="K1958" i="5"/>
  <c r="M1958" i="5" s="1"/>
  <c r="W1995" i="5"/>
  <c r="X1995" i="5"/>
  <c r="Y1995" i="5" s="1"/>
  <c r="Q1812" i="5"/>
  <c r="U1812" i="5"/>
  <c r="R1991" i="5"/>
  <c r="S1991" i="5"/>
  <c r="T1991" i="5"/>
  <c r="K1886" i="5"/>
  <c r="M1886" i="5" s="1"/>
  <c r="V1886" i="5"/>
  <c r="K1598" i="5"/>
  <c r="M1598" i="5" s="1"/>
  <c r="V1598" i="5"/>
  <c r="K2030" i="5"/>
  <c r="M2030" i="5" s="1"/>
  <c r="V2030" i="5"/>
  <c r="R1883" i="5"/>
  <c r="T1883" i="5"/>
  <c r="S1883" i="5"/>
  <c r="S1451" i="5"/>
  <c r="R1451" i="5"/>
  <c r="T1451" i="5"/>
  <c r="P1993" i="5"/>
  <c r="N1993" i="5"/>
  <c r="P1922" i="5"/>
  <c r="N1922" i="5"/>
  <c r="S478" i="5"/>
  <c r="R478" i="5"/>
  <c r="T478" i="5"/>
  <c r="U479" i="5"/>
  <c r="Q479" i="5"/>
  <c r="Q1921" i="5"/>
  <c r="U1921" i="5"/>
  <c r="Q1884" i="5"/>
  <c r="U1884" i="5"/>
  <c r="U1452" i="5"/>
  <c r="Q1452" i="5"/>
  <c r="Q1956" i="5"/>
  <c r="U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/>
  <c r="V1382" i="5"/>
  <c r="K1382" i="5"/>
  <c r="M1382" i="5" s="1"/>
  <c r="Q1668" i="5"/>
  <c r="U1668" i="5"/>
  <c r="P1489" i="5"/>
  <c r="N1489" i="5"/>
  <c r="P1669" i="5"/>
  <c r="N1669" i="5"/>
  <c r="P1813" i="5"/>
  <c r="N1813" i="5"/>
  <c r="V1670" i="5"/>
  <c r="R1920" i="5"/>
  <c r="S1920" i="5"/>
  <c r="T1920" i="5"/>
  <c r="K1923" i="5"/>
  <c r="M1923" i="5" s="1"/>
  <c r="V1923" i="5"/>
  <c r="T1559" i="5"/>
  <c r="R1559" i="5"/>
  <c r="S1559" i="5"/>
  <c r="K1562" i="5"/>
  <c r="M1562" i="5" s="1"/>
  <c r="V1562" i="5"/>
  <c r="J1382" i="5"/>
  <c r="X1383" i="5"/>
  <c r="Y1383" i="5" s="1"/>
  <c r="W1383" i="5"/>
  <c r="X1455" i="5"/>
  <c r="Y1455" i="5" s="1"/>
  <c r="W1455" i="5"/>
  <c r="T2027" i="5"/>
  <c r="S2027" i="5"/>
  <c r="R2027" i="5"/>
  <c r="P1597" i="5"/>
  <c r="N1597" i="5"/>
  <c r="W1635" i="5"/>
  <c r="X1635" i="5"/>
  <c r="J1670" i="5"/>
  <c r="K1670" i="5" s="1"/>
  <c r="M1670" i="5" s="1"/>
  <c r="W1671" i="5"/>
  <c r="X1671" i="5"/>
  <c r="Y1671" i="5" s="1"/>
  <c r="Q480" i="5"/>
  <c r="U480" i="5"/>
  <c r="W1924" i="5"/>
  <c r="X1924" i="5"/>
  <c r="Y1924" i="5" s="1"/>
  <c r="P1561" i="5"/>
  <c r="N1561" i="5"/>
  <c r="Q2028" i="5"/>
  <c r="U2028" i="5"/>
  <c r="P1885" i="5"/>
  <c r="N1885" i="5"/>
  <c r="W1563" i="5"/>
  <c r="X1563" i="5"/>
  <c r="Y1563" i="5" s="1"/>
  <c r="U1560" i="5"/>
  <c r="Q1560" i="5"/>
  <c r="K1454" i="5"/>
  <c r="M1454" i="5" s="1"/>
  <c r="V1454" i="5"/>
  <c r="W1815" i="5"/>
  <c r="X1815" i="5"/>
  <c r="Y1815" i="5" s="1"/>
  <c r="V1490" i="5"/>
  <c r="K1490" i="5"/>
  <c r="M1490" i="5" s="1"/>
  <c r="Q1992" i="5"/>
  <c r="U1992" i="5"/>
  <c r="U1380" i="5"/>
  <c r="Q1380" i="5"/>
  <c r="S1379" i="5"/>
  <c r="R1379" i="5"/>
  <c r="T1379" i="5"/>
  <c r="W1959" i="5"/>
  <c r="X1959" i="5"/>
  <c r="Y1959" i="5" s="1"/>
  <c r="V1994" i="5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V1274" i="5"/>
  <c r="W1275" i="5"/>
  <c r="X1275" i="5"/>
  <c r="Y1275" i="5" s="1"/>
  <c r="Q1272" i="5"/>
  <c r="U1272" i="5"/>
  <c r="P1273" i="5"/>
  <c r="N1273" i="5"/>
  <c r="S1271" i="5"/>
  <c r="T1271" i="5"/>
  <c r="R1271" i="5"/>
  <c r="P1237" i="5"/>
  <c r="N1237" i="5"/>
  <c r="V1238" i="5"/>
  <c r="K1238" i="5"/>
  <c r="M1238" i="5" s="1"/>
  <c r="T1235" i="5"/>
  <c r="R1235" i="5"/>
  <c r="S1235" i="5"/>
  <c r="X1239" i="5"/>
  <c r="Y1239" i="5" s="1"/>
  <c r="W1239" i="5"/>
  <c r="Q1236" i="5"/>
  <c r="U1236" i="5"/>
  <c r="X1203" i="5"/>
  <c r="Y1203" i="5" s="1"/>
  <c r="W1203" i="5"/>
  <c r="Q1200" i="5"/>
  <c r="U1200" i="5"/>
  <c r="K1202" i="5"/>
  <c r="M1202" i="5" s="1"/>
  <c r="V1202" i="5"/>
  <c r="N1201" i="5"/>
  <c r="P1201" i="5"/>
  <c r="R1199" i="5"/>
  <c r="T1199" i="5"/>
  <c r="S1199" i="5"/>
  <c r="K1094" i="5"/>
  <c r="M1094" i="5" s="1"/>
  <c r="V1094" i="5"/>
  <c r="N1093" i="5"/>
  <c r="P1093" i="5"/>
  <c r="Q1092" i="5"/>
  <c r="U1092" i="5"/>
  <c r="T1091" i="5"/>
  <c r="S1091" i="5"/>
  <c r="R1091" i="5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W701" i="5" s="1"/>
  <c r="X231" i="5"/>
  <c r="W231" i="5"/>
  <c r="X1312" i="5"/>
  <c r="W1312" i="5"/>
  <c r="W159" i="5"/>
  <c r="V951" i="5"/>
  <c r="K951" i="5"/>
  <c r="M951" i="5" s="1"/>
  <c r="X159" i="5"/>
  <c r="W87" i="5"/>
  <c r="X87" i="5"/>
  <c r="X195" i="5"/>
  <c r="X520" i="5"/>
  <c r="X521" i="5" s="1"/>
  <c r="V13" i="5"/>
  <c r="V299" i="5"/>
  <c r="X739" i="5"/>
  <c r="W739" i="5"/>
  <c r="X308" i="5"/>
  <c r="W308" i="5"/>
  <c r="W1061" i="5"/>
  <c r="X1062" i="5" s="1"/>
  <c r="X19" i="5"/>
  <c r="W20" i="5" s="1"/>
  <c r="X778" i="5"/>
  <c r="W778" i="5"/>
  <c r="X58" i="5"/>
  <c r="W58" i="5"/>
  <c r="X418" i="5"/>
  <c r="W418" i="5"/>
  <c r="X270" i="5"/>
  <c r="W271" i="5" s="1"/>
  <c r="V444" i="5"/>
  <c r="V624" i="5"/>
  <c r="W451" i="5"/>
  <c r="X452" i="5" s="1"/>
  <c r="X269" i="5"/>
  <c r="W270" i="5" s="1"/>
  <c r="X560" i="5"/>
  <c r="X561" i="5" s="1"/>
  <c r="W886" i="5"/>
  <c r="X886" i="5"/>
  <c r="V263" i="5"/>
  <c r="X20" i="5"/>
  <c r="X918" i="5"/>
  <c r="W919" i="5" s="1"/>
  <c r="X991" i="5"/>
  <c r="W992" i="5" s="1"/>
  <c r="N31" i="8"/>
  <c r="Q912" i="5"/>
  <c r="W452" i="5"/>
  <c r="W918" i="5"/>
  <c r="Y917" i="5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V227" i="5"/>
  <c r="M408" i="5"/>
  <c r="V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V840" i="5"/>
  <c r="M552" i="5"/>
  <c r="V552" i="5"/>
  <c r="M732" i="5"/>
  <c r="V732" i="5"/>
  <c r="N624" i="5"/>
  <c r="P624" i="5"/>
  <c r="Y554" i="5"/>
  <c r="Z555" i="5"/>
  <c r="P1055" i="5"/>
  <c r="N1055" i="5"/>
  <c r="K1056" i="5"/>
  <c r="M1056" i="5" s="1"/>
  <c r="V1056" i="5"/>
  <c r="V881" i="5"/>
  <c r="K881" i="5"/>
  <c r="M881" i="5" s="1"/>
  <c r="N299" i="5"/>
  <c r="P299" i="5"/>
  <c r="Q879" i="5"/>
  <c r="Q30" i="8"/>
  <c r="T297" i="5"/>
  <c r="R297" i="5"/>
  <c r="S297" i="5"/>
  <c r="K625" i="5"/>
  <c r="M625" i="5" s="1"/>
  <c r="K300" i="5"/>
  <c r="M300" i="5" s="1"/>
  <c r="P880" i="5"/>
  <c r="N880" i="5"/>
  <c r="Y882" i="5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Z1058" i="5"/>
  <c r="K841" i="5"/>
  <c r="Y626" i="5"/>
  <c r="Z627" i="5"/>
  <c r="Y301" i="5"/>
  <c r="Z302" i="5"/>
  <c r="R78" i="5"/>
  <c r="U78" i="5" s="1"/>
  <c r="T78" i="5"/>
  <c r="S78" i="5"/>
  <c r="Y82" i="5"/>
  <c r="K81" i="5"/>
  <c r="M81" i="5" s="1"/>
  <c r="N80" i="5"/>
  <c r="P80" i="5"/>
  <c r="N13" i="5"/>
  <c r="P13" i="5"/>
  <c r="K48" i="5"/>
  <c r="M48" i="5" s="1"/>
  <c r="K553" i="5"/>
  <c r="M553" i="5" s="1"/>
  <c r="V553" i="5"/>
  <c r="Q262" i="5"/>
  <c r="M12" i="8"/>
  <c r="M48" i="8"/>
  <c r="Z771" i="5"/>
  <c r="Y770" i="5"/>
  <c r="R442" i="5"/>
  <c r="U442" i="5" s="1"/>
  <c r="S442" i="5"/>
  <c r="T442" i="5"/>
  <c r="M23" i="8"/>
  <c r="Q623" i="5"/>
  <c r="Z591" i="5"/>
  <c r="Y590" i="5"/>
  <c r="Z735" i="5"/>
  <c r="Y734" i="5"/>
  <c r="K409" i="5"/>
  <c r="T45" i="5"/>
  <c r="S45" i="5"/>
  <c r="R45" i="5"/>
  <c r="U45" i="5" s="1"/>
  <c r="N768" i="5"/>
  <c r="P768" i="5"/>
  <c r="U549" i="5"/>
  <c r="K228" i="5"/>
  <c r="Z50" i="5"/>
  <c r="Y49" i="5"/>
  <c r="P444" i="5"/>
  <c r="N444" i="5"/>
  <c r="N984" i="5"/>
  <c r="P984" i="5"/>
  <c r="Q587" i="5"/>
  <c r="M22" i="8"/>
  <c r="Z87" i="5"/>
  <c r="Q12" i="5"/>
  <c r="N5" i="8"/>
  <c r="V14" i="5"/>
  <c r="K14" i="5"/>
  <c r="M14" i="5" s="1"/>
  <c r="Z411" i="5"/>
  <c r="Y410" i="5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V985" i="5"/>
  <c r="Z700" i="5"/>
  <c r="Z1318" i="5"/>
  <c r="N47" i="5"/>
  <c r="P47" i="5"/>
  <c r="V264" i="5"/>
  <c r="K264" i="5"/>
  <c r="M264" i="5" s="1"/>
  <c r="Z1022" i="5"/>
  <c r="Z158" i="5"/>
  <c r="M55" i="8"/>
  <c r="Z16" i="5"/>
  <c r="Y15" i="5"/>
  <c r="S622" i="5"/>
  <c r="R622" i="5"/>
  <c r="U622" i="5" s="1"/>
  <c r="T622" i="5"/>
  <c r="N588" i="5"/>
  <c r="P588" i="5"/>
  <c r="M6" i="8"/>
  <c r="Q46" i="5"/>
  <c r="Z447" i="5"/>
  <c r="Y446" i="5"/>
  <c r="Z987" i="5"/>
  <c r="Y986" i="5"/>
  <c r="Z122" i="5"/>
  <c r="R261" i="5"/>
  <c r="S261" i="5"/>
  <c r="T261" i="5"/>
  <c r="R406" i="5"/>
  <c r="U406" i="5" s="1"/>
  <c r="S406" i="5"/>
  <c r="T406" i="5"/>
  <c r="Z266" i="5"/>
  <c r="Y265" i="5"/>
  <c r="K769" i="5"/>
  <c r="K589" i="5"/>
  <c r="M589" i="5" s="1"/>
  <c r="K733" i="5"/>
  <c r="N263" i="5"/>
  <c r="P263" i="5"/>
  <c r="K514" i="5"/>
  <c r="M514" i="5" s="1"/>
  <c r="V514" i="5"/>
  <c r="AA512" i="5"/>
  <c r="Y512" i="5" s="1"/>
  <c r="P515" i="5"/>
  <c r="N515" i="5"/>
  <c r="O14" i="8"/>
  <c r="R1135" i="5"/>
  <c r="U1135" i="5" s="1"/>
  <c r="S1135" i="5"/>
  <c r="T1135" i="5"/>
  <c r="P57" i="8"/>
  <c r="AA122" i="5"/>
  <c r="Z929" i="5"/>
  <c r="P516" i="5"/>
  <c r="U516" i="5" s="1"/>
  <c r="N516" i="5"/>
  <c r="J48" i="8"/>
  <c r="AA1515" i="5"/>
  <c r="Y1515" i="5" s="1"/>
  <c r="X594" i="5" l="1"/>
  <c r="W594" i="5"/>
  <c r="K375" i="5"/>
  <c r="M375" i="5" s="1"/>
  <c r="V375" i="5"/>
  <c r="W376" i="5"/>
  <c r="X376" i="5"/>
  <c r="Y376" i="5" s="1"/>
  <c r="Q373" i="5"/>
  <c r="U373" i="5"/>
  <c r="N374" i="5"/>
  <c r="P374" i="5"/>
  <c r="S372" i="5"/>
  <c r="T372" i="5"/>
  <c r="R372" i="5"/>
  <c r="Q481" i="5"/>
  <c r="P19" i="8"/>
  <c r="P482" i="5"/>
  <c r="Q482" i="5" s="1"/>
  <c r="N482" i="5"/>
  <c r="W484" i="5"/>
  <c r="X484" i="5"/>
  <c r="Y484" i="5" s="1"/>
  <c r="K483" i="5"/>
  <c r="M483" i="5" s="1"/>
  <c r="V483" i="5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U1813" i="5"/>
  <c r="T1668" i="5"/>
  <c r="S1668" i="5"/>
  <c r="R1668" i="5"/>
  <c r="Q1381" i="5"/>
  <c r="U1381" i="5"/>
  <c r="R1452" i="5"/>
  <c r="T1452" i="5"/>
  <c r="S1452" i="5"/>
  <c r="S479" i="5"/>
  <c r="T479" i="5"/>
  <c r="R479" i="5"/>
  <c r="Q1922" i="5"/>
  <c r="U1922" i="5"/>
  <c r="P1598" i="5"/>
  <c r="N1598" i="5"/>
  <c r="V1599" i="5"/>
  <c r="K1599" i="5"/>
  <c r="M1599" i="5" s="1"/>
  <c r="P1994" i="5"/>
  <c r="N1994" i="5"/>
  <c r="T2028" i="5"/>
  <c r="R2028" i="5"/>
  <c r="S2028" i="5"/>
  <c r="S480" i="5"/>
  <c r="R480" i="5"/>
  <c r="T480" i="5"/>
  <c r="V1455" i="5"/>
  <c r="K1455" i="5"/>
  <c r="M1455" i="5" s="1"/>
  <c r="P1382" i="5"/>
  <c r="N1382" i="5"/>
  <c r="U1453" i="5"/>
  <c r="Q1453" i="5"/>
  <c r="R1812" i="5"/>
  <c r="S1812" i="5"/>
  <c r="T1812" i="5"/>
  <c r="X1600" i="5"/>
  <c r="Y1600" i="5" s="1"/>
  <c r="W1600" i="5"/>
  <c r="S1380" i="5"/>
  <c r="R1380" i="5"/>
  <c r="T1380" i="5"/>
  <c r="V1815" i="5"/>
  <c r="K1815" i="5"/>
  <c r="M1815" i="5" s="1"/>
  <c r="V1563" i="5"/>
  <c r="K1563" i="5"/>
  <c r="M1563" i="5" s="1"/>
  <c r="V1671" i="5"/>
  <c r="Q1597" i="5"/>
  <c r="U1597" i="5"/>
  <c r="J1383" i="5"/>
  <c r="K1383" i="5" s="1"/>
  <c r="M1383" i="5" s="1"/>
  <c r="X1384" i="5"/>
  <c r="Y1384" i="5" s="1"/>
  <c r="W1384" i="5"/>
  <c r="Q1669" i="5"/>
  <c r="U1669" i="5"/>
  <c r="Q1957" i="5"/>
  <c r="U1957" i="5"/>
  <c r="V2031" i="5"/>
  <c r="K2031" i="5"/>
  <c r="M2031" i="5" s="1"/>
  <c r="U1993" i="5"/>
  <c r="Q1993" i="5"/>
  <c r="P1886" i="5"/>
  <c r="N1886" i="5"/>
  <c r="K1995" i="5"/>
  <c r="M1995" i="5" s="1"/>
  <c r="V1995" i="5"/>
  <c r="X1492" i="5"/>
  <c r="Y1492" i="5" s="1"/>
  <c r="W1492" i="5"/>
  <c r="X1888" i="5"/>
  <c r="Y1888" i="5" s="1"/>
  <c r="W1888" i="5"/>
  <c r="V1959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W1672" i="5"/>
  <c r="V1383" i="5"/>
  <c r="X2032" i="5"/>
  <c r="Y2032" i="5" s="1"/>
  <c r="W2032" i="5"/>
  <c r="T1884" i="5"/>
  <c r="R1884" i="5"/>
  <c r="S1884" i="5"/>
  <c r="X1996" i="5"/>
  <c r="Y1996" i="5" s="1"/>
  <c r="W1996" i="5"/>
  <c r="K1491" i="5"/>
  <c r="M1491" i="5" s="1"/>
  <c r="V1491" i="5"/>
  <c r="K1887" i="5"/>
  <c r="M1887" i="5" s="1"/>
  <c r="V1887" i="5"/>
  <c r="W1960" i="5"/>
  <c r="X1960" i="5"/>
  <c r="Y1960" i="5" s="1"/>
  <c r="K1924" i="5"/>
  <c r="M1924" i="5" s="1"/>
  <c r="V1924" i="5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W1925" i="5"/>
  <c r="X1925" i="5"/>
  <c r="Y1925" i="5" s="1"/>
  <c r="P1923" i="5"/>
  <c r="N1923" i="5"/>
  <c r="T1956" i="5"/>
  <c r="R1956" i="5"/>
  <c r="S1956" i="5"/>
  <c r="T1921" i="5"/>
  <c r="R1921" i="5"/>
  <c r="S1921" i="5"/>
  <c r="P1814" i="5"/>
  <c r="N1814" i="5"/>
  <c r="T1272" i="5"/>
  <c r="S1272" i="5"/>
  <c r="R1272" i="5"/>
  <c r="V1275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K1239" i="5"/>
  <c r="M1239" i="5" s="1"/>
  <c r="V1239" i="5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K1203" i="5"/>
  <c r="M1203" i="5" s="1"/>
  <c r="V1203" i="5"/>
  <c r="W809" i="5"/>
  <c r="X1096" i="5"/>
  <c r="Y1096" i="5" s="1"/>
  <c r="W1096" i="5"/>
  <c r="S1092" i="5"/>
  <c r="T1092" i="5"/>
  <c r="R1092" i="5"/>
  <c r="V1095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313" i="5"/>
  <c r="W1313" i="5"/>
  <c r="X160" i="5"/>
  <c r="W160" i="5"/>
  <c r="V952" i="5"/>
  <c r="K952" i="5"/>
  <c r="M952" i="5" s="1"/>
  <c r="N951" i="5"/>
  <c r="P951" i="5"/>
  <c r="X88" i="5"/>
  <c r="W88" i="5"/>
  <c r="W521" i="5"/>
  <c r="X522" i="5" s="1"/>
  <c r="X196" i="5"/>
  <c r="X271" i="5"/>
  <c r="X779" i="5"/>
  <c r="W779" i="5"/>
  <c r="W21" i="5"/>
  <c r="X21" i="5"/>
  <c r="W561" i="5"/>
  <c r="V917" i="5"/>
  <c r="K917" i="5"/>
  <c r="M917" i="5" s="1"/>
  <c r="X919" i="5"/>
  <c r="W920" i="5" s="1"/>
  <c r="X992" i="5"/>
  <c r="X419" i="5"/>
  <c r="W419" i="5"/>
  <c r="W309" i="5"/>
  <c r="X309" i="5"/>
  <c r="V589" i="5"/>
  <c r="V48" i="5"/>
  <c r="V300" i="5"/>
  <c r="U912" i="5"/>
  <c r="R912" i="5"/>
  <c r="T912" i="5"/>
  <c r="S912" i="5"/>
  <c r="W59" i="5"/>
  <c r="X59" i="5"/>
  <c r="W740" i="5"/>
  <c r="X740" i="5"/>
  <c r="V625" i="5"/>
  <c r="W453" i="5"/>
  <c r="X453" i="5"/>
  <c r="W993" i="5"/>
  <c r="X993" i="5"/>
  <c r="X887" i="5"/>
  <c r="W887" i="5"/>
  <c r="W272" i="5"/>
  <c r="X272" i="5"/>
  <c r="W1063" i="5"/>
  <c r="X953" i="5"/>
  <c r="Y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V841" i="5"/>
  <c r="M409" i="5"/>
  <c r="V409" i="5"/>
  <c r="M445" i="5"/>
  <c r="V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V769" i="5"/>
  <c r="M228" i="5"/>
  <c r="V228" i="5"/>
  <c r="M733" i="5"/>
  <c r="V733" i="5"/>
  <c r="Q624" i="5"/>
  <c r="N23" i="8"/>
  <c r="K554" i="5"/>
  <c r="Y302" i="5"/>
  <c r="Z303" i="5"/>
  <c r="K301" i="5"/>
  <c r="M301" i="5" s="1"/>
  <c r="V301" i="5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V81" i="5"/>
  <c r="Y627" i="5"/>
  <c r="Z628" i="5"/>
  <c r="Y1058" i="5"/>
  <c r="Z1059" i="5"/>
  <c r="Y843" i="5"/>
  <c r="Z844" i="5"/>
  <c r="Y883" i="5"/>
  <c r="Z884" i="5"/>
  <c r="N300" i="5"/>
  <c r="P300" i="5"/>
  <c r="Q299" i="5"/>
  <c r="N13" i="8"/>
  <c r="N881" i="5"/>
  <c r="P881" i="5"/>
  <c r="Z556" i="5"/>
  <c r="Y555" i="5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K82" i="5"/>
  <c r="N81" i="5"/>
  <c r="P81" i="5"/>
  <c r="Q80" i="5"/>
  <c r="K7" i="8"/>
  <c r="Z448" i="5"/>
  <c r="Y447" i="5"/>
  <c r="Z1023" i="5"/>
  <c r="N264" i="5"/>
  <c r="P264" i="5"/>
  <c r="Z701" i="5"/>
  <c r="T551" i="5"/>
  <c r="S551" i="5"/>
  <c r="R551" i="5"/>
  <c r="U551" i="5" s="1"/>
  <c r="K229" i="5"/>
  <c r="Z412" i="5"/>
  <c r="Y411" i="5"/>
  <c r="R12" i="5"/>
  <c r="U12" i="5" s="1"/>
  <c r="S12" i="5"/>
  <c r="T12" i="5"/>
  <c r="V49" i="5"/>
  <c r="K49" i="5"/>
  <c r="M49" i="5" s="1"/>
  <c r="Z736" i="5"/>
  <c r="Y735" i="5"/>
  <c r="R623" i="5"/>
  <c r="U623" i="5" s="1"/>
  <c r="S623" i="5"/>
  <c r="T623" i="5"/>
  <c r="Z772" i="5"/>
  <c r="Y771" i="5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K590" i="5"/>
  <c r="M590" i="5" s="1"/>
  <c r="N12" i="8"/>
  <c r="Q263" i="5"/>
  <c r="P589" i="5"/>
  <c r="N589" i="5"/>
  <c r="Z267" i="5"/>
  <c r="Y266" i="5"/>
  <c r="Z988" i="5"/>
  <c r="Y987" i="5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K446" i="5"/>
  <c r="R46" i="5"/>
  <c r="U46" i="5" s="1"/>
  <c r="T46" i="5"/>
  <c r="S46" i="5"/>
  <c r="N22" i="8"/>
  <c r="Q588" i="5"/>
  <c r="Z17" i="5"/>
  <c r="Y16" i="5"/>
  <c r="N6" i="8"/>
  <c r="Q47" i="5"/>
  <c r="K410" i="5"/>
  <c r="M410" i="5" s="1"/>
  <c r="V410" i="5"/>
  <c r="N33" i="8"/>
  <c r="Q984" i="5"/>
  <c r="Q768" i="5"/>
  <c r="N27" i="8"/>
  <c r="K734" i="5"/>
  <c r="K770" i="5"/>
  <c r="P48" i="5"/>
  <c r="N48" i="5"/>
  <c r="K1515" i="5"/>
  <c r="V1515" i="5"/>
  <c r="P14" i="8"/>
  <c r="K513" i="5"/>
  <c r="M513" i="5" s="1"/>
  <c r="V513" i="5"/>
  <c r="Q515" i="5"/>
  <c r="M75" i="8" s="1"/>
  <c r="AA511" i="5"/>
  <c r="Y511" i="5" s="1"/>
  <c r="P514" i="5"/>
  <c r="M20" i="8" s="1"/>
  <c r="N514" i="5"/>
  <c r="Q57" i="8"/>
  <c r="Z930" i="5"/>
  <c r="AA121" i="5"/>
  <c r="Y121" i="5" s="1"/>
  <c r="M517" i="5"/>
  <c r="Q516" i="5"/>
  <c r="N20" i="8"/>
  <c r="I48" i="8"/>
  <c r="X595" i="5" l="1"/>
  <c r="W595" i="5"/>
  <c r="T373" i="5"/>
  <c r="R373" i="5"/>
  <c r="S373" i="5"/>
  <c r="K376" i="5"/>
  <c r="M376" i="5" s="1"/>
  <c r="V376" i="5"/>
  <c r="X377" i="5"/>
  <c r="Y377" i="5" s="1"/>
  <c r="W377" i="5"/>
  <c r="U374" i="5"/>
  <c r="Q374" i="5"/>
  <c r="N375" i="5"/>
  <c r="P375" i="5"/>
  <c r="K484" i="5"/>
  <c r="M484" i="5" s="1"/>
  <c r="V484" i="5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V1384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Q1598" i="5"/>
  <c r="U1598" i="5"/>
  <c r="V1456" i="5"/>
  <c r="K1456" i="5"/>
  <c r="M1456" i="5" s="1"/>
  <c r="V1925" i="5"/>
  <c r="K1925" i="5"/>
  <c r="M1925" i="5" s="1"/>
  <c r="U1958" i="5"/>
  <c r="Q1958" i="5"/>
  <c r="K1960" i="5"/>
  <c r="M1960" i="5" s="1"/>
  <c r="V1960" i="5"/>
  <c r="W1997" i="5"/>
  <c r="X1997" i="5"/>
  <c r="Y1997" i="5" s="1"/>
  <c r="K2032" i="5"/>
  <c r="M2032" i="5" s="1"/>
  <c r="V2032" i="5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X1926" i="5"/>
  <c r="Y1926" i="5" s="1"/>
  <c r="W1926" i="5"/>
  <c r="S1489" i="5"/>
  <c r="T1489" i="5"/>
  <c r="R1489" i="5"/>
  <c r="X1961" i="5"/>
  <c r="Y1961" i="5" s="1"/>
  <c r="W1961" i="5"/>
  <c r="V1996" i="5"/>
  <c r="K1996" i="5"/>
  <c r="M1996" i="5" s="1"/>
  <c r="V1564" i="5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V1888" i="5"/>
  <c r="U1886" i="5"/>
  <c r="Q1886" i="5"/>
  <c r="S1957" i="5"/>
  <c r="T1957" i="5"/>
  <c r="R1957" i="5"/>
  <c r="P1815" i="5"/>
  <c r="N1815" i="5"/>
  <c r="K1600" i="5"/>
  <c r="M1600" i="5" s="1"/>
  <c r="V1600" i="5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V1672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V1816" i="5"/>
  <c r="K1492" i="5"/>
  <c r="M1492" i="5" s="1"/>
  <c r="V1492" i="5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V1276" i="5"/>
  <c r="T1237" i="5"/>
  <c r="R1237" i="5"/>
  <c r="S1237" i="5"/>
  <c r="X1241" i="5"/>
  <c r="Y1241" i="5" s="1"/>
  <c r="W1241" i="5"/>
  <c r="V1240" i="5"/>
  <c r="K1240" i="5"/>
  <c r="M1240" i="5" s="1"/>
  <c r="P1239" i="5"/>
  <c r="N1239" i="5"/>
  <c r="U1238" i="5"/>
  <c r="Q1238" i="5"/>
  <c r="S1201" i="5"/>
  <c r="T1201" i="5"/>
  <c r="R1201" i="5"/>
  <c r="P1203" i="5"/>
  <c r="N1203" i="5"/>
  <c r="V1204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V1096" i="5"/>
  <c r="W666" i="5"/>
  <c r="X666" i="5"/>
  <c r="W846" i="5"/>
  <c r="X846" i="5"/>
  <c r="K953" i="5"/>
  <c r="M953" i="5" s="1"/>
  <c r="V953" i="5"/>
  <c r="X197" i="5"/>
  <c r="X630" i="5"/>
  <c r="X702" i="5"/>
  <c r="X703" i="5" s="1"/>
  <c r="J19" i="8"/>
  <c r="X233" i="5"/>
  <c r="W233" i="5"/>
  <c r="W1314" i="5"/>
  <c r="X1314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V15" i="5"/>
  <c r="V882" i="5"/>
  <c r="V105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V590" i="5"/>
  <c r="V265" i="5"/>
  <c r="V626" i="5"/>
  <c r="X888" i="5"/>
  <c r="W888" i="5"/>
  <c r="X22" i="5"/>
  <c r="W22" i="5"/>
  <c r="X920" i="5"/>
  <c r="W921" i="5" s="1"/>
  <c r="W273" i="5"/>
  <c r="X273" i="5"/>
  <c r="X780" i="5"/>
  <c r="W780" i="5"/>
  <c r="V986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V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V229" i="5"/>
  <c r="M554" i="5"/>
  <c r="V554" i="5"/>
  <c r="M842" i="5"/>
  <c r="V842" i="5"/>
  <c r="M734" i="5"/>
  <c r="V734" i="5"/>
  <c r="M770" i="5"/>
  <c r="V770" i="5"/>
  <c r="M82" i="5"/>
  <c r="V82" i="5"/>
  <c r="T624" i="5"/>
  <c r="S624" i="5"/>
  <c r="R624" i="5"/>
  <c r="U624" i="5" s="1"/>
  <c r="K883" i="5"/>
  <c r="M883" i="5" s="1"/>
  <c r="K1058" i="5"/>
  <c r="M1058" i="5" s="1"/>
  <c r="V1058" i="5"/>
  <c r="N1057" i="5"/>
  <c r="P1057" i="5"/>
  <c r="Y884" i="5"/>
  <c r="Z885" i="5"/>
  <c r="S1055" i="5"/>
  <c r="R1055" i="5"/>
  <c r="U1055" i="5" s="1"/>
  <c r="T1055" i="5"/>
  <c r="P882" i="5"/>
  <c r="N882" i="5"/>
  <c r="K555" i="5"/>
  <c r="M555" i="5" s="1"/>
  <c r="V555" i="5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Z304" i="5"/>
  <c r="P626" i="5"/>
  <c r="N626" i="5"/>
  <c r="Y1059" i="5"/>
  <c r="Z1060" i="5"/>
  <c r="Y556" i="5"/>
  <c r="Z557" i="5"/>
  <c r="S30" i="8"/>
  <c r="Q881" i="5"/>
  <c r="K843" i="5"/>
  <c r="K627" i="5"/>
  <c r="M627" i="5" s="1"/>
  <c r="V627" i="5"/>
  <c r="O35" i="8"/>
  <c r="Q1056" i="5"/>
  <c r="T880" i="5"/>
  <c r="R880" i="5"/>
  <c r="U880" i="5" s="1"/>
  <c r="S880" i="5"/>
  <c r="V302" i="5"/>
  <c r="K302" i="5"/>
  <c r="M302" i="5" s="1"/>
  <c r="Y84" i="5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Z593" i="5"/>
  <c r="Y592" i="5"/>
  <c r="Z89" i="5"/>
  <c r="K987" i="5"/>
  <c r="M987" i="5" s="1"/>
  <c r="V987" i="5"/>
  <c r="Q14" i="5"/>
  <c r="P5" i="8"/>
  <c r="K230" i="5"/>
  <c r="M230" i="5" s="1"/>
  <c r="V230" i="5"/>
  <c r="P986" i="5"/>
  <c r="N986" i="5"/>
  <c r="P265" i="5"/>
  <c r="N265" i="5"/>
  <c r="Z737" i="5"/>
  <c r="Y736" i="5"/>
  <c r="K411" i="5"/>
  <c r="S768" i="5"/>
  <c r="T768" i="5"/>
  <c r="R768" i="5"/>
  <c r="O64" i="8"/>
  <c r="Q553" i="5"/>
  <c r="U553" i="5" s="1"/>
  <c r="O21" i="8"/>
  <c r="N15" i="5"/>
  <c r="P15" i="5"/>
  <c r="Z989" i="5"/>
  <c r="Y988" i="5"/>
  <c r="N590" i="5"/>
  <c r="P590" i="5"/>
  <c r="K50" i="5"/>
  <c r="M50" i="5" s="1"/>
  <c r="V50" i="5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Z814" i="5"/>
  <c r="Z160" i="5"/>
  <c r="K771" i="5"/>
  <c r="Q264" i="5"/>
  <c r="O12" i="8"/>
  <c r="K447" i="5"/>
  <c r="O55" i="8"/>
  <c r="K16" i="5"/>
  <c r="M16" i="5" s="1"/>
  <c r="V16" i="5"/>
  <c r="K591" i="5"/>
  <c r="M591" i="5" s="1"/>
  <c r="Z268" i="5"/>
  <c r="Y267" i="5"/>
  <c r="O22" i="8"/>
  <c r="Q589" i="5"/>
  <c r="O48" i="8"/>
  <c r="Z196" i="5"/>
  <c r="Z773" i="5"/>
  <c r="Y772" i="5"/>
  <c r="K735" i="5"/>
  <c r="N49" i="5"/>
  <c r="P49" i="5"/>
  <c r="Z449" i="5"/>
  <c r="K512" i="5"/>
  <c r="M512" i="5" s="1"/>
  <c r="V512" i="5"/>
  <c r="Q14" i="8"/>
  <c r="AA510" i="5"/>
  <c r="Y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V122" i="5"/>
  <c r="AA120" i="5"/>
  <c r="Y120" i="5" s="1"/>
  <c r="P517" i="5"/>
  <c r="N517" i="5"/>
  <c r="T516" i="5"/>
  <c r="S516" i="5"/>
  <c r="R516" i="5"/>
  <c r="H48" i="8"/>
  <c r="M1515" i="5"/>
  <c r="X596" i="5" l="1"/>
  <c r="W596" i="5"/>
  <c r="X811" i="5"/>
  <c r="V377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V485" i="5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X1927" i="5"/>
  <c r="Y1927" i="5" s="1"/>
  <c r="W1927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V1817" i="5"/>
  <c r="T1670" i="5"/>
  <c r="R1670" i="5"/>
  <c r="S1670" i="5"/>
  <c r="Q1599" i="5"/>
  <c r="U1599" i="5"/>
  <c r="X1566" i="5"/>
  <c r="Y1566" i="5" s="1"/>
  <c r="W1566" i="5"/>
  <c r="T2030" i="5"/>
  <c r="R2030" i="5"/>
  <c r="S2030" i="5"/>
  <c r="V1889" i="5"/>
  <c r="K1889" i="5"/>
  <c r="M1889" i="5" s="1"/>
  <c r="X1962" i="5"/>
  <c r="Y1962" i="5" s="1"/>
  <c r="W1962" i="5"/>
  <c r="V1926" i="5"/>
  <c r="K1926" i="5"/>
  <c r="M1926" i="5" s="1"/>
  <c r="P1960" i="5"/>
  <c r="N1960" i="5"/>
  <c r="P1456" i="5"/>
  <c r="N1456" i="5"/>
  <c r="P1384" i="5"/>
  <c r="N1384" i="5"/>
  <c r="K2033" i="5"/>
  <c r="M2033" i="5" s="1"/>
  <c r="V2033" i="5"/>
  <c r="T1454" i="5"/>
  <c r="S1454" i="5"/>
  <c r="R1454" i="5"/>
  <c r="X1638" i="5"/>
  <c r="W1638" i="5"/>
  <c r="K1565" i="5"/>
  <c r="M1565" i="5" s="1"/>
  <c r="V1565" i="5"/>
  <c r="T1994" i="5"/>
  <c r="R1994" i="5"/>
  <c r="S1994" i="5"/>
  <c r="X1890" i="5"/>
  <c r="Y1890" i="5" s="1"/>
  <c r="W1890" i="5"/>
  <c r="V1961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V1601" i="5"/>
  <c r="K1601" i="5"/>
  <c r="M1601" i="5" s="1"/>
  <c r="P1564" i="5"/>
  <c r="N1564" i="5"/>
  <c r="K1457" i="5"/>
  <c r="M1457" i="5" s="1"/>
  <c r="V1457" i="5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V1673" i="5"/>
  <c r="X1602" i="5"/>
  <c r="Y1602" i="5" s="1"/>
  <c r="W1602" i="5"/>
  <c r="U1995" i="5"/>
  <c r="Q1995" i="5"/>
  <c r="K1997" i="5"/>
  <c r="M1997" i="5" s="1"/>
  <c r="V1997" i="5"/>
  <c r="P1925" i="5"/>
  <c r="N1925" i="5"/>
  <c r="S1598" i="5"/>
  <c r="T1598" i="5"/>
  <c r="R1598" i="5"/>
  <c r="P1492" i="5"/>
  <c r="N1492" i="5"/>
  <c r="V1493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V1385" i="5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V1277" i="5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V1241" i="5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V1205" i="5"/>
  <c r="P1204" i="5"/>
  <c r="N1204" i="5"/>
  <c r="W811" i="5"/>
  <c r="W1098" i="5"/>
  <c r="X1098" i="5"/>
  <c r="Y1098" i="5" s="1"/>
  <c r="P1096" i="5"/>
  <c r="N1096" i="5"/>
  <c r="U1095" i="5"/>
  <c r="Q1095" i="5"/>
  <c r="V1097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632" i="5" s="1"/>
  <c r="W703" i="5"/>
  <c r="W704" i="5" s="1"/>
  <c r="U517" i="5"/>
  <c r="P20" i="8"/>
  <c r="K19" i="8"/>
  <c r="W234" i="5"/>
  <c r="X234" i="5"/>
  <c r="W1315" i="5"/>
  <c r="X1315" i="5"/>
  <c r="W162" i="5"/>
  <c r="X162" i="5"/>
  <c r="V954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V591" i="5"/>
  <c r="W742" i="5"/>
  <c r="X742" i="5"/>
  <c r="X455" i="5"/>
  <c r="W455" i="5"/>
  <c r="X23" i="5"/>
  <c r="W23" i="5"/>
  <c r="X1065" i="5"/>
  <c r="W1065" i="5"/>
  <c r="X921" i="5"/>
  <c r="Y921" i="5" s="1"/>
  <c r="X995" i="5"/>
  <c r="W995" i="5"/>
  <c r="S31" i="8"/>
  <c r="Q917" i="5"/>
  <c r="U917" i="5"/>
  <c r="X781" i="5"/>
  <c r="W781" i="5"/>
  <c r="X61" i="5"/>
  <c r="W61" i="5"/>
  <c r="V266" i="5"/>
  <c r="V883" i="5"/>
  <c r="W524" i="5"/>
  <c r="X955" i="5"/>
  <c r="Y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V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V411" i="5"/>
  <c r="M843" i="5"/>
  <c r="V843" i="5"/>
  <c r="M771" i="5"/>
  <c r="V771" i="5"/>
  <c r="M447" i="5"/>
  <c r="V447" i="5"/>
  <c r="M83" i="5"/>
  <c r="V83" i="5"/>
  <c r="P82" i="5"/>
  <c r="N82" i="5"/>
  <c r="Z558" i="5"/>
  <c r="Y304" i="5"/>
  <c r="Z305" i="5"/>
  <c r="R625" i="5"/>
  <c r="U625" i="5" s="1"/>
  <c r="S625" i="5"/>
  <c r="T625" i="5"/>
  <c r="V884" i="5"/>
  <c r="K884" i="5"/>
  <c r="M884" i="5" s="1"/>
  <c r="K556" i="5"/>
  <c r="V1059" i="5"/>
  <c r="K1059" i="5"/>
  <c r="M1059" i="5" s="1"/>
  <c r="Q626" i="5"/>
  <c r="P23" i="8"/>
  <c r="V303" i="5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V628" i="5"/>
  <c r="K628" i="5"/>
  <c r="M628" i="5" s="1"/>
  <c r="P883" i="5"/>
  <c r="N883" i="5"/>
  <c r="Y1060" i="5"/>
  <c r="Z1061" i="5"/>
  <c r="R1056" i="5"/>
  <c r="U1056" i="5" s="1"/>
  <c r="S1056" i="5"/>
  <c r="T1056" i="5"/>
  <c r="N627" i="5"/>
  <c r="P627" i="5"/>
  <c r="Q301" i="5"/>
  <c r="P13" i="8"/>
  <c r="Z846" i="5"/>
  <c r="Y885" i="5"/>
  <c r="Z886" i="5"/>
  <c r="Y85" i="5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N591" i="5"/>
  <c r="P591" i="5"/>
  <c r="V51" i="5"/>
  <c r="K51" i="5"/>
  <c r="M51" i="5" s="1"/>
  <c r="N266" i="5"/>
  <c r="P266" i="5"/>
  <c r="R985" i="5"/>
  <c r="U985" i="5" s="1"/>
  <c r="T985" i="5"/>
  <c r="S985" i="5"/>
  <c r="Z125" i="5"/>
  <c r="Y124" i="5"/>
  <c r="Z233" i="5"/>
  <c r="Z738" i="5"/>
  <c r="P33" i="8"/>
  <c r="Q986" i="5"/>
  <c r="N230" i="5"/>
  <c r="P230" i="5"/>
  <c r="P987" i="5"/>
  <c r="N987" i="5"/>
  <c r="Z594" i="5"/>
  <c r="Y593" i="5"/>
  <c r="Z19" i="5"/>
  <c r="Y18" i="5"/>
  <c r="Z774" i="5"/>
  <c r="N16" i="5"/>
  <c r="P16" i="5"/>
  <c r="T264" i="5"/>
  <c r="R264" i="5"/>
  <c r="U264" i="5" s="1"/>
  <c r="S264" i="5"/>
  <c r="Z815" i="5"/>
  <c r="Z53" i="5"/>
  <c r="Y52" i="5"/>
  <c r="Z1025" i="5"/>
  <c r="Z703" i="5"/>
  <c r="V988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U768" i="5"/>
  <c r="P12" i="8"/>
  <c r="Q265" i="5"/>
  <c r="Z90" i="5"/>
  <c r="K267" i="5"/>
  <c r="M267" i="5" s="1"/>
  <c r="V267" i="5"/>
  <c r="Z161" i="5"/>
  <c r="K123" i="5"/>
  <c r="M123" i="5" s="1"/>
  <c r="V123" i="5"/>
  <c r="R48" i="5"/>
  <c r="U48" i="5" s="1"/>
  <c r="S48" i="5"/>
  <c r="T48" i="5"/>
  <c r="Z414" i="5"/>
  <c r="Y413" i="5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V17" i="5"/>
  <c r="Q513" i="5"/>
  <c r="K75" i="8" s="1"/>
  <c r="R514" i="5"/>
  <c r="U514" i="5" s="1"/>
  <c r="S514" i="5"/>
  <c r="T514" i="5"/>
  <c r="V511" i="5"/>
  <c r="K511" i="5"/>
  <c r="M511" i="5" s="1"/>
  <c r="AA509" i="5"/>
  <c r="Y509" i="5" s="1"/>
  <c r="R14" i="8"/>
  <c r="P512" i="5"/>
  <c r="K20" i="8" s="1"/>
  <c r="N512" i="5"/>
  <c r="S57" i="8"/>
  <c r="Z932" i="5"/>
  <c r="V121" i="5"/>
  <c r="K121" i="5"/>
  <c r="M121" i="5" s="1"/>
  <c r="AA119" i="5"/>
  <c r="Y119" i="5" s="1"/>
  <c r="P122" i="5"/>
  <c r="N122" i="5"/>
  <c r="Q517" i="5"/>
  <c r="O20" i="8"/>
  <c r="G48" i="8"/>
  <c r="N1515" i="5"/>
  <c r="P1515" i="5"/>
  <c r="W812" i="5" l="1"/>
  <c r="W597" i="5"/>
  <c r="X597" i="5"/>
  <c r="V378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V486" i="5"/>
  <c r="K486" i="5"/>
  <c r="M486" i="5" s="1"/>
  <c r="R484" i="5"/>
  <c r="U484" i="5" s="1"/>
  <c r="S484" i="5"/>
  <c r="T484" i="5"/>
  <c r="W487" i="5"/>
  <c r="X487" i="5"/>
  <c r="Y487" i="5" s="1"/>
  <c r="N485" i="5"/>
  <c r="P485" i="5"/>
  <c r="V1674" i="5"/>
  <c r="V1386" i="5"/>
  <c r="Q1492" i="5"/>
  <c r="U1492" i="5"/>
  <c r="V1890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V1458" i="5"/>
  <c r="K1458" i="5"/>
  <c r="M1458" i="5" s="1"/>
  <c r="P1926" i="5"/>
  <c r="N1926" i="5"/>
  <c r="T1599" i="5"/>
  <c r="R1599" i="5"/>
  <c r="S1599" i="5"/>
  <c r="U1888" i="5"/>
  <c r="Q1888" i="5"/>
  <c r="T1671" i="5"/>
  <c r="R1671" i="5"/>
  <c r="S1671" i="5"/>
  <c r="T1995" i="5"/>
  <c r="R1995" i="5"/>
  <c r="S1995" i="5"/>
  <c r="V1494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928" i="5"/>
  <c r="Y1928" i="5" s="1"/>
  <c r="W1928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V1927" i="5"/>
  <c r="K1927" i="5"/>
  <c r="M1927" i="5" s="1"/>
  <c r="K1818" i="5"/>
  <c r="M1818" i="5" s="1"/>
  <c r="V1818" i="5"/>
  <c r="V1998" i="5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V1962" i="5"/>
  <c r="W1567" i="5"/>
  <c r="X1567" i="5"/>
  <c r="Y1567" i="5" s="1"/>
  <c r="K2034" i="5"/>
  <c r="M2034" i="5" s="1"/>
  <c r="V2034" i="5"/>
  <c r="R1455" i="5"/>
  <c r="S1455" i="5"/>
  <c r="T1455" i="5"/>
  <c r="T1924" i="5"/>
  <c r="R1924" i="5"/>
  <c r="S1924" i="5"/>
  <c r="X1999" i="5"/>
  <c r="Y1999" i="5" s="1"/>
  <c r="W1999" i="5"/>
  <c r="Q1925" i="5"/>
  <c r="U1925" i="5"/>
  <c r="V1602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V1566" i="5"/>
  <c r="K1566" i="5"/>
  <c r="M1566" i="5" s="1"/>
  <c r="R1383" i="5"/>
  <c r="T1383" i="5"/>
  <c r="S1383" i="5"/>
  <c r="T1275" i="5"/>
  <c r="R1275" i="5"/>
  <c r="S1275" i="5"/>
  <c r="K1278" i="5"/>
  <c r="M1278" i="5" s="1"/>
  <c r="V1278" i="5"/>
  <c r="X1279" i="5"/>
  <c r="Y1279" i="5" s="1"/>
  <c r="W1279" i="5"/>
  <c r="Q1276" i="5"/>
  <c r="U1276" i="5"/>
  <c r="P1277" i="5"/>
  <c r="N1277" i="5"/>
  <c r="P1241" i="5"/>
  <c r="N1241" i="5"/>
  <c r="U1240" i="5"/>
  <c r="Q1240" i="5"/>
  <c r="V1242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X813" i="5" s="1"/>
  <c r="T1203" i="5"/>
  <c r="R1203" i="5"/>
  <c r="S1203" i="5"/>
  <c r="Q1204" i="5"/>
  <c r="U1204" i="5"/>
  <c r="P1205" i="5"/>
  <c r="N1205" i="5"/>
  <c r="V1206" i="5"/>
  <c r="K1206" i="5"/>
  <c r="M1206" i="5" s="1"/>
  <c r="W668" i="5"/>
  <c r="T1095" i="5"/>
  <c r="S1095" i="5"/>
  <c r="R1095" i="5"/>
  <c r="U1096" i="5"/>
  <c r="Q1096" i="5"/>
  <c r="P1097" i="5"/>
  <c r="N1097" i="5"/>
  <c r="V1098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V955" i="5"/>
  <c r="K955" i="5"/>
  <c r="M955" i="5" s="1"/>
  <c r="N954" i="5"/>
  <c r="P954" i="5"/>
  <c r="X199" i="5"/>
  <c r="X525" i="5"/>
  <c r="Y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V592" i="5"/>
  <c r="W62" i="5"/>
  <c r="X62" i="5"/>
  <c r="K921" i="5"/>
  <c r="M921" i="5" s="1"/>
  <c r="V921" i="5"/>
  <c r="X743" i="5"/>
  <c r="W743" i="5"/>
  <c r="X275" i="5"/>
  <c r="W275" i="5"/>
  <c r="W922" i="5"/>
  <c r="X782" i="5"/>
  <c r="W782" i="5"/>
  <c r="X996" i="5"/>
  <c r="W996" i="5"/>
  <c r="W1066" i="5"/>
  <c r="X1066" i="5"/>
  <c r="W564" i="5"/>
  <c r="X564" i="5"/>
  <c r="X922" i="5"/>
  <c r="Y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V556" i="5"/>
  <c r="M772" i="5"/>
  <c r="V772" i="5"/>
  <c r="M736" i="5"/>
  <c r="V736" i="5"/>
  <c r="M84" i="5"/>
  <c r="V84" i="5"/>
  <c r="P83" i="5"/>
  <c r="N83" i="5"/>
  <c r="M7" i="8"/>
  <c r="Q82" i="5"/>
  <c r="T1057" i="5"/>
  <c r="S1057" i="5"/>
  <c r="R1057" i="5"/>
  <c r="U1057" i="5" s="1"/>
  <c r="P1059" i="5"/>
  <c r="N1059" i="5"/>
  <c r="Y53" i="5"/>
  <c r="Z54" i="5"/>
  <c r="Y886" i="5"/>
  <c r="Z887" i="5"/>
  <c r="Y1061" i="5"/>
  <c r="Z1062" i="5"/>
  <c r="Q555" i="5"/>
  <c r="Q21" i="8"/>
  <c r="P628" i="5"/>
  <c r="N628" i="5"/>
  <c r="V885" i="5"/>
  <c r="K885" i="5"/>
  <c r="M885" i="5" s="1"/>
  <c r="S301" i="5"/>
  <c r="T301" i="5"/>
  <c r="R301" i="5"/>
  <c r="U301" i="5" s="1"/>
  <c r="Q23" i="8"/>
  <c r="Q627" i="5"/>
  <c r="V1060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N884" i="5"/>
  <c r="P884" i="5"/>
  <c r="V304" i="5"/>
  <c r="K304" i="5"/>
  <c r="M304" i="5" s="1"/>
  <c r="Z847" i="5"/>
  <c r="Q883" i="5"/>
  <c r="U30" i="8"/>
  <c r="Q35" i="8"/>
  <c r="Q1058" i="5"/>
  <c r="K629" i="5"/>
  <c r="M629" i="5" s="1"/>
  <c r="V629" i="5"/>
  <c r="P303" i="5"/>
  <c r="N303" i="5"/>
  <c r="T626" i="5"/>
  <c r="S626" i="5"/>
  <c r="R626" i="5"/>
  <c r="U626" i="5" s="1"/>
  <c r="Y305" i="5"/>
  <c r="Z306" i="5"/>
  <c r="Y86" i="5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Q55" i="8"/>
  <c r="Z704" i="5"/>
  <c r="Z816" i="5"/>
  <c r="K593" i="5"/>
  <c r="M593" i="5" s="1"/>
  <c r="V593" i="5"/>
  <c r="V124" i="5"/>
  <c r="K124" i="5"/>
  <c r="M124" i="5" s="1"/>
  <c r="Z270" i="5"/>
  <c r="Y269" i="5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18" i="5"/>
  <c r="K18" i="5"/>
  <c r="M18" i="5" s="1"/>
  <c r="Z415" i="5"/>
  <c r="Z162" i="5"/>
  <c r="N267" i="5"/>
  <c r="P267" i="5"/>
  <c r="Z91" i="5"/>
  <c r="K989" i="5"/>
  <c r="M989" i="5" s="1"/>
  <c r="V989" i="5"/>
  <c r="Q48" i="8"/>
  <c r="R410" i="5"/>
  <c r="U410" i="5" s="1"/>
  <c r="S410" i="5"/>
  <c r="T410" i="5"/>
  <c r="Z20" i="5"/>
  <c r="Y19" i="5"/>
  <c r="Q33" i="8"/>
  <c r="Q987" i="5"/>
  <c r="Q230" i="5"/>
  <c r="Q11" i="8"/>
  <c r="Q266" i="5"/>
  <c r="Q12" i="8"/>
  <c r="K268" i="5"/>
  <c r="M268" i="5" s="1"/>
  <c r="V268" i="5"/>
  <c r="Z451" i="5"/>
  <c r="Y450" i="5"/>
  <c r="AA508" i="5"/>
  <c r="S513" i="5"/>
  <c r="R513" i="5"/>
  <c r="U513" i="5" s="1"/>
  <c r="T513" i="5"/>
  <c r="S14" i="8"/>
  <c r="P511" i="5"/>
  <c r="J20" i="8" s="1"/>
  <c r="N511" i="5"/>
  <c r="Q512" i="5"/>
  <c r="J75" i="8" s="1"/>
  <c r="V510" i="5"/>
  <c r="K510" i="5"/>
  <c r="M510" i="5" s="1"/>
  <c r="T57" i="8"/>
  <c r="K120" i="5"/>
  <c r="M120" i="5" s="1"/>
  <c r="AA118" i="5"/>
  <c r="Y118" i="5" s="1"/>
  <c r="N121" i="5"/>
  <c r="P121" i="5"/>
  <c r="Q8" i="8" s="1"/>
  <c r="Q122" i="5"/>
  <c r="T517" i="5"/>
  <c r="S517" i="5"/>
  <c r="R517" i="5"/>
  <c r="O75" i="8"/>
  <c r="Q1515" i="5"/>
  <c r="W598" i="5" l="1"/>
  <c r="X598" i="5"/>
  <c r="U377" i="5"/>
  <c r="Q377" i="5"/>
  <c r="X380" i="5"/>
  <c r="Y380" i="5" s="1"/>
  <c r="W380" i="5"/>
  <c r="R376" i="5"/>
  <c r="S376" i="5"/>
  <c r="T376" i="5"/>
  <c r="V379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V487" i="5"/>
  <c r="Y508" i="5"/>
  <c r="AA507" i="5"/>
  <c r="Y507" i="5" s="1"/>
  <c r="U1889" i="5"/>
  <c r="Q1889" i="5"/>
  <c r="K1567" i="5"/>
  <c r="M1567" i="5" s="1"/>
  <c r="V1567" i="5"/>
  <c r="X1604" i="5"/>
  <c r="Y1604" i="5" s="1"/>
  <c r="W1604" i="5"/>
  <c r="Q1961" i="5"/>
  <c r="U1961" i="5"/>
  <c r="Q1493" i="5"/>
  <c r="U1493" i="5"/>
  <c r="W1820" i="5"/>
  <c r="X1820" i="5"/>
  <c r="Y1820" i="5" s="1"/>
  <c r="V1675" i="5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V1819" i="5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V2035" i="5"/>
  <c r="T2032" i="5"/>
  <c r="R2032" i="5"/>
  <c r="S2032" i="5"/>
  <c r="W1929" i="5"/>
  <c r="X1929" i="5"/>
  <c r="Y1929" i="5" s="1"/>
  <c r="K1459" i="5"/>
  <c r="M1459" i="5" s="1"/>
  <c r="V1459" i="5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V1999" i="5"/>
  <c r="K1999" i="5"/>
  <c r="M1999" i="5" s="1"/>
  <c r="P1962" i="5"/>
  <c r="N1962" i="5"/>
  <c r="V1963" i="5"/>
  <c r="K1963" i="5"/>
  <c r="M1963" i="5" s="1"/>
  <c r="X1496" i="5"/>
  <c r="Y1496" i="5" s="1"/>
  <c r="W1496" i="5"/>
  <c r="V1928" i="5"/>
  <c r="K1928" i="5"/>
  <c r="M1928" i="5" s="1"/>
  <c r="W1460" i="5"/>
  <c r="X1460" i="5"/>
  <c r="Y1460" i="5" s="1"/>
  <c r="J1387" i="5"/>
  <c r="W1388" i="5"/>
  <c r="X1388" i="5"/>
  <c r="Y1388" i="5" s="1"/>
  <c r="T1960" i="5"/>
  <c r="R1960" i="5"/>
  <c r="S1960" i="5"/>
  <c r="V1891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V1495" i="5"/>
  <c r="Q1601" i="5"/>
  <c r="U1601" i="5"/>
  <c r="T1564" i="5"/>
  <c r="R1564" i="5"/>
  <c r="S1564" i="5"/>
  <c r="U1673" i="5"/>
  <c r="Q1673" i="5"/>
  <c r="K1387" i="5"/>
  <c r="M1387" i="5" s="1"/>
  <c r="V1387" i="5"/>
  <c r="P2034" i="5"/>
  <c r="N2034" i="5"/>
  <c r="T1456" i="5"/>
  <c r="R1456" i="5"/>
  <c r="S1456" i="5"/>
  <c r="K1603" i="5"/>
  <c r="M1603" i="5" s="1"/>
  <c r="V1603" i="5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W814" i="5" s="1"/>
  <c r="K1279" i="5"/>
  <c r="M1279" i="5" s="1"/>
  <c r="V1279" i="5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V1243" i="5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V1207" i="5"/>
  <c r="K1207" i="5"/>
  <c r="M1207" i="5" s="1"/>
  <c r="X669" i="5"/>
  <c r="Q1097" i="5"/>
  <c r="U1097" i="5"/>
  <c r="V1099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V956" i="5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W923" i="5"/>
  <c r="P921" i="5"/>
  <c r="N921" i="5"/>
  <c r="X25" i="5"/>
  <c r="W25" i="5"/>
  <c r="V525" i="5"/>
  <c r="K525" i="5"/>
  <c r="M525" i="5" s="1"/>
  <c r="V120" i="5"/>
  <c r="V52" i="5"/>
  <c r="X565" i="5"/>
  <c r="W565" i="5"/>
  <c r="X276" i="5"/>
  <c r="W276" i="5"/>
  <c r="W891" i="5"/>
  <c r="X891" i="5"/>
  <c r="W783" i="5"/>
  <c r="X783" i="5"/>
  <c r="X63" i="5"/>
  <c r="W63" i="5"/>
  <c r="X313" i="5"/>
  <c r="W313" i="5"/>
  <c r="W744" i="5"/>
  <c r="X744" i="5"/>
  <c r="X423" i="5"/>
  <c r="W423" i="5"/>
  <c r="V922" i="5"/>
  <c r="K922" i="5"/>
  <c r="M922" i="5" s="1"/>
  <c r="X1067" i="5"/>
  <c r="W1067" i="5"/>
  <c r="X457" i="5"/>
  <c r="W457" i="5"/>
  <c r="X526" i="5"/>
  <c r="Y526" i="5" s="1"/>
  <c r="W526" i="5"/>
  <c r="X957" i="5"/>
  <c r="Y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V413" i="5"/>
  <c r="S554" i="5"/>
  <c r="T554" i="5"/>
  <c r="R554" i="5"/>
  <c r="U554" i="5" s="1"/>
  <c r="Q38" i="8"/>
  <c r="Q63" i="8"/>
  <c r="Q54" i="8"/>
  <c r="Q29" i="8"/>
  <c r="Q843" i="5"/>
  <c r="M85" i="5"/>
  <c r="V85" i="5"/>
  <c r="N84" i="5"/>
  <c r="P84" i="5"/>
  <c r="Q83" i="5"/>
  <c r="N7" i="8"/>
  <c r="S82" i="5"/>
  <c r="T82" i="5"/>
  <c r="R82" i="5"/>
  <c r="U82" i="5" s="1"/>
  <c r="K53" i="5"/>
  <c r="M53" i="5" s="1"/>
  <c r="V53" i="5"/>
  <c r="N304" i="5"/>
  <c r="P304" i="5"/>
  <c r="S627" i="5"/>
  <c r="T627" i="5"/>
  <c r="R627" i="5"/>
  <c r="U627" i="5" s="1"/>
  <c r="V305" i="5"/>
  <c r="K305" i="5"/>
  <c r="M305" i="5" s="1"/>
  <c r="V630" i="5"/>
  <c r="K630" i="5"/>
  <c r="M630" i="5" s="1"/>
  <c r="S302" i="5"/>
  <c r="T302" i="5"/>
  <c r="R302" i="5"/>
  <c r="U302" i="5" s="1"/>
  <c r="R555" i="5"/>
  <c r="U555" i="5" s="1"/>
  <c r="S555" i="5"/>
  <c r="T555" i="5"/>
  <c r="V886" i="5"/>
  <c r="K886" i="5"/>
  <c r="M886" i="5" s="1"/>
  <c r="Q1059" i="5"/>
  <c r="R35" i="8"/>
  <c r="Y306" i="5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Z55" i="5"/>
  <c r="Q303" i="5"/>
  <c r="R13" i="8"/>
  <c r="K1061" i="5"/>
  <c r="M1061" i="5" s="1"/>
  <c r="V1061" i="5"/>
  <c r="Y887" i="5"/>
  <c r="Z888" i="5"/>
  <c r="R1058" i="5"/>
  <c r="U1058" i="5" s="1"/>
  <c r="S1058" i="5"/>
  <c r="T1058" i="5"/>
  <c r="Z560" i="5"/>
  <c r="Q628" i="5"/>
  <c r="R23" i="8"/>
  <c r="U628" i="5"/>
  <c r="Y1062" i="5"/>
  <c r="Z1063" i="5"/>
  <c r="Y87" i="5"/>
  <c r="V86" i="5"/>
  <c r="K86" i="5"/>
  <c r="M86" i="5" s="1"/>
  <c r="Z92" i="5"/>
  <c r="N18" i="5"/>
  <c r="P18" i="5"/>
  <c r="Q51" i="5"/>
  <c r="R6" i="8"/>
  <c r="Z235" i="5"/>
  <c r="Z740" i="5"/>
  <c r="R55" i="8"/>
  <c r="K450" i="5"/>
  <c r="M450" i="5" s="1"/>
  <c r="V450" i="5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V990" i="5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V19" i="5"/>
  <c r="Z163" i="5"/>
  <c r="K774" i="5"/>
  <c r="Q592" i="5"/>
  <c r="R22" i="8"/>
  <c r="Z199" i="5"/>
  <c r="Z127" i="5"/>
  <c r="Y126" i="5"/>
  <c r="S50" i="5"/>
  <c r="T50" i="5"/>
  <c r="R50" i="5"/>
  <c r="U50" i="5" s="1"/>
  <c r="Z271" i="5"/>
  <c r="Y270" i="5"/>
  <c r="P593" i="5"/>
  <c r="N593" i="5"/>
  <c r="Z817" i="5"/>
  <c r="Z992" i="5"/>
  <c r="Y991" i="5"/>
  <c r="R8" i="8"/>
  <c r="Q123" i="5"/>
  <c r="S5" i="8"/>
  <c r="Q17" i="5"/>
  <c r="K594" i="5"/>
  <c r="M594" i="5" s="1"/>
  <c r="V594" i="5"/>
  <c r="N52" i="5"/>
  <c r="P52" i="5"/>
  <c r="S987" i="5"/>
  <c r="T987" i="5"/>
  <c r="R987" i="5"/>
  <c r="U987" i="5" s="1"/>
  <c r="Z21" i="5"/>
  <c r="Y20" i="5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V509" i="5"/>
  <c r="K509" i="5"/>
  <c r="M509" i="5" s="1"/>
  <c r="Q511" i="5"/>
  <c r="I75" i="8" s="1"/>
  <c r="N510" i="5"/>
  <c r="P510" i="5"/>
  <c r="I20" i="8" s="1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V119" i="5"/>
  <c r="N120" i="5"/>
  <c r="P120" i="5"/>
  <c r="P8" i="8" s="1"/>
  <c r="AA117" i="5"/>
  <c r="Y117" i="5" s="1"/>
  <c r="Q121" i="5"/>
  <c r="P71" i="8" s="1"/>
  <c r="R1515" i="5"/>
  <c r="U1515" i="5" s="1"/>
  <c r="S1515" i="5"/>
  <c r="T1515" i="5"/>
  <c r="X599" i="5" l="1"/>
  <c r="W599" i="5"/>
  <c r="Q378" i="5"/>
  <c r="U378" i="5"/>
  <c r="X381" i="5"/>
  <c r="Y381" i="5" s="1"/>
  <c r="W381" i="5"/>
  <c r="P379" i="5"/>
  <c r="N379" i="5"/>
  <c r="K380" i="5"/>
  <c r="M380" i="5" s="1"/>
  <c r="V380" i="5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V488" i="5"/>
  <c r="X814" i="5"/>
  <c r="W815" i="5" s="1"/>
  <c r="K507" i="5"/>
  <c r="M507" i="5" s="1"/>
  <c r="V507" i="5"/>
  <c r="S2033" i="5"/>
  <c r="R2033" i="5"/>
  <c r="T2033" i="5"/>
  <c r="U2034" i="5"/>
  <c r="Q2034" i="5"/>
  <c r="W1965" i="5"/>
  <c r="X1965" i="5"/>
  <c r="Y1965" i="5" s="1"/>
  <c r="P1891" i="5"/>
  <c r="N1891" i="5"/>
  <c r="J1388" i="5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V2036" i="5"/>
  <c r="K2036" i="5"/>
  <c r="M2036" i="5" s="1"/>
  <c r="K1820" i="5"/>
  <c r="M1820" i="5" s="1"/>
  <c r="V1820" i="5"/>
  <c r="W1605" i="5"/>
  <c r="X1605" i="5"/>
  <c r="Y1605" i="5" s="1"/>
  <c r="Q1494" i="5"/>
  <c r="U1494" i="5"/>
  <c r="P1603" i="5"/>
  <c r="N1603" i="5"/>
  <c r="K1964" i="5"/>
  <c r="M1964" i="5" s="1"/>
  <c r="V1964" i="5"/>
  <c r="K1496" i="5"/>
  <c r="M1496" i="5" s="1"/>
  <c r="V1496" i="5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604" i="5"/>
  <c r="K1604" i="5"/>
  <c r="M1604" i="5" s="1"/>
  <c r="U1386" i="5"/>
  <c r="Q1386" i="5"/>
  <c r="P1387" i="5"/>
  <c r="N1387" i="5"/>
  <c r="V1460" i="5"/>
  <c r="K1460" i="5"/>
  <c r="M1460" i="5" s="1"/>
  <c r="P1963" i="5"/>
  <c r="N1963" i="5"/>
  <c r="S1457" i="5"/>
  <c r="R1457" i="5"/>
  <c r="T1457" i="5"/>
  <c r="V1568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P1928" i="5"/>
  <c r="N1928" i="5"/>
  <c r="K1892" i="5"/>
  <c r="M1892" i="5" s="1"/>
  <c r="V1892" i="5"/>
  <c r="V1929" i="5"/>
  <c r="K1929" i="5"/>
  <c r="M1929" i="5" s="1"/>
  <c r="P2035" i="5"/>
  <c r="N2035" i="5"/>
  <c r="T1817" i="5"/>
  <c r="R1817" i="5"/>
  <c r="S1817" i="5"/>
  <c r="J1676" i="5"/>
  <c r="K1676" i="5" s="1"/>
  <c r="M1676" i="5" s="1"/>
  <c r="X1677" i="5"/>
  <c r="Y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V1388" i="5"/>
  <c r="K1388" i="5"/>
  <c r="M1388" i="5" s="1"/>
  <c r="Q1962" i="5"/>
  <c r="U1962" i="5"/>
  <c r="X1893" i="5"/>
  <c r="Y1893" i="5" s="1"/>
  <c r="W1893" i="5"/>
  <c r="U1458" i="5"/>
  <c r="Q1458" i="5"/>
  <c r="W1930" i="5"/>
  <c r="X1930" i="5"/>
  <c r="Y1930" i="5" s="1"/>
  <c r="K2000" i="5"/>
  <c r="M2000" i="5" s="1"/>
  <c r="V2000" i="5"/>
  <c r="T1926" i="5"/>
  <c r="R1926" i="5"/>
  <c r="S1926" i="5"/>
  <c r="V1676" i="5"/>
  <c r="P1675" i="5"/>
  <c r="N1675" i="5"/>
  <c r="R1961" i="5"/>
  <c r="T1961" i="5"/>
  <c r="S1961" i="5"/>
  <c r="X1281" i="5"/>
  <c r="Y1281" i="5" s="1"/>
  <c r="W1281" i="5"/>
  <c r="Q1278" i="5"/>
  <c r="U1278" i="5"/>
  <c r="V1280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V1244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V1208" i="5"/>
  <c r="K1208" i="5"/>
  <c r="M1208" i="5" s="1"/>
  <c r="Q1098" i="5"/>
  <c r="U1098" i="5"/>
  <c r="P1099" i="5"/>
  <c r="N1099" i="5"/>
  <c r="V1100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V125" i="5"/>
  <c r="W745" i="5"/>
  <c r="X745" i="5"/>
  <c r="N525" i="5"/>
  <c r="P525" i="5"/>
  <c r="W924" i="5"/>
  <c r="X924" i="5"/>
  <c r="Y924" i="5" s="1"/>
  <c r="V1136" i="5"/>
  <c r="K1136" i="5"/>
  <c r="M1136" i="5" s="1"/>
  <c r="X784" i="5"/>
  <c r="W784" i="5"/>
  <c r="W892" i="5"/>
  <c r="X892" i="5"/>
  <c r="V923" i="5"/>
  <c r="K923" i="5"/>
  <c r="M923" i="5" s="1"/>
  <c r="V269" i="5"/>
  <c r="V957" i="5"/>
  <c r="K957" i="5"/>
  <c r="M957" i="5" s="1"/>
  <c r="X527" i="5"/>
  <c r="Y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V526" i="5"/>
  <c r="W458" i="5"/>
  <c r="X458" i="5"/>
  <c r="P922" i="5"/>
  <c r="N922" i="5"/>
  <c r="X815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V558" i="5"/>
  <c r="M774" i="5"/>
  <c r="V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V631" i="5"/>
  <c r="K631" i="5"/>
  <c r="M631" i="5" s="1"/>
  <c r="V1062" i="5"/>
  <c r="K1062" i="5"/>
  <c r="M1062" i="5" s="1"/>
  <c r="Z561" i="5"/>
  <c r="N1061" i="5"/>
  <c r="P1061" i="5"/>
  <c r="K54" i="5"/>
  <c r="M54" i="5" s="1"/>
  <c r="V54" i="5"/>
  <c r="K306" i="5"/>
  <c r="M306" i="5" s="1"/>
  <c r="S1059" i="5"/>
  <c r="R1059" i="5"/>
  <c r="U1059" i="5" s="1"/>
  <c r="T1059" i="5"/>
  <c r="Y888" i="5"/>
  <c r="Z889" i="5"/>
  <c r="P886" i="5"/>
  <c r="N886" i="5"/>
  <c r="V887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Z1064" i="5"/>
  <c r="R628" i="5"/>
  <c r="S628" i="5"/>
  <c r="T628" i="5"/>
  <c r="Y55" i="5"/>
  <c r="Z56" i="5"/>
  <c r="Q629" i="5"/>
  <c r="Y632" i="5"/>
  <c r="Z633" i="5"/>
  <c r="Y307" i="5"/>
  <c r="Z308" i="5"/>
  <c r="N305" i="5"/>
  <c r="P305" i="5"/>
  <c r="Y88" i="5"/>
  <c r="K87" i="5"/>
  <c r="N86" i="5"/>
  <c r="P86" i="5"/>
  <c r="Z993" i="5"/>
  <c r="Y992" i="5"/>
  <c r="Z818" i="5"/>
  <c r="Z272" i="5"/>
  <c r="Y271" i="5"/>
  <c r="V126" i="5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V508" i="5"/>
  <c r="U510" i="5"/>
  <c r="Q510" i="5"/>
  <c r="H75" i="8" s="1"/>
  <c r="T511" i="5"/>
  <c r="R511" i="5"/>
  <c r="U511" i="5" s="1"/>
  <c r="S511" i="5"/>
  <c r="U14" i="8"/>
  <c r="P509" i="5"/>
  <c r="H20" i="8" s="1"/>
  <c r="N509" i="5"/>
  <c r="V57" i="8"/>
  <c r="T121" i="5"/>
  <c r="R121" i="5"/>
  <c r="U121" i="5" s="1"/>
  <c r="S121" i="5"/>
  <c r="N119" i="5"/>
  <c r="P119" i="5"/>
  <c r="O8" i="8" s="1"/>
  <c r="K118" i="5"/>
  <c r="M118" i="5" s="1"/>
  <c r="V118" i="5"/>
  <c r="AA116" i="5"/>
  <c r="Y116" i="5" s="1"/>
  <c r="Q120" i="5"/>
  <c r="X600" i="5" l="1"/>
  <c r="W600" i="5"/>
  <c r="Q379" i="5"/>
  <c r="U379" i="5"/>
  <c r="W382" i="5"/>
  <c r="X382" i="5"/>
  <c r="Y382" i="5" s="1"/>
  <c r="V381" i="5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V489" i="5"/>
  <c r="V1389" i="5"/>
  <c r="P507" i="5"/>
  <c r="N507" i="5"/>
  <c r="U1675" i="5"/>
  <c r="Q1675" i="5"/>
  <c r="X1894" i="5"/>
  <c r="Y1894" i="5" s="1"/>
  <c r="W1894" i="5"/>
  <c r="V1677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V1605" i="5"/>
  <c r="W2002" i="5"/>
  <c r="X2002" i="5"/>
  <c r="Y2002" i="5" s="1"/>
  <c r="J1389" i="5"/>
  <c r="K1389" i="5" s="1"/>
  <c r="M1389" i="5" s="1"/>
  <c r="X1390" i="5"/>
  <c r="Y1390" i="5" s="1"/>
  <c r="W1390" i="5"/>
  <c r="X1966" i="5"/>
  <c r="Y1966" i="5" s="1"/>
  <c r="W1966" i="5"/>
  <c r="P2000" i="5"/>
  <c r="N2000" i="5"/>
  <c r="K1893" i="5"/>
  <c r="M1893" i="5" s="1"/>
  <c r="V1893" i="5"/>
  <c r="T1602" i="5"/>
  <c r="S1602" i="5"/>
  <c r="R1602" i="5"/>
  <c r="P1929" i="5"/>
  <c r="N1929" i="5"/>
  <c r="T1890" i="5"/>
  <c r="R1890" i="5"/>
  <c r="S1890" i="5"/>
  <c r="V1821" i="5"/>
  <c r="K1821" i="5"/>
  <c r="M1821" i="5" s="1"/>
  <c r="K2037" i="5"/>
  <c r="M2037" i="5" s="1"/>
  <c r="V2037" i="5"/>
  <c r="T1674" i="5"/>
  <c r="S1674" i="5"/>
  <c r="R1674" i="5"/>
  <c r="P1964" i="5"/>
  <c r="N1964" i="5"/>
  <c r="X1606" i="5"/>
  <c r="Y1606" i="5" s="1"/>
  <c r="W1606" i="5"/>
  <c r="K2001" i="5"/>
  <c r="M2001" i="5" s="1"/>
  <c r="V2001" i="5"/>
  <c r="T2034" i="5"/>
  <c r="R2034" i="5"/>
  <c r="S2034" i="5"/>
  <c r="P1676" i="5"/>
  <c r="N1676" i="5"/>
  <c r="K1930" i="5"/>
  <c r="M1930" i="5" s="1"/>
  <c r="V1930" i="5"/>
  <c r="U1567" i="5"/>
  <c r="Q1567" i="5"/>
  <c r="U1387" i="5"/>
  <c r="Q1387" i="5"/>
  <c r="W1822" i="5"/>
  <c r="X1822" i="5"/>
  <c r="Y1822" i="5" s="1"/>
  <c r="X2038" i="5"/>
  <c r="Y2038" i="5" s="1"/>
  <c r="W2038" i="5"/>
  <c r="X1931" i="5"/>
  <c r="Y1931" i="5" s="1"/>
  <c r="W1931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V1461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V1497" i="5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P1460" i="5"/>
  <c r="N1460" i="5"/>
  <c r="P1604" i="5"/>
  <c r="N1604" i="5"/>
  <c r="K1569" i="5"/>
  <c r="M1569" i="5" s="1"/>
  <c r="V1569" i="5"/>
  <c r="P1496" i="5"/>
  <c r="N1496" i="5"/>
  <c r="T1494" i="5"/>
  <c r="S1494" i="5"/>
  <c r="R1494" i="5"/>
  <c r="W1498" i="5"/>
  <c r="X1498" i="5"/>
  <c r="Y1498" i="5" s="1"/>
  <c r="K1965" i="5"/>
  <c r="M1965" i="5" s="1"/>
  <c r="V1965" i="5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V1281" i="5"/>
  <c r="S1242" i="5"/>
  <c r="R1242" i="5"/>
  <c r="T1242" i="5"/>
  <c r="X1246" i="5"/>
  <c r="Y1246" i="5" s="1"/>
  <c r="W1246" i="5"/>
  <c r="V1245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V1209" i="5"/>
  <c r="W1210" i="5"/>
  <c r="X1210" i="5"/>
  <c r="Y1210" i="5" s="1"/>
  <c r="Q1207" i="5"/>
  <c r="U1207" i="5"/>
  <c r="X671" i="5"/>
  <c r="P1100" i="5"/>
  <c r="N1100" i="5"/>
  <c r="Q1099" i="5"/>
  <c r="U1099" i="5"/>
  <c r="W1102" i="5"/>
  <c r="X1102" i="5"/>
  <c r="Y1102" i="5" s="1"/>
  <c r="K1101" i="5"/>
  <c r="M1101" i="5" s="1"/>
  <c r="V1101" i="5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X893" i="5"/>
  <c r="W893" i="5"/>
  <c r="V270" i="5"/>
  <c r="V20" i="5"/>
  <c r="V595" i="5"/>
  <c r="K958" i="5"/>
  <c r="M958" i="5" s="1"/>
  <c r="V958" i="5"/>
  <c r="W816" i="5"/>
  <c r="X816" i="5"/>
  <c r="W27" i="5"/>
  <c r="X27" i="5"/>
  <c r="K527" i="5"/>
  <c r="M527" i="5" s="1"/>
  <c r="V527" i="5"/>
  <c r="N923" i="5"/>
  <c r="P923" i="5"/>
  <c r="K924" i="5"/>
  <c r="M924" i="5" s="1"/>
  <c r="V924" i="5"/>
  <c r="V991" i="5"/>
  <c r="V1137" i="5"/>
  <c r="K1137" i="5"/>
  <c r="M1137" i="5" s="1"/>
  <c r="X567" i="5"/>
  <c r="W567" i="5"/>
  <c r="N526" i="5"/>
  <c r="P526" i="5"/>
  <c r="X925" i="5"/>
  <c r="Y925" i="5" s="1"/>
  <c r="W925" i="5"/>
  <c r="W746" i="5"/>
  <c r="X746" i="5"/>
  <c r="X425" i="5"/>
  <c r="W425" i="5"/>
  <c r="N957" i="5"/>
  <c r="P957" i="5"/>
  <c r="X785" i="5"/>
  <c r="W785" i="5"/>
  <c r="Q525" i="5"/>
  <c r="W20" i="8"/>
  <c r="V306" i="5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V87" i="5"/>
  <c r="P558" i="5"/>
  <c r="N558" i="5"/>
  <c r="P774" i="5"/>
  <c r="N774" i="5"/>
  <c r="P7" i="8"/>
  <c r="Q85" i="5"/>
  <c r="T84" i="5"/>
  <c r="S84" i="5"/>
  <c r="R84" i="5"/>
  <c r="U84" i="5" s="1"/>
  <c r="O71" i="8"/>
  <c r="Q53" i="5"/>
  <c r="T6" i="8"/>
  <c r="T13" i="8"/>
  <c r="Q305" i="5"/>
  <c r="K307" i="5"/>
  <c r="M307" i="5" s="1"/>
  <c r="S629" i="5"/>
  <c r="R629" i="5"/>
  <c r="U629" i="5" s="1"/>
  <c r="T629" i="5"/>
  <c r="V55" i="5"/>
  <c r="K55" i="5"/>
  <c r="M55" i="5" s="1"/>
  <c r="V1063" i="5"/>
  <c r="K1063" i="5"/>
  <c r="M1063" i="5" s="1"/>
  <c r="K888" i="5"/>
  <c r="M888" i="5" s="1"/>
  <c r="V888" i="5"/>
  <c r="Y633" i="5"/>
  <c r="Z634" i="5"/>
  <c r="Q630" i="5"/>
  <c r="T23" i="8"/>
  <c r="Z850" i="5"/>
  <c r="N54" i="5"/>
  <c r="P54" i="5"/>
  <c r="K632" i="5"/>
  <c r="M632" i="5" s="1"/>
  <c r="V632" i="5"/>
  <c r="S304" i="5"/>
  <c r="T304" i="5"/>
  <c r="R304" i="5"/>
  <c r="U304" i="5" s="1"/>
  <c r="X30" i="8"/>
  <c r="Q886" i="5"/>
  <c r="Q1061" i="5"/>
  <c r="T35" i="8"/>
  <c r="Y308" i="5"/>
  <c r="Z309" i="5"/>
  <c r="Y56" i="5"/>
  <c r="Z57" i="5"/>
  <c r="Y1064" i="5"/>
  <c r="Z1065" i="5"/>
  <c r="R885" i="5"/>
  <c r="U885" i="5" s="1"/>
  <c r="T885" i="5"/>
  <c r="S885" i="5"/>
  <c r="N887" i="5"/>
  <c r="P887" i="5"/>
  <c r="Y889" i="5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V271" i="5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V21" i="5"/>
  <c r="T48" i="8"/>
  <c r="P20" i="5"/>
  <c r="N20" i="5"/>
  <c r="N595" i="5"/>
  <c r="P595" i="5"/>
  <c r="Z273" i="5"/>
  <c r="Y272" i="5"/>
  <c r="Z994" i="5"/>
  <c r="Y993" i="5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U267" i="5"/>
  <c r="K127" i="5"/>
  <c r="M127" i="5" s="1"/>
  <c r="V127" i="5"/>
  <c r="N508" i="5"/>
  <c r="P508" i="5"/>
  <c r="G20" i="8" s="1"/>
  <c r="Q509" i="5"/>
  <c r="G75" i="8" s="1"/>
  <c r="S510" i="5"/>
  <c r="R510" i="5"/>
  <c r="T510" i="5"/>
  <c r="V14" i="8"/>
  <c r="K117" i="5"/>
  <c r="M117" i="5" s="1"/>
  <c r="V117" i="5"/>
  <c r="T120" i="5"/>
  <c r="R120" i="5"/>
  <c r="U120" i="5" s="1"/>
  <c r="S120" i="5"/>
  <c r="AA115" i="5"/>
  <c r="Y115" i="5" s="1"/>
  <c r="Q119" i="5"/>
  <c r="N71" i="8" s="1"/>
  <c r="P118" i="5"/>
  <c r="N8" i="8" s="1"/>
  <c r="N118" i="5"/>
  <c r="X601" i="5" l="1"/>
  <c r="W601" i="5"/>
  <c r="N381" i="5"/>
  <c r="P381" i="5"/>
  <c r="K382" i="5"/>
  <c r="M382" i="5" s="1"/>
  <c r="V382" i="5"/>
  <c r="X383" i="5"/>
  <c r="Y383" i="5" s="1"/>
  <c r="W383" i="5"/>
  <c r="U380" i="5"/>
  <c r="Q380" i="5"/>
  <c r="R379" i="5"/>
  <c r="S379" i="5"/>
  <c r="T379" i="5"/>
  <c r="K490" i="5"/>
  <c r="M490" i="5" s="1"/>
  <c r="V490" i="5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K1931" i="5"/>
  <c r="M1931" i="5" s="1"/>
  <c r="V1931" i="5"/>
  <c r="Q1676" i="5"/>
  <c r="U1676" i="5"/>
  <c r="W1607" i="5"/>
  <c r="X1607" i="5"/>
  <c r="Y1607" i="5" s="1"/>
  <c r="V1966" i="5"/>
  <c r="K1966" i="5"/>
  <c r="M1966" i="5" s="1"/>
  <c r="T2035" i="5"/>
  <c r="S2035" i="5"/>
  <c r="R2035" i="5"/>
  <c r="K1498" i="5"/>
  <c r="M1498" i="5" s="1"/>
  <c r="V1498" i="5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V1606" i="5"/>
  <c r="K1606" i="5"/>
  <c r="M1606" i="5" s="1"/>
  <c r="J1390" i="5"/>
  <c r="K1390" i="5" s="1"/>
  <c r="M1390" i="5" s="1"/>
  <c r="W1391" i="5"/>
  <c r="X1391" i="5"/>
  <c r="Y1391" i="5" s="1"/>
  <c r="P1605" i="5"/>
  <c r="N1605" i="5"/>
  <c r="W1499" i="5"/>
  <c r="X1499" i="5"/>
  <c r="Y1499" i="5" s="1"/>
  <c r="V1678" i="5"/>
  <c r="W1643" i="5"/>
  <c r="X1643" i="5"/>
  <c r="P1461" i="5"/>
  <c r="N1461" i="5"/>
  <c r="Q1892" i="5"/>
  <c r="U1892" i="5"/>
  <c r="S1603" i="5"/>
  <c r="T1603" i="5"/>
  <c r="R1603" i="5"/>
  <c r="V2038" i="5"/>
  <c r="K2038" i="5"/>
  <c r="M2038" i="5" s="1"/>
  <c r="P2037" i="5"/>
  <c r="N2037" i="5"/>
  <c r="P1893" i="5"/>
  <c r="N1893" i="5"/>
  <c r="V1390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V1822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V1570" i="5"/>
  <c r="V1894" i="5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V1462" i="5"/>
  <c r="X1823" i="5"/>
  <c r="Y1823" i="5" s="1"/>
  <c r="W1823" i="5"/>
  <c r="P1930" i="5"/>
  <c r="N1930" i="5"/>
  <c r="Q2000" i="5"/>
  <c r="U2000" i="5"/>
  <c r="K2002" i="5"/>
  <c r="M2002" i="5" s="1"/>
  <c r="V2002" i="5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X1932" i="5"/>
  <c r="Y1932" i="5" s="1"/>
  <c r="W1932" i="5"/>
  <c r="T1387" i="5"/>
  <c r="R1387" i="5"/>
  <c r="S1387" i="5"/>
  <c r="P2001" i="5"/>
  <c r="N2001" i="5"/>
  <c r="X1967" i="5"/>
  <c r="Y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V1282" i="5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V1246" i="5"/>
  <c r="T1243" i="5"/>
  <c r="R1243" i="5"/>
  <c r="S1243" i="5"/>
  <c r="N1245" i="5"/>
  <c r="P1245" i="5"/>
  <c r="R1207" i="5"/>
  <c r="S1207" i="5"/>
  <c r="T1207" i="5"/>
  <c r="K1210" i="5"/>
  <c r="M1210" i="5" s="1"/>
  <c r="V1210" i="5"/>
  <c r="W1211" i="5"/>
  <c r="X1211" i="5"/>
  <c r="Y1211" i="5" s="1"/>
  <c r="Q1208" i="5"/>
  <c r="U1208" i="5"/>
  <c r="P1209" i="5"/>
  <c r="N1209" i="5"/>
  <c r="X672" i="5"/>
  <c r="V110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786" i="5"/>
  <c r="W786" i="5"/>
  <c r="X426" i="5"/>
  <c r="W426" i="5"/>
  <c r="X926" i="5"/>
  <c r="Y926" i="5" s="1"/>
  <c r="W926" i="5"/>
  <c r="W568" i="5"/>
  <c r="X568" i="5"/>
  <c r="X28" i="5"/>
  <c r="W28" i="5"/>
  <c r="X316" i="5"/>
  <c r="W316" i="5"/>
  <c r="K925" i="5"/>
  <c r="M925" i="5" s="1"/>
  <c r="V925" i="5"/>
  <c r="Y31" i="8"/>
  <c r="Q923" i="5"/>
  <c r="V596" i="5"/>
  <c r="V307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17" i="5"/>
  <c r="X894" i="5"/>
  <c r="W894" i="5"/>
  <c r="W460" i="5"/>
  <c r="X460" i="5"/>
  <c r="K1138" i="5"/>
  <c r="M1138" i="5" s="1"/>
  <c r="V1138" i="5"/>
  <c r="K959" i="5"/>
  <c r="M959" i="5" s="1"/>
  <c r="V959" i="5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V528" i="5"/>
  <c r="W66" i="5"/>
  <c r="X66" i="5"/>
  <c r="V992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T75" i="8" s="1"/>
  <c r="Q774" i="5"/>
  <c r="M88" i="5"/>
  <c r="V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V56" i="5"/>
  <c r="K56" i="5"/>
  <c r="M56" i="5" s="1"/>
  <c r="Y634" i="5"/>
  <c r="Z635" i="5"/>
  <c r="P1063" i="5"/>
  <c r="N1063" i="5"/>
  <c r="Y890" i="5"/>
  <c r="Z891" i="5"/>
  <c r="Y1065" i="5"/>
  <c r="Z1066" i="5"/>
  <c r="Y309" i="5"/>
  <c r="Z310" i="5"/>
  <c r="V633" i="5"/>
  <c r="K633" i="5"/>
  <c r="M633" i="5" s="1"/>
  <c r="S305" i="5"/>
  <c r="R305" i="5"/>
  <c r="U305" i="5" s="1"/>
  <c r="T305" i="5"/>
  <c r="Q631" i="5"/>
  <c r="U23" i="8"/>
  <c r="Z563" i="5"/>
  <c r="V889" i="5"/>
  <c r="K889" i="5"/>
  <c r="M889" i="5" s="1"/>
  <c r="V1064" i="5"/>
  <c r="K1064" i="5"/>
  <c r="M1064" i="5" s="1"/>
  <c r="V308" i="5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R86" i="5"/>
  <c r="U86" i="5" s="1"/>
  <c r="S86" i="5"/>
  <c r="T86" i="5"/>
  <c r="T594" i="5"/>
  <c r="S594" i="5"/>
  <c r="R594" i="5"/>
  <c r="U594" i="5" s="1"/>
  <c r="U48" i="8"/>
  <c r="Z995" i="5"/>
  <c r="Y994" i="5"/>
  <c r="N21" i="5"/>
  <c r="P21" i="5"/>
  <c r="Z708" i="5"/>
  <c r="K597" i="5"/>
  <c r="M597" i="5" s="1"/>
  <c r="V597" i="5"/>
  <c r="Z202" i="5"/>
  <c r="Z238" i="5"/>
  <c r="K128" i="5"/>
  <c r="M128" i="5" s="1"/>
  <c r="V128" i="5"/>
  <c r="P596" i="5"/>
  <c r="N596" i="5"/>
  <c r="T19" i="5"/>
  <c r="R19" i="5"/>
  <c r="U19" i="5" s="1"/>
  <c r="S19" i="5"/>
  <c r="V272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Z779" i="5"/>
  <c r="Z455" i="5"/>
  <c r="V22" i="5"/>
  <c r="K22" i="5"/>
  <c r="M22" i="5" s="1"/>
  <c r="Z274" i="5"/>
  <c r="Y273" i="5"/>
  <c r="U8" i="8"/>
  <c r="Q126" i="5"/>
  <c r="Z820" i="5"/>
  <c r="Z1030" i="5"/>
  <c r="N127" i="5"/>
  <c r="P127" i="5"/>
  <c r="Z24" i="5"/>
  <c r="Y23" i="5"/>
  <c r="Z95" i="5"/>
  <c r="K993" i="5"/>
  <c r="M993" i="5" s="1"/>
  <c r="V993" i="5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M71" i="8" s="1"/>
  <c r="R119" i="5"/>
  <c r="U119" i="5" s="1"/>
  <c r="S119" i="5"/>
  <c r="T119" i="5"/>
  <c r="V116" i="5"/>
  <c r="K116" i="5"/>
  <c r="M116" i="5" s="1"/>
  <c r="AA114" i="5"/>
  <c r="Y114" i="5" s="1"/>
  <c r="N117" i="5"/>
  <c r="P117" i="5"/>
  <c r="M8" i="8" s="1"/>
  <c r="W602" i="5" l="1"/>
  <c r="X602" i="5"/>
  <c r="W384" i="5"/>
  <c r="X384" i="5"/>
  <c r="Y384" i="5" s="1"/>
  <c r="K383" i="5"/>
  <c r="M383" i="5" s="1"/>
  <c r="V383" i="5"/>
  <c r="P382" i="5"/>
  <c r="N382" i="5"/>
  <c r="S380" i="5"/>
  <c r="T380" i="5"/>
  <c r="R380" i="5"/>
  <c r="Q381" i="5"/>
  <c r="U381" i="5"/>
  <c r="W492" i="5"/>
  <c r="X492" i="5"/>
  <c r="Y492" i="5" s="1"/>
  <c r="V491" i="5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V1391" i="5"/>
  <c r="V1679" i="5"/>
  <c r="K1967" i="5"/>
  <c r="M1967" i="5" s="1"/>
  <c r="V1967" i="5"/>
  <c r="X1933" i="5"/>
  <c r="Y1933" i="5" s="1"/>
  <c r="W1933" i="5"/>
  <c r="P2002" i="5"/>
  <c r="N2002" i="5"/>
  <c r="K1823" i="5"/>
  <c r="M1823" i="5" s="1"/>
  <c r="V1823" i="5"/>
  <c r="R1929" i="5"/>
  <c r="S1929" i="5"/>
  <c r="T1929" i="5"/>
  <c r="Q1893" i="5"/>
  <c r="U1893" i="5"/>
  <c r="X1608" i="5"/>
  <c r="Y1608" i="5" s="1"/>
  <c r="W1608" i="5"/>
  <c r="V1932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V1571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K1463" i="5"/>
  <c r="M1463" i="5" s="1"/>
  <c r="V1463" i="5"/>
  <c r="V1895" i="5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V2003" i="5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V1499" i="5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V2039" i="5"/>
  <c r="P1498" i="5"/>
  <c r="N1498" i="5"/>
  <c r="V1607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W1284" i="5"/>
  <c r="V1283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V1247" i="5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V1211" i="5"/>
  <c r="X673" i="5"/>
  <c r="T1100" i="5"/>
  <c r="R1100" i="5"/>
  <c r="S1100" i="5"/>
  <c r="W1104" i="5"/>
  <c r="X1104" i="5"/>
  <c r="Y1104" i="5" s="1"/>
  <c r="U1101" i="5"/>
  <c r="Q1101" i="5"/>
  <c r="K1103" i="5"/>
  <c r="M1103" i="5" s="1"/>
  <c r="V1103" i="5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V1139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W927" i="5"/>
  <c r="W787" i="5"/>
  <c r="X78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V926" i="5"/>
  <c r="K926" i="5"/>
  <c r="M926" i="5" s="1"/>
  <c r="V529" i="5"/>
  <c r="K529" i="5"/>
  <c r="M529" i="5" s="1"/>
  <c r="K960" i="5"/>
  <c r="M960" i="5" s="1"/>
  <c r="V960" i="5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V89" i="5"/>
  <c r="P88" i="5"/>
  <c r="N88" i="5"/>
  <c r="Q55" i="5"/>
  <c r="V6" i="8"/>
  <c r="N308" i="5"/>
  <c r="P308" i="5"/>
  <c r="Z564" i="5"/>
  <c r="Y1066" i="5"/>
  <c r="Z1067" i="5"/>
  <c r="Y635" i="5"/>
  <c r="Z636" i="5"/>
  <c r="S1062" i="5"/>
  <c r="T1062" i="5"/>
  <c r="R1062" i="5"/>
  <c r="U1062" i="5" s="1"/>
  <c r="Y58" i="5"/>
  <c r="Z59" i="5"/>
  <c r="K1065" i="5"/>
  <c r="M1065" i="5" s="1"/>
  <c r="V1065" i="5"/>
  <c r="V634" i="5"/>
  <c r="K634" i="5"/>
  <c r="M634" i="5" s="1"/>
  <c r="V57" i="5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Z311" i="5"/>
  <c r="Y891" i="5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V309" i="5"/>
  <c r="K890" i="5"/>
  <c r="M890" i="5" s="1"/>
  <c r="V890" i="5"/>
  <c r="V35" i="8"/>
  <c r="Q1063" i="5"/>
  <c r="P56" i="5"/>
  <c r="N56" i="5"/>
  <c r="Z30" i="8"/>
  <c r="Q888" i="5"/>
  <c r="T306" i="5"/>
  <c r="R306" i="5"/>
  <c r="U306" i="5" s="1"/>
  <c r="S306" i="5"/>
  <c r="Y91" i="5"/>
  <c r="K90" i="5"/>
  <c r="Z420" i="5"/>
  <c r="S20" i="5"/>
  <c r="R20" i="5"/>
  <c r="U20" i="5" s="1"/>
  <c r="T20" i="5"/>
  <c r="Z1031" i="5"/>
  <c r="K273" i="5"/>
  <c r="M273" i="5" s="1"/>
  <c r="V273" i="5"/>
  <c r="P22" i="5"/>
  <c r="N22" i="5"/>
  <c r="V598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V994" i="5"/>
  <c r="Z167" i="5"/>
  <c r="V23" i="5"/>
  <c r="K23" i="5"/>
  <c r="M23" i="5" s="1"/>
  <c r="R126" i="5"/>
  <c r="U126" i="5" s="1"/>
  <c r="T126" i="5"/>
  <c r="S126" i="5"/>
  <c r="Z275" i="5"/>
  <c r="Y274" i="5"/>
  <c r="Z780" i="5"/>
  <c r="Z600" i="5"/>
  <c r="Y599" i="5"/>
  <c r="Q596" i="5"/>
  <c r="V22" i="8"/>
  <c r="Z239" i="5"/>
  <c r="Z996" i="5"/>
  <c r="Y995" i="5"/>
  <c r="N993" i="5"/>
  <c r="P993" i="5"/>
  <c r="Z96" i="5"/>
  <c r="Z25" i="5"/>
  <c r="Y24" i="5"/>
  <c r="Z821" i="5"/>
  <c r="V48" i="8"/>
  <c r="Z456" i="5"/>
  <c r="K129" i="5"/>
  <c r="M129" i="5" s="1"/>
  <c r="V129" i="5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P272" i="5"/>
  <c r="N272" i="5"/>
  <c r="P128" i="5"/>
  <c r="N128" i="5"/>
  <c r="Z203" i="5"/>
  <c r="Z709" i="5"/>
  <c r="R508" i="5"/>
  <c r="U508" i="5" s="1"/>
  <c r="S508" i="5"/>
  <c r="T508" i="5"/>
  <c r="X14" i="8"/>
  <c r="V115" i="5"/>
  <c r="K115" i="5"/>
  <c r="M115" i="5" s="1"/>
  <c r="Q117" i="5"/>
  <c r="T118" i="5"/>
  <c r="R118" i="5"/>
  <c r="U118" i="5" s="1"/>
  <c r="S118" i="5"/>
  <c r="AA113" i="5"/>
  <c r="Y113" i="5" s="1"/>
  <c r="N116" i="5"/>
  <c r="P116" i="5"/>
  <c r="L8" i="8" s="1"/>
  <c r="X603" i="5" l="1"/>
  <c r="W603" i="5"/>
  <c r="Q382" i="5"/>
  <c r="U382" i="5"/>
  <c r="T381" i="5"/>
  <c r="S381" i="5"/>
  <c r="R381" i="5"/>
  <c r="P383" i="5"/>
  <c r="N383" i="5"/>
  <c r="K384" i="5"/>
  <c r="M384" i="5" s="1"/>
  <c r="V384" i="5"/>
  <c r="X385" i="5"/>
  <c r="Y385" i="5" s="1"/>
  <c r="W385" i="5"/>
  <c r="W205" i="5"/>
  <c r="P491" i="5"/>
  <c r="N491" i="5"/>
  <c r="R490" i="5"/>
  <c r="U490" i="5" s="1"/>
  <c r="T490" i="5"/>
  <c r="S490" i="5"/>
  <c r="V492" i="5"/>
  <c r="K492" i="5"/>
  <c r="M492" i="5" s="1"/>
  <c r="W493" i="5"/>
  <c r="X493" i="5"/>
  <c r="Y493" i="5" s="1"/>
  <c r="V1680" i="5"/>
  <c r="T1965" i="5"/>
  <c r="S1965" i="5"/>
  <c r="R1965" i="5"/>
  <c r="V1824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V1572" i="5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V1968" i="5"/>
  <c r="P1499" i="5"/>
  <c r="N1499" i="5"/>
  <c r="T1677" i="5"/>
  <c r="R1677" i="5"/>
  <c r="S1677" i="5"/>
  <c r="Q1966" i="5"/>
  <c r="U1966" i="5"/>
  <c r="P1571" i="5"/>
  <c r="N1571" i="5"/>
  <c r="X1934" i="5"/>
  <c r="Y1934" i="5" s="1"/>
  <c r="W1934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V1896" i="5"/>
  <c r="P2003" i="5"/>
  <c r="N2003" i="5"/>
  <c r="V1392" i="5"/>
  <c r="Q1570" i="5"/>
  <c r="U1570" i="5"/>
  <c r="R1605" i="5"/>
  <c r="S1605" i="5"/>
  <c r="T1605" i="5"/>
  <c r="W1609" i="5"/>
  <c r="X1609" i="5"/>
  <c r="Y1609" i="5" s="1"/>
  <c r="V1933" i="5"/>
  <c r="K1933" i="5"/>
  <c r="M1933" i="5" s="1"/>
  <c r="V1500" i="5"/>
  <c r="K1500" i="5"/>
  <c r="M1500" i="5" s="1"/>
  <c r="K2040" i="5"/>
  <c r="M2040" i="5" s="1"/>
  <c r="V2040" i="5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V1608" i="5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V2004" i="5"/>
  <c r="K2004" i="5"/>
  <c r="M2004" i="5" s="1"/>
  <c r="U1678" i="5"/>
  <c r="Q1678" i="5"/>
  <c r="R1569" i="5"/>
  <c r="S1569" i="5"/>
  <c r="T1569" i="5"/>
  <c r="Q1462" i="5"/>
  <c r="U1462" i="5"/>
  <c r="V1464" i="5"/>
  <c r="K1464" i="5"/>
  <c r="M1464" i="5" s="1"/>
  <c r="P1823" i="5"/>
  <c r="N1823" i="5"/>
  <c r="P1967" i="5"/>
  <c r="N1967" i="5"/>
  <c r="X674" i="5"/>
  <c r="V128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V1248" i="5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V1212" i="5"/>
  <c r="K1212" i="5"/>
  <c r="M1212" i="5" s="1"/>
  <c r="W674" i="5"/>
  <c r="K1104" i="5"/>
  <c r="M1104" i="5" s="1"/>
  <c r="V1104" i="5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V1140" i="5"/>
  <c r="K1140" i="5"/>
  <c r="M1140" i="5" s="1"/>
  <c r="V961" i="5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88" i="5"/>
  <c r="X788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N1139" i="5"/>
  <c r="P1139" i="5"/>
  <c r="Y57" i="8"/>
  <c r="S958" i="5"/>
  <c r="R958" i="5"/>
  <c r="T958" i="5"/>
  <c r="V530" i="5"/>
  <c r="K530" i="5"/>
  <c r="M530" i="5" s="1"/>
  <c r="V927" i="5"/>
  <c r="K927" i="5"/>
  <c r="M927" i="5" s="1"/>
  <c r="X896" i="5"/>
  <c r="W896" i="5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V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V891" i="5"/>
  <c r="K891" i="5"/>
  <c r="M891" i="5" s="1"/>
  <c r="Q889" i="5"/>
  <c r="AA30" i="8"/>
  <c r="Z853" i="5"/>
  <c r="N57" i="5"/>
  <c r="P57" i="5"/>
  <c r="V58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Z312" i="5"/>
  <c r="Q1064" i="5"/>
  <c r="W35" i="8"/>
  <c r="P1065" i="5"/>
  <c r="N1065" i="5"/>
  <c r="W23" i="8"/>
  <c r="Q633" i="5"/>
  <c r="V310" i="5"/>
  <c r="K310" i="5"/>
  <c r="M310" i="5" s="1"/>
  <c r="P634" i="5"/>
  <c r="N634" i="5"/>
  <c r="Y636" i="5"/>
  <c r="Z637" i="5"/>
  <c r="Y1067" i="5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Z893" i="5"/>
  <c r="Y59" i="5"/>
  <c r="Z60" i="5"/>
  <c r="K635" i="5"/>
  <c r="M635" i="5" s="1"/>
  <c r="V635" i="5"/>
  <c r="K1066" i="5"/>
  <c r="M1066" i="5" s="1"/>
  <c r="V1066" i="5"/>
  <c r="Z565" i="5"/>
  <c r="Y92" i="5"/>
  <c r="K91" i="5"/>
  <c r="M91" i="5" s="1"/>
  <c r="T21" i="5"/>
  <c r="S21" i="5"/>
  <c r="R21" i="5"/>
  <c r="U21" i="5" s="1"/>
  <c r="N129" i="5"/>
  <c r="P129" i="5"/>
  <c r="Z822" i="5"/>
  <c r="Z97" i="5"/>
  <c r="V599" i="5"/>
  <c r="K599" i="5"/>
  <c r="M599" i="5" s="1"/>
  <c r="V274" i="5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V24" i="5"/>
  <c r="W33" i="8"/>
  <c r="Q993" i="5"/>
  <c r="K995" i="5"/>
  <c r="M995" i="5" s="1"/>
  <c r="V995" i="5"/>
  <c r="R596" i="5"/>
  <c r="U596" i="5" s="1"/>
  <c r="S596" i="5"/>
  <c r="T596" i="5"/>
  <c r="Z601" i="5"/>
  <c r="Y600" i="5"/>
  <c r="Z781" i="5"/>
  <c r="Z276" i="5"/>
  <c r="Y275" i="5"/>
  <c r="N23" i="5"/>
  <c r="P23" i="5"/>
  <c r="W22" i="8"/>
  <c r="Q597" i="5"/>
  <c r="Q22" i="5"/>
  <c r="X5" i="8"/>
  <c r="K130" i="5"/>
  <c r="M130" i="5" s="1"/>
  <c r="V130" i="5"/>
  <c r="T992" i="5"/>
  <c r="R992" i="5"/>
  <c r="U992" i="5" s="1"/>
  <c r="S992" i="5"/>
  <c r="Z457" i="5"/>
  <c r="Z26" i="5"/>
  <c r="Y25" i="5"/>
  <c r="Z997" i="5"/>
  <c r="Y996" i="5"/>
  <c r="Z168" i="5"/>
  <c r="N598" i="5"/>
  <c r="P598" i="5"/>
  <c r="P273" i="5"/>
  <c r="N273" i="5"/>
  <c r="Z204" i="5"/>
  <c r="W8" i="8"/>
  <c r="Q128" i="5"/>
  <c r="W12" i="8"/>
  <c r="Q272" i="5"/>
  <c r="Z132" i="5"/>
  <c r="Y131" i="5"/>
  <c r="Z745" i="5"/>
  <c r="Z240" i="5"/>
  <c r="P994" i="5"/>
  <c r="N994" i="5"/>
  <c r="Z421" i="5"/>
  <c r="Y14" i="8"/>
  <c r="Q116" i="5"/>
  <c r="V114" i="5"/>
  <c r="K114" i="5"/>
  <c r="M114" i="5" s="1"/>
  <c r="AA112" i="5"/>
  <c r="Y112" i="5" s="1"/>
  <c r="R117" i="5"/>
  <c r="U117" i="5" s="1"/>
  <c r="S117" i="5"/>
  <c r="T117" i="5"/>
  <c r="N115" i="5"/>
  <c r="P115" i="5"/>
  <c r="K8" i="8" s="1"/>
  <c r="X604" i="5" l="1"/>
  <c r="W604" i="5"/>
  <c r="W206" i="5"/>
  <c r="U383" i="5"/>
  <c r="Q383" i="5"/>
  <c r="W386" i="5"/>
  <c r="X386" i="5"/>
  <c r="Y386" i="5" s="1"/>
  <c r="V385" i="5"/>
  <c r="K385" i="5"/>
  <c r="M385" i="5" s="1"/>
  <c r="N384" i="5"/>
  <c r="P384" i="5"/>
  <c r="T382" i="5"/>
  <c r="R382" i="5"/>
  <c r="S382" i="5"/>
  <c r="K493" i="5"/>
  <c r="M493" i="5" s="1"/>
  <c r="V493" i="5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V1609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V1825" i="5"/>
  <c r="V1465" i="5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V1573" i="5"/>
  <c r="T1894" i="5"/>
  <c r="S1894" i="5"/>
  <c r="R1894" i="5"/>
  <c r="P1608" i="5"/>
  <c r="N1608" i="5"/>
  <c r="P1500" i="5"/>
  <c r="N1500" i="5"/>
  <c r="K2041" i="5"/>
  <c r="M2041" i="5" s="1"/>
  <c r="V2041" i="5"/>
  <c r="T1606" i="5"/>
  <c r="S1606" i="5"/>
  <c r="R1606" i="5"/>
  <c r="T1966" i="5"/>
  <c r="R1966" i="5"/>
  <c r="S1966" i="5"/>
  <c r="Q1895" i="5"/>
  <c r="U1895" i="5"/>
  <c r="K2005" i="5"/>
  <c r="M2005" i="5" s="1"/>
  <c r="V2005" i="5"/>
  <c r="V1681" i="5"/>
  <c r="R1678" i="5"/>
  <c r="T1678" i="5"/>
  <c r="S1678" i="5"/>
  <c r="X1502" i="5"/>
  <c r="Y1502" i="5" s="1"/>
  <c r="W1502" i="5"/>
  <c r="T2038" i="5"/>
  <c r="R2038" i="5"/>
  <c r="S2038" i="5"/>
  <c r="K1969" i="5"/>
  <c r="M1969" i="5" s="1"/>
  <c r="V1969" i="5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V1501" i="5"/>
  <c r="K1501" i="5"/>
  <c r="M1501" i="5" s="1"/>
  <c r="J1393" i="5"/>
  <c r="X1394" i="5"/>
  <c r="Y1394" i="5" s="1"/>
  <c r="W1394" i="5"/>
  <c r="V1897" i="5"/>
  <c r="K1897" i="5"/>
  <c r="M1897" i="5" s="1"/>
  <c r="P1933" i="5"/>
  <c r="N1933" i="5"/>
  <c r="U2003" i="5"/>
  <c r="Q2003" i="5"/>
  <c r="W1970" i="5"/>
  <c r="X1970" i="5"/>
  <c r="Y1970" i="5" s="1"/>
  <c r="V1934" i="5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V1393" i="5"/>
  <c r="K1393" i="5"/>
  <c r="M1393" i="5" s="1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V1285" i="5"/>
  <c r="X1286" i="5"/>
  <c r="Y1286" i="5" s="1"/>
  <c r="W1286" i="5"/>
  <c r="P1284" i="5"/>
  <c r="N1284" i="5"/>
  <c r="T1246" i="5"/>
  <c r="R1246" i="5"/>
  <c r="S1246" i="5"/>
  <c r="K1249" i="5"/>
  <c r="M1249" i="5" s="1"/>
  <c r="V1249" i="5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V1213" i="5"/>
  <c r="T1210" i="5"/>
  <c r="R1210" i="5"/>
  <c r="S1210" i="5"/>
  <c r="W675" i="5"/>
  <c r="X676" i="5" s="1"/>
  <c r="X711" i="5"/>
  <c r="W712" i="5" s="1"/>
  <c r="K1105" i="5"/>
  <c r="M1105" i="5" s="1"/>
  <c r="V1105" i="5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V928" i="5"/>
  <c r="X319" i="5"/>
  <c r="W319" i="5"/>
  <c r="X571" i="5"/>
  <c r="W571" i="5"/>
  <c r="V1141" i="5"/>
  <c r="K1141" i="5"/>
  <c r="M1141" i="5" s="1"/>
  <c r="K962" i="5"/>
  <c r="M962" i="5" s="1"/>
  <c r="W929" i="5"/>
  <c r="X929" i="5"/>
  <c r="Y929" i="5" s="1"/>
  <c r="W282" i="5"/>
  <c r="X282" i="5"/>
  <c r="N961" i="5"/>
  <c r="P961" i="5"/>
  <c r="S528" i="5"/>
  <c r="T528" i="5"/>
  <c r="R528" i="5"/>
  <c r="N927" i="5"/>
  <c r="P927" i="5"/>
  <c r="K531" i="5"/>
  <c r="M531" i="5" s="1"/>
  <c r="V531" i="5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V91" i="5"/>
  <c r="X963" i="5"/>
  <c r="Y963" i="5" s="1"/>
  <c r="W963" i="5"/>
  <c r="X1142" i="5"/>
  <c r="Y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Z894" i="5"/>
  <c r="S56" i="5"/>
  <c r="R56" i="5"/>
  <c r="U56" i="5" s="1"/>
  <c r="T56" i="5"/>
  <c r="K1067" i="5"/>
  <c r="M1067" i="5" s="1"/>
  <c r="V1067" i="5"/>
  <c r="Y312" i="5"/>
  <c r="Z313" i="5"/>
  <c r="T889" i="5"/>
  <c r="S889" i="5"/>
  <c r="R889" i="5"/>
  <c r="U889" i="5" s="1"/>
  <c r="Z566" i="5"/>
  <c r="P635" i="5"/>
  <c r="N635" i="5"/>
  <c r="K892" i="5"/>
  <c r="M892" i="5" s="1"/>
  <c r="V892" i="5"/>
  <c r="Y637" i="5"/>
  <c r="Z638" i="5"/>
  <c r="T633" i="5"/>
  <c r="R633" i="5"/>
  <c r="U633" i="5" s="1"/>
  <c r="S633" i="5"/>
  <c r="V311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Z61" i="5"/>
  <c r="X13" i="8"/>
  <c r="Q309" i="5"/>
  <c r="V636" i="5"/>
  <c r="K636" i="5"/>
  <c r="M636" i="5" s="1"/>
  <c r="Q634" i="5"/>
  <c r="X23" i="8"/>
  <c r="Y276" i="5"/>
  <c r="Z277" i="5"/>
  <c r="P1066" i="5"/>
  <c r="N1066" i="5"/>
  <c r="V59" i="5"/>
  <c r="K59" i="5"/>
  <c r="M59" i="5" s="1"/>
  <c r="Y1068" i="5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K92" i="5"/>
  <c r="M92" i="5" s="1"/>
  <c r="V92" i="5"/>
  <c r="P91" i="5"/>
  <c r="N91" i="5"/>
  <c r="Z746" i="5"/>
  <c r="X12" i="8"/>
  <c r="Q273" i="5"/>
  <c r="Z998" i="5"/>
  <c r="Y997" i="5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V131" i="5"/>
  <c r="T128" i="5"/>
  <c r="S128" i="5"/>
  <c r="R128" i="5"/>
  <c r="U128" i="5" s="1"/>
  <c r="Z205" i="5"/>
  <c r="X22" i="8"/>
  <c r="Q598" i="5"/>
  <c r="Z169" i="5"/>
  <c r="V25" i="5"/>
  <c r="K25" i="5"/>
  <c r="M25" i="5" s="1"/>
  <c r="Z458" i="5"/>
  <c r="Q23" i="5"/>
  <c r="Y5" i="8"/>
  <c r="Z133" i="5"/>
  <c r="Y132" i="5"/>
  <c r="Z27" i="5"/>
  <c r="Y26" i="5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V996" i="5"/>
  <c r="P130" i="5"/>
  <c r="N130" i="5"/>
  <c r="S597" i="5"/>
  <c r="R597" i="5"/>
  <c r="U597" i="5" s="1"/>
  <c r="T597" i="5"/>
  <c r="V275" i="5"/>
  <c r="K275" i="5"/>
  <c r="M275" i="5" s="1"/>
  <c r="K600" i="5"/>
  <c r="M600" i="5" s="1"/>
  <c r="V600" i="5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J71" i="8" s="1"/>
  <c r="P114" i="5"/>
  <c r="J8" i="8" s="1"/>
  <c r="N114" i="5"/>
  <c r="K113" i="5"/>
  <c r="M113" i="5" s="1"/>
  <c r="V113" i="5"/>
  <c r="R116" i="5"/>
  <c r="U116" i="5" s="1"/>
  <c r="S116" i="5"/>
  <c r="T116" i="5"/>
  <c r="X605" i="5" l="1"/>
  <c r="W605" i="5"/>
  <c r="X207" i="5"/>
  <c r="P385" i="5"/>
  <c r="N385" i="5"/>
  <c r="K386" i="5"/>
  <c r="M386" i="5" s="1"/>
  <c r="V386" i="5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V494" i="5"/>
  <c r="S491" i="5"/>
  <c r="R491" i="5"/>
  <c r="T491" i="5"/>
  <c r="P493" i="5"/>
  <c r="Q493" i="5" s="1"/>
  <c r="N493" i="5"/>
  <c r="Y111" i="5"/>
  <c r="AA110" i="5"/>
  <c r="Y110" i="5" s="1"/>
  <c r="W1827" i="5"/>
  <c r="X1827" i="5"/>
  <c r="Y1827" i="5" s="1"/>
  <c r="P1393" i="5"/>
  <c r="N1393" i="5"/>
  <c r="U2004" i="5"/>
  <c r="Q2004" i="5"/>
  <c r="P1934" i="5"/>
  <c r="N1934" i="5"/>
  <c r="V1682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V1826" i="5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V1610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V1970" i="5"/>
  <c r="P1897" i="5"/>
  <c r="N1897" i="5"/>
  <c r="K1935" i="5"/>
  <c r="M1935" i="5" s="1"/>
  <c r="V1935" i="5"/>
  <c r="Q1464" i="5"/>
  <c r="U1464" i="5"/>
  <c r="X1611" i="5"/>
  <c r="Y1611" i="5" s="1"/>
  <c r="W1611" i="5"/>
  <c r="K1574" i="5"/>
  <c r="M1574" i="5" s="1"/>
  <c r="V1574" i="5"/>
  <c r="P1465" i="5"/>
  <c r="N1465" i="5"/>
  <c r="K1466" i="5"/>
  <c r="M1466" i="5" s="1"/>
  <c r="V1466" i="5"/>
  <c r="U1572" i="5"/>
  <c r="Q1572" i="5"/>
  <c r="X1971" i="5"/>
  <c r="Y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V1898" i="5"/>
  <c r="K1898" i="5"/>
  <c r="M1898" i="5" s="1"/>
  <c r="R2003" i="5"/>
  <c r="S2003" i="5"/>
  <c r="T2003" i="5"/>
  <c r="J1394" i="5"/>
  <c r="W1395" i="5"/>
  <c r="X1395" i="5"/>
  <c r="Y1395" i="5" s="1"/>
  <c r="T1391" i="5"/>
  <c r="S1391" i="5"/>
  <c r="R1391" i="5"/>
  <c r="V1502" i="5"/>
  <c r="K1502" i="5"/>
  <c r="M1502" i="5" s="1"/>
  <c r="Q1824" i="5"/>
  <c r="U1824" i="5"/>
  <c r="V2042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V1394" i="5"/>
  <c r="K1394" i="5"/>
  <c r="M1394" i="5" s="1"/>
  <c r="J1682" i="5"/>
  <c r="K1682" i="5" s="1"/>
  <c r="M1682" i="5" s="1"/>
  <c r="X1683" i="5"/>
  <c r="Y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V2006" i="5"/>
  <c r="P1825" i="5"/>
  <c r="N1825" i="5"/>
  <c r="P1285" i="5"/>
  <c r="N1285" i="5"/>
  <c r="U1284" i="5"/>
  <c r="Q1284" i="5"/>
  <c r="X1287" i="5"/>
  <c r="Y1287" i="5" s="1"/>
  <c r="W1287" i="5"/>
  <c r="K1286" i="5"/>
  <c r="M1286" i="5" s="1"/>
  <c r="V1286" i="5"/>
  <c r="R1283" i="5"/>
  <c r="S1283" i="5"/>
  <c r="T1283" i="5"/>
  <c r="K1250" i="5"/>
  <c r="M1250" i="5" s="1"/>
  <c r="V1250" i="5"/>
  <c r="Q1248" i="5"/>
  <c r="U1248" i="5"/>
  <c r="P1249" i="5"/>
  <c r="N1249" i="5"/>
  <c r="T1247" i="5"/>
  <c r="R1247" i="5"/>
  <c r="S1247" i="5"/>
  <c r="W1251" i="5"/>
  <c r="X1251" i="5"/>
  <c r="Y1251" i="5" s="1"/>
  <c r="W676" i="5"/>
  <c r="W677" i="5" s="1"/>
  <c r="X1215" i="5"/>
  <c r="Y1215" i="5" s="1"/>
  <c r="W1215" i="5"/>
  <c r="S1211" i="5"/>
  <c r="R1211" i="5"/>
  <c r="T1211" i="5"/>
  <c r="K1214" i="5"/>
  <c r="M1214" i="5" s="1"/>
  <c r="V1214" i="5"/>
  <c r="P1213" i="5"/>
  <c r="N1213" i="5"/>
  <c r="Q1212" i="5"/>
  <c r="U1212" i="5"/>
  <c r="X712" i="5"/>
  <c r="X713" i="5" s="1"/>
  <c r="Q1104" i="5"/>
  <c r="U1104" i="5"/>
  <c r="K1106" i="5"/>
  <c r="M1106" i="5" s="1"/>
  <c r="V1106" i="5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V962" i="5"/>
  <c r="W207" i="5"/>
  <c r="X208" i="5" s="1"/>
  <c r="V1142" i="5"/>
  <c r="K1142" i="5"/>
  <c r="M1142" i="5" s="1"/>
  <c r="K963" i="5"/>
  <c r="M963" i="5" s="1"/>
  <c r="X1074" i="5"/>
  <c r="W1074" i="5"/>
  <c r="V532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Q961" i="5"/>
  <c r="U961" i="5" s="1"/>
  <c r="AA32" i="8"/>
  <c r="K929" i="5"/>
  <c r="M929" i="5" s="1"/>
  <c r="V929" i="5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V276" i="5"/>
  <c r="K276" i="5"/>
  <c r="M276" i="5" s="1"/>
  <c r="Y13" i="8"/>
  <c r="Q310" i="5"/>
  <c r="S634" i="5"/>
  <c r="T634" i="5"/>
  <c r="R634" i="5"/>
  <c r="U634" i="5" s="1"/>
  <c r="V60" i="5"/>
  <c r="K60" i="5"/>
  <c r="M60" i="5" s="1"/>
  <c r="R57" i="5"/>
  <c r="U57" i="5" s="1"/>
  <c r="S57" i="5"/>
  <c r="T57" i="5"/>
  <c r="Q635" i="5"/>
  <c r="Y23" i="8"/>
  <c r="Y313" i="5"/>
  <c r="Z314" i="5"/>
  <c r="Y894" i="5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V312" i="5"/>
  <c r="V893" i="5"/>
  <c r="K893" i="5"/>
  <c r="M893" i="5" s="1"/>
  <c r="Y1069" i="5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V1068" i="5"/>
  <c r="N59" i="5"/>
  <c r="P59" i="5"/>
  <c r="Y277" i="5"/>
  <c r="Z278" i="5"/>
  <c r="T309" i="5"/>
  <c r="S309" i="5"/>
  <c r="R309" i="5"/>
  <c r="U309" i="5" s="1"/>
  <c r="Y61" i="5"/>
  <c r="Z62" i="5"/>
  <c r="K637" i="5"/>
  <c r="M637" i="5" s="1"/>
  <c r="V637" i="5"/>
  <c r="P892" i="5"/>
  <c r="N892" i="5"/>
  <c r="Y94" i="5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V132" i="5"/>
  <c r="K132" i="5"/>
  <c r="M132" i="5" s="1"/>
  <c r="R23" i="5"/>
  <c r="U23" i="5" s="1"/>
  <c r="S23" i="5"/>
  <c r="T23" i="5"/>
  <c r="Z170" i="5"/>
  <c r="Z206" i="5"/>
  <c r="V601" i="5"/>
  <c r="K601" i="5"/>
  <c r="M601" i="5" s="1"/>
  <c r="Z999" i="5"/>
  <c r="Y998" i="5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V26" i="5"/>
  <c r="K26" i="5"/>
  <c r="M26" i="5" s="1"/>
  <c r="Z134" i="5"/>
  <c r="Y133" i="5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Z459" i="5"/>
  <c r="Y33" i="8"/>
  <c r="Q995" i="5"/>
  <c r="Y22" i="8"/>
  <c r="Q599" i="5"/>
  <c r="N25" i="5"/>
  <c r="P25" i="5"/>
  <c r="K997" i="5"/>
  <c r="M997" i="5" s="1"/>
  <c r="V997" i="5"/>
  <c r="AA14" i="8"/>
  <c r="K112" i="5"/>
  <c r="M112" i="5" s="1"/>
  <c r="V112" i="5"/>
  <c r="R115" i="5"/>
  <c r="U115" i="5" s="1"/>
  <c r="S115" i="5"/>
  <c r="T115" i="5"/>
  <c r="N113" i="5"/>
  <c r="P113" i="5"/>
  <c r="I8" i="8" s="1"/>
  <c r="Q114" i="5"/>
  <c r="I71" i="8" s="1"/>
  <c r="Q996" i="5"/>
  <c r="W606" i="5" l="1"/>
  <c r="X606" i="5"/>
  <c r="X388" i="5"/>
  <c r="Y388" i="5" s="1"/>
  <c r="W388" i="5"/>
  <c r="K387" i="5"/>
  <c r="M387" i="5" s="1"/>
  <c r="V387" i="5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V495" i="5"/>
  <c r="V1683" i="5"/>
  <c r="K110" i="5"/>
  <c r="M110" i="5" s="1"/>
  <c r="V110" i="5"/>
  <c r="P1394" i="5"/>
  <c r="N1394" i="5"/>
  <c r="T1824" i="5"/>
  <c r="R1824" i="5"/>
  <c r="S1824" i="5"/>
  <c r="V1395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Q2041" i="5"/>
  <c r="U2041" i="5"/>
  <c r="K1936" i="5"/>
  <c r="M1936" i="5" s="1"/>
  <c r="V1936" i="5"/>
  <c r="P1574" i="5"/>
  <c r="N1574" i="5"/>
  <c r="P1935" i="5"/>
  <c r="N1935" i="5"/>
  <c r="W1576" i="5"/>
  <c r="X1576" i="5"/>
  <c r="Y1576" i="5" s="1"/>
  <c r="Q1573" i="5"/>
  <c r="U1573" i="5"/>
  <c r="V1899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V1575" i="5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V1611" i="5"/>
  <c r="Q1897" i="5"/>
  <c r="U1897" i="5"/>
  <c r="V146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V2043" i="5"/>
  <c r="K2043" i="5"/>
  <c r="M2043" i="5" s="1"/>
  <c r="V1503" i="5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V2007" i="5"/>
  <c r="V1827" i="5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V1971" i="5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V1287" i="5"/>
  <c r="T1284" i="5"/>
  <c r="R1284" i="5"/>
  <c r="S1284" i="5"/>
  <c r="P1286" i="5"/>
  <c r="N1286" i="5"/>
  <c r="Q1285" i="5"/>
  <c r="U1285" i="5"/>
  <c r="X677" i="5"/>
  <c r="W678" i="5" s="1"/>
  <c r="K1251" i="5"/>
  <c r="M1251" i="5" s="1"/>
  <c r="V1251" i="5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W1216" i="5"/>
  <c r="K1215" i="5"/>
  <c r="M1215" i="5" s="1"/>
  <c r="V1215" i="5"/>
  <c r="W713" i="5"/>
  <c r="W714" i="5" s="1"/>
  <c r="W1108" i="5"/>
  <c r="X1108" i="5"/>
  <c r="Y1108" i="5" s="1"/>
  <c r="V1107" i="5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V963" i="5"/>
  <c r="W208" i="5"/>
  <c r="W209" i="5" s="1"/>
  <c r="V93" i="5"/>
  <c r="T961" i="5"/>
  <c r="S961" i="5"/>
  <c r="R961" i="5"/>
  <c r="Q531" i="5"/>
  <c r="AC20" i="8"/>
  <c r="W752" i="5"/>
  <c r="X752" i="5"/>
  <c r="AB57" i="8"/>
  <c r="W1075" i="5"/>
  <c r="X1075" i="5"/>
  <c r="V1143" i="5"/>
  <c r="K1143" i="5"/>
  <c r="M1143" i="5" s="1"/>
  <c r="K964" i="5"/>
  <c r="M964" i="5" s="1"/>
  <c r="Q1141" i="5"/>
  <c r="AB37" i="8"/>
  <c r="V533" i="5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W931" i="5"/>
  <c r="P963" i="5"/>
  <c r="N963" i="5"/>
  <c r="X534" i="5"/>
  <c r="Y534" i="5" s="1"/>
  <c r="W534" i="5"/>
  <c r="S927" i="5"/>
  <c r="R927" i="5"/>
  <c r="U927" i="5" s="1"/>
  <c r="T927" i="5"/>
  <c r="V930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V638" i="5"/>
  <c r="K638" i="5"/>
  <c r="M638" i="5" s="1"/>
  <c r="S1066" i="5"/>
  <c r="R1066" i="5"/>
  <c r="U1066" i="5" s="1"/>
  <c r="T1066" i="5"/>
  <c r="K1069" i="5"/>
  <c r="M1069" i="5" s="1"/>
  <c r="V1069" i="5"/>
  <c r="P312" i="5"/>
  <c r="N312" i="5"/>
  <c r="T58" i="5"/>
  <c r="R58" i="5"/>
  <c r="U58" i="5" s="1"/>
  <c r="S58" i="5"/>
  <c r="Q636" i="5"/>
  <c r="Z23" i="8"/>
  <c r="Z784" i="5"/>
  <c r="Y314" i="5"/>
  <c r="Z315" i="5"/>
  <c r="R310" i="5"/>
  <c r="U310" i="5" s="1"/>
  <c r="S310" i="5"/>
  <c r="T310" i="5"/>
  <c r="Y603" i="5"/>
  <c r="Z604" i="5"/>
  <c r="Y62" i="5"/>
  <c r="Z63" i="5"/>
  <c r="S891" i="5"/>
  <c r="T891" i="5"/>
  <c r="R891" i="5"/>
  <c r="U891" i="5" s="1"/>
  <c r="V313" i="5"/>
  <c r="K313" i="5"/>
  <c r="M313" i="5" s="1"/>
  <c r="Q892" i="5"/>
  <c r="AD30" i="8"/>
  <c r="K61" i="5"/>
  <c r="M61" i="5" s="1"/>
  <c r="V61" i="5"/>
  <c r="Y278" i="5"/>
  <c r="Z279" i="5"/>
  <c r="Q311" i="5"/>
  <c r="Z13" i="8"/>
  <c r="Z856" i="5"/>
  <c r="Y895" i="5"/>
  <c r="Z896" i="5"/>
  <c r="Y896" i="5" s="1"/>
  <c r="V277" i="5"/>
  <c r="K277" i="5"/>
  <c r="M277" i="5" s="1"/>
  <c r="N1068" i="5"/>
  <c r="P1068" i="5"/>
  <c r="Z35" i="8"/>
  <c r="Q1067" i="5"/>
  <c r="Y639" i="5"/>
  <c r="Z640" i="5"/>
  <c r="Y1070" i="5"/>
  <c r="Z1071" i="5"/>
  <c r="P893" i="5"/>
  <c r="N893" i="5"/>
  <c r="Z568" i="5"/>
  <c r="V894" i="5"/>
  <c r="K894" i="5"/>
  <c r="M894" i="5" s="1"/>
  <c r="T635" i="5"/>
  <c r="S635" i="5"/>
  <c r="R635" i="5"/>
  <c r="U635" i="5" s="1"/>
  <c r="N60" i="5"/>
  <c r="P60" i="5"/>
  <c r="Y95" i="5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V27" i="5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V133" i="5"/>
  <c r="Z12" i="8"/>
  <c r="Q275" i="5"/>
  <c r="K998" i="5"/>
  <c r="M998" i="5" s="1"/>
  <c r="V998" i="5"/>
  <c r="P601" i="5"/>
  <c r="N601" i="5"/>
  <c r="Z207" i="5"/>
  <c r="P132" i="5"/>
  <c r="N132" i="5"/>
  <c r="K602" i="5"/>
  <c r="M602" i="5" s="1"/>
  <c r="V602" i="5"/>
  <c r="U131" i="5"/>
  <c r="Q131" i="5"/>
  <c r="Z8" i="8"/>
  <c r="Z135" i="5"/>
  <c r="Y134" i="5"/>
  <c r="Z424" i="5"/>
  <c r="Z748" i="5"/>
  <c r="Z1000" i="5"/>
  <c r="Y999" i="5"/>
  <c r="Z713" i="5"/>
  <c r="AB14" i="8"/>
  <c r="N112" i="5"/>
  <c r="P112" i="5"/>
  <c r="H8" i="8" s="1"/>
  <c r="T114" i="5"/>
  <c r="R114" i="5"/>
  <c r="U114" i="5" s="1"/>
  <c r="S114" i="5"/>
  <c r="Q113" i="5"/>
  <c r="H71" i="8" s="1"/>
  <c r="K111" i="5"/>
  <c r="M111" i="5" s="1"/>
  <c r="V111" i="5"/>
  <c r="R996" i="5"/>
  <c r="U996" i="5" s="1"/>
  <c r="S996" i="5"/>
  <c r="T996" i="5"/>
  <c r="X607" i="5" l="1"/>
  <c r="W607" i="5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V388" i="5"/>
  <c r="K496" i="5"/>
  <c r="M496" i="5" s="1"/>
  <c r="V496" i="5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V1468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V2008" i="5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V1684" i="5"/>
  <c r="S1825" i="5"/>
  <c r="T1825" i="5"/>
  <c r="R1825" i="5"/>
  <c r="K1612" i="5"/>
  <c r="M1612" i="5" s="1"/>
  <c r="V1612" i="5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V1937" i="5"/>
  <c r="V1828" i="5"/>
  <c r="K1828" i="5"/>
  <c r="M1828" i="5" s="1"/>
  <c r="V1504" i="5"/>
  <c r="K1504" i="5"/>
  <c r="M1504" i="5" s="1"/>
  <c r="U2006" i="5"/>
  <c r="Q2006" i="5"/>
  <c r="Q1826" i="5"/>
  <c r="U1826" i="5"/>
  <c r="K1972" i="5"/>
  <c r="M1972" i="5" s="1"/>
  <c r="V1972" i="5"/>
  <c r="K2135" i="5"/>
  <c r="M2135" i="5" s="1"/>
  <c r="V2135" i="5"/>
  <c r="U1466" i="5"/>
  <c r="Q1466" i="5"/>
  <c r="P1683" i="5"/>
  <c r="N1683" i="5"/>
  <c r="Q1682" i="5"/>
  <c r="U1682" i="5"/>
  <c r="X1649" i="5"/>
  <c r="W1649" i="5"/>
  <c r="V1396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Q1898" i="5"/>
  <c r="U1898" i="5"/>
  <c r="S1934" i="5"/>
  <c r="T1934" i="5"/>
  <c r="R1934" i="5"/>
  <c r="T1465" i="5"/>
  <c r="R1465" i="5"/>
  <c r="S1465" i="5"/>
  <c r="V2044" i="5"/>
  <c r="K2044" i="5"/>
  <c r="M2044" i="5" s="1"/>
  <c r="T1897" i="5"/>
  <c r="R1897" i="5"/>
  <c r="S1897" i="5"/>
  <c r="K1900" i="5"/>
  <c r="M1900" i="5" s="1"/>
  <c r="V1900" i="5"/>
  <c r="P1575" i="5"/>
  <c r="N1575" i="5"/>
  <c r="K1576" i="5"/>
  <c r="M1576" i="5" s="1"/>
  <c r="V1576" i="5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V1288" i="5"/>
  <c r="K1288" i="5"/>
  <c r="M1288" i="5" s="1"/>
  <c r="K1252" i="5"/>
  <c r="M1252" i="5" s="1"/>
  <c r="V1252" i="5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V1216" i="5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V1108" i="5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V964" i="5"/>
  <c r="W173" i="5"/>
  <c r="X173" i="5"/>
  <c r="X209" i="5"/>
  <c r="X210" i="5" s="1"/>
  <c r="V94" i="5"/>
  <c r="AC57" i="8"/>
  <c r="K534" i="5"/>
  <c r="V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V1144" i="5"/>
  <c r="V965" i="5"/>
  <c r="K965" i="5"/>
  <c r="M965" i="5" s="1"/>
  <c r="Q963" i="5"/>
  <c r="AC32" i="8"/>
  <c r="Q532" i="5"/>
  <c r="AD20" i="8"/>
  <c r="N930" i="5"/>
  <c r="P930" i="5"/>
  <c r="W932" i="5"/>
  <c r="X932" i="5"/>
  <c r="Y932" i="5" s="1"/>
  <c r="T1141" i="5"/>
  <c r="R1141" i="5"/>
  <c r="U1141" i="5" s="1"/>
  <c r="S1141" i="5"/>
  <c r="S962" i="5"/>
  <c r="R962" i="5"/>
  <c r="U962" i="5" s="1"/>
  <c r="T962" i="5"/>
  <c r="V931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V603" i="5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V639" i="5"/>
  <c r="K896" i="5"/>
  <c r="M896" i="5" s="1"/>
  <c r="V896" i="5"/>
  <c r="R311" i="5"/>
  <c r="U311" i="5" s="1"/>
  <c r="S311" i="5"/>
  <c r="T311" i="5"/>
  <c r="Y279" i="5"/>
  <c r="Z280" i="5"/>
  <c r="Y315" i="5"/>
  <c r="Z316" i="5"/>
  <c r="N1069" i="5"/>
  <c r="P1069" i="5"/>
  <c r="P638" i="5"/>
  <c r="N638" i="5"/>
  <c r="Y1071" i="5"/>
  <c r="Z1072" i="5"/>
  <c r="S1067" i="5"/>
  <c r="R1067" i="5"/>
  <c r="U1067" i="5" s="1"/>
  <c r="T1067" i="5"/>
  <c r="N277" i="5"/>
  <c r="P277" i="5"/>
  <c r="K895" i="5"/>
  <c r="M895" i="5" s="1"/>
  <c r="V895" i="5"/>
  <c r="V278" i="5"/>
  <c r="K278" i="5"/>
  <c r="M278" i="5" s="1"/>
  <c r="S892" i="5"/>
  <c r="R892" i="5"/>
  <c r="U892" i="5" s="1"/>
  <c r="T892" i="5"/>
  <c r="N313" i="5"/>
  <c r="P313" i="5"/>
  <c r="Y63" i="5"/>
  <c r="Z64" i="5"/>
  <c r="V314" i="5"/>
  <c r="K314" i="5"/>
  <c r="M314" i="5" s="1"/>
  <c r="AA6" i="8"/>
  <c r="Q60" i="5"/>
  <c r="AE30" i="8"/>
  <c r="Q893" i="5"/>
  <c r="V1070" i="5"/>
  <c r="K1070" i="5"/>
  <c r="M1070" i="5" s="1"/>
  <c r="Z857" i="5"/>
  <c r="V62" i="5"/>
  <c r="K62" i="5"/>
  <c r="M62" i="5" s="1"/>
  <c r="Q312" i="5"/>
  <c r="AA13" i="8"/>
  <c r="S59" i="5"/>
  <c r="T59" i="5"/>
  <c r="R59" i="5"/>
  <c r="Y96" i="5"/>
  <c r="K95" i="5"/>
  <c r="M95" i="5" s="1"/>
  <c r="P94" i="5"/>
  <c r="N94" i="5"/>
  <c r="X7" i="8"/>
  <c r="Q93" i="5"/>
  <c r="S92" i="5"/>
  <c r="T92" i="5"/>
  <c r="R92" i="5"/>
  <c r="U92" i="5" s="1"/>
  <c r="U113" i="5"/>
  <c r="Z1001" i="5"/>
  <c r="Y1000" i="5"/>
  <c r="Z425" i="5"/>
  <c r="Z136" i="5"/>
  <c r="Y135" i="5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V28" i="5"/>
  <c r="T25" i="5"/>
  <c r="S25" i="5"/>
  <c r="R25" i="5"/>
  <c r="U25" i="5" s="1"/>
  <c r="Z101" i="5"/>
  <c r="N133" i="5"/>
  <c r="P133" i="5"/>
  <c r="AA33" i="8"/>
  <c r="Q997" i="5"/>
  <c r="Z30" i="5"/>
  <c r="Y29" i="5"/>
  <c r="Z461" i="5"/>
  <c r="Z714" i="5"/>
  <c r="Z749" i="5"/>
  <c r="AA22" i="8"/>
  <c r="Q601" i="5"/>
  <c r="T275" i="5"/>
  <c r="R275" i="5"/>
  <c r="U275" i="5" s="1"/>
  <c r="S275" i="5"/>
  <c r="Z172" i="5"/>
  <c r="V999" i="5"/>
  <c r="K999" i="5"/>
  <c r="M999" i="5" s="1"/>
  <c r="N999" i="5" s="1"/>
  <c r="K134" i="5"/>
  <c r="M134" i="5" s="1"/>
  <c r="V134" i="5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S113" i="5"/>
  <c r="Q112" i="5"/>
  <c r="G71" i="8" s="1"/>
  <c r="X608" i="5" l="1"/>
  <c r="W608" i="5"/>
  <c r="G8" i="8"/>
  <c r="Q387" i="5"/>
  <c r="U387" i="5"/>
  <c r="P388" i="5"/>
  <c r="N388" i="5"/>
  <c r="W390" i="5"/>
  <c r="X390" i="5"/>
  <c r="Y390" i="5" s="1"/>
  <c r="K389" i="5"/>
  <c r="M389" i="5" s="1"/>
  <c r="V389" i="5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V497" i="5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V1397" i="5"/>
  <c r="S2042" i="5"/>
  <c r="T2042" i="5"/>
  <c r="R2042" i="5"/>
  <c r="W1650" i="5"/>
  <c r="X1650" i="5"/>
  <c r="R1466" i="5"/>
  <c r="S1466" i="5"/>
  <c r="T1466" i="5"/>
  <c r="P1828" i="5"/>
  <c r="N1828" i="5"/>
  <c r="V1685" i="5"/>
  <c r="W2151" i="5"/>
  <c r="X2151" i="5"/>
  <c r="Y2151" i="5" s="1"/>
  <c r="V1829" i="5"/>
  <c r="K1829" i="5"/>
  <c r="M1829" i="5" s="1"/>
  <c r="Q1899" i="5"/>
  <c r="U1899" i="5"/>
  <c r="W1470" i="5"/>
  <c r="X1470" i="5"/>
  <c r="Y1470" i="5" s="1"/>
  <c r="Q1936" i="5"/>
  <c r="U1936" i="5"/>
  <c r="V1901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V1469" i="5"/>
  <c r="K1469" i="5"/>
  <c r="M1469" i="5" s="1"/>
  <c r="X1578" i="5"/>
  <c r="Y1578" i="5" s="1"/>
  <c r="W1578" i="5"/>
  <c r="V2009" i="5"/>
  <c r="K2009" i="5"/>
  <c r="M2009" i="5" s="1"/>
  <c r="R1898" i="5"/>
  <c r="T1898" i="5"/>
  <c r="S1898" i="5"/>
  <c r="Q1683" i="5"/>
  <c r="U1683" i="5"/>
  <c r="K2143" i="5"/>
  <c r="M2143" i="5" s="1"/>
  <c r="V2143" i="5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V2045" i="5"/>
  <c r="K2045" i="5"/>
  <c r="M2045" i="5" s="1"/>
  <c r="T2006" i="5"/>
  <c r="S2006" i="5"/>
  <c r="R2006" i="5"/>
  <c r="K1973" i="5"/>
  <c r="M1973" i="5" s="1"/>
  <c r="V1973" i="5"/>
  <c r="K1938" i="5"/>
  <c r="M1938" i="5" s="1"/>
  <c r="V1938" i="5"/>
  <c r="P1612" i="5"/>
  <c r="N1612" i="5"/>
  <c r="Q1971" i="5"/>
  <c r="U1971" i="5"/>
  <c r="K1577" i="5"/>
  <c r="M1577" i="5" s="1"/>
  <c r="V1577" i="5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V1613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V1505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V1289" i="5"/>
  <c r="U1287" i="5"/>
  <c r="Q1287" i="5"/>
  <c r="X1290" i="5"/>
  <c r="Y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V1253" i="5"/>
  <c r="P1252" i="5"/>
  <c r="N1252" i="5"/>
  <c r="P1216" i="5"/>
  <c r="N1216" i="5"/>
  <c r="W1218" i="5"/>
  <c r="X1218" i="5"/>
  <c r="Y1218" i="5" s="1"/>
  <c r="K1217" i="5"/>
  <c r="M1217" i="5" s="1"/>
  <c r="V1217" i="5"/>
  <c r="R1214" i="5"/>
  <c r="S1214" i="5"/>
  <c r="T1214" i="5"/>
  <c r="Q1215" i="5"/>
  <c r="U1215" i="5"/>
  <c r="N1108" i="5"/>
  <c r="P1108" i="5"/>
  <c r="V1109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V95" i="5"/>
  <c r="R532" i="5"/>
  <c r="U532" i="5" s="1"/>
  <c r="S532" i="5"/>
  <c r="T532" i="5"/>
  <c r="P965" i="5"/>
  <c r="N965" i="5"/>
  <c r="AD32" i="8"/>
  <c r="Q964" i="5"/>
  <c r="V1145" i="5"/>
  <c r="K1145" i="5"/>
  <c r="M1145" i="5" s="1"/>
  <c r="K966" i="5"/>
  <c r="M966" i="5" s="1"/>
  <c r="W536" i="5"/>
  <c r="X536" i="5"/>
  <c r="Y536" i="5" s="1"/>
  <c r="K932" i="5"/>
  <c r="M932" i="5" s="1"/>
  <c r="V932" i="5"/>
  <c r="X824" i="5"/>
  <c r="W824" i="5"/>
  <c r="R1142" i="5"/>
  <c r="U1142" i="5" s="1"/>
  <c r="S1142" i="5"/>
  <c r="T1142" i="5"/>
  <c r="Q1143" i="5"/>
  <c r="AD37" i="8"/>
  <c r="K535" i="5"/>
  <c r="V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W1146" i="5"/>
  <c r="X1038" i="5"/>
  <c r="W1038" i="5"/>
  <c r="P603" i="5"/>
  <c r="N603" i="5"/>
  <c r="S276" i="5"/>
  <c r="R276" i="5"/>
  <c r="U276" i="5" s="1"/>
  <c r="T276" i="5"/>
  <c r="P314" i="5"/>
  <c r="N314" i="5"/>
  <c r="V1071" i="5"/>
  <c r="K1071" i="5"/>
  <c r="M1071" i="5" s="1"/>
  <c r="V315" i="5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Z281" i="5"/>
  <c r="Z786" i="5"/>
  <c r="S1068" i="5"/>
  <c r="T1068" i="5"/>
  <c r="R1068" i="5"/>
  <c r="U1068" i="5" s="1"/>
  <c r="N62" i="5"/>
  <c r="P62" i="5"/>
  <c r="Y64" i="5"/>
  <c r="Z65" i="5"/>
  <c r="P278" i="5"/>
  <c r="N278" i="5"/>
  <c r="Q277" i="5"/>
  <c r="AB12" i="8"/>
  <c r="Q638" i="5"/>
  <c r="AB23" i="8"/>
  <c r="K279" i="5"/>
  <c r="M279" i="5" s="1"/>
  <c r="V279" i="5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V63" i="5"/>
  <c r="K63" i="5"/>
  <c r="M63" i="5" s="1"/>
  <c r="Y1072" i="5"/>
  <c r="Z1073" i="5"/>
  <c r="AB35" i="8"/>
  <c r="Q1069" i="5"/>
  <c r="Y316" i="5"/>
  <c r="Z317" i="5"/>
  <c r="N639" i="5"/>
  <c r="P639" i="5"/>
  <c r="K604" i="5"/>
  <c r="M604" i="5" s="1"/>
  <c r="V604" i="5"/>
  <c r="V640" i="5"/>
  <c r="K640" i="5"/>
  <c r="M640" i="5" s="1"/>
  <c r="Y97" i="5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V29" i="5"/>
  <c r="K29" i="5"/>
  <c r="M29" i="5" s="1"/>
  <c r="P28" i="5"/>
  <c r="N28" i="5"/>
  <c r="Z209" i="5"/>
  <c r="V135" i="5"/>
  <c r="K135" i="5"/>
  <c r="M135" i="5" s="1"/>
  <c r="V1000" i="5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S997" i="5"/>
  <c r="R997" i="5"/>
  <c r="U997" i="5" s="1"/>
  <c r="T997" i="5"/>
  <c r="Z102" i="5"/>
  <c r="AB33" i="8"/>
  <c r="Q998" i="5"/>
  <c r="Z137" i="5"/>
  <c r="Y136" i="5"/>
  <c r="Z1002" i="5"/>
  <c r="Y1001" i="5"/>
  <c r="AD14" i="8"/>
  <c r="S112" i="5"/>
  <c r="T112" i="5"/>
  <c r="R112" i="5"/>
  <c r="U112" i="5" s="1"/>
  <c r="Q111" i="5"/>
  <c r="F71" i="8" s="1"/>
  <c r="AB48" i="8"/>
  <c r="X609" i="5" l="1"/>
  <c r="Y609" i="5" s="1"/>
  <c r="W609" i="5"/>
  <c r="V390" i="5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V498" i="5"/>
  <c r="K498" i="5"/>
  <c r="M498" i="5" s="1"/>
  <c r="V1398" i="5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U2135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P1685" i="5"/>
  <c r="N1685" i="5"/>
  <c r="K1470" i="5"/>
  <c r="M1470" i="5" s="1"/>
  <c r="V1470" i="5"/>
  <c r="K2151" i="5"/>
  <c r="M2151" i="5" s="1"/>
  <c r="V2151" i="5"/>
  <c r="X1328" i="5"/>
  <c r="W1328" i="5"/>
  <c r="U1900" i="5"/>
  <c r="Q1900" i="5"/>
  <c r="K1506" i="5"/>
  <c r="M1506" i="5" s="1"/>
  <c r="V1506" i="5"/>
  <c r="Q2044" i="5"/>
  <c r="U2044" i="5"/>
  <c r="V1939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V2010" i="5"/>
  <c r="S1575" i="5"/>
  <c r="T1575" i="5"/>
  <c r="R1575" i="5"/>
  <c r="V1830" i="5"/>
  <c r="K1830" i="5"/>
  <c r="M1830" i="5" s="1"/>
  <c r="V1578" i="5"/>
  <c r="K1578" i="5"/>
  <c r="M1578" i="5" s="1"/>
  <c r="V1974" i="5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V2046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V1902" i="5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V1614" i="5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V1686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T1287" i="5"/>
  <c r="S1287" i="5"/>
  <c r="R1287" i="5"/>
  <c r="P1289" i="5"/>
  <c r="N1289" i="5"/>
  <c r="X1291" i="5"/>
  <c r="Y1291" i="5" s="1"/>
  <c r="W1291" i="5"/>
  <c r="K1290" i="5"/>
  <c r="M1290" i="5" s="1"/>
  <c r="V1290" i="5"/>
  <c r="Q1288" i="5"/>
  <c r="U1288" i="5"/>
  <c r="V1254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V1218" i="5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V1110" i="5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K103" i="5" s="1"/>
  <c r="M103" i="5" s="1"/>
  <c r="W247" i="5"/>
  <c r="X247" i="5"/>
  <c r="V966" i="5"/>
  <c r="W175" i="5"/>
  <c r="X175" i="5"/>
  <c r="X211" i="5"/>
  <c r="W212" i="5" s="1"/>
  <c r="V96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V1146" i="5"/>
  <c r="V967" i="5"/>
  <c r="K967" i="5"/>
  <c r="M967" i="5" s="1"/>
  <c r="V536" i="5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W1039" i="5"/>
  <c r="X1039" i="5"/>
  <c r="Q603" i="5"/>
  <c r="AC22" i="8"/>
  <c r="K1072" i="5"/>
  <c r="M1072" i="5" s="1"/>
  <c r="V1072" i="5"/>
  <c r="S894" i="5"/>
  <c r="T894" i="5"/>
  <c r="R894" i="5"/>
  <c r="U894" i="5" s="1"/>
  <c r="R638" i="5"/>
  <c r="U638" i="5" s="1"/>
  <c r="S638" i="5"/>
  <c r="T638" i="5"/>
  <c r="Q278" i="5"/>
  <c r="AC12" i="8"/>
  <c r="Y281" i="5"/>
  <c r="Z282" i="5"/>
  <c r="S313" i="5"/>
  <c r="T313" i="5"/>
  <c r="R313" i="5"/>
  <c r="U313" i="5" s="1"/>
  <c r="Q1070" i="5"/>
  <c r="AC35" i="8"/>
  <c r="K605" i="5"/>
  <c r="M605" i="5" s="1"/>
  <c r="V605" i="5"/>
  <c r="N1071" i="5"/>
  <c r="P1071" i="5"/>
  <c r="P640" i="5"/>
  <c r="N640" i="5"/>
  <c r="Y317" i="5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Z66" i="5"/>
  <c r="V280" i="5"/>
  <c r="K280" i="5"/>
  <c r="M280" i="5" s="1"/>
  <c r="Q895" i="5"/>
  <c r="AG30" i="8"/>
  <c r="Z571" i="5"/>
  <c r="AC13" i="8"/>
  <c r="Q314" i="5"/>
  <c r="N604" i="5"/>
  <c r="P604" i="5"/>
  <c r="V316" i="5"/>
  <c r="K316" i="5"/>
  <c r="M316" i="5" s="1"/>
  <c r="V641" i="5"/>
  <c r="K641" i="5"/>
  <c r="M641" i="5" s="1"/>
  <c r="Q896" i="5"/>
  <c r="T277" i="5"/>
  <c r="S277" i="5"/>
  <c r="R277" i="5"/>
  <c r="U277" i="5" s="1"/>
  <c r="V64" i="5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Z1074" i="5"/>
  <c r="Z787" i="5"/>
  <c r="Y606" i="5"/>
  <c r="Z607" i="5"/>
  <c r="Y98" i="5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K1001" i="5"/>
  <c r="M1001" i="5" s="1"/>
  <c r="V1001" i="5"/>
  <c r="T998" i="5"/>
  <c r="S998" i="5"/>
  <c r="R998" i="5"/>
  <c r="U998" i="5" s="1"/>
  <c r="K30" i="5"/>
  <c r="M30" i="5" s="1"/>
  <c r="V30" i="5"/>
  <c r="S602" i="5"/>
  <c r="T602" i="5"/>
  <c r="R602" i="5"/>
  <c r="U602" i="5" s="1"/>
  <c r="Z210" i="5"/>
  <c r="Z716" i="5"/>
  <c r="Q134" i="5"/>
  <c r="AC8" i="8"/>
  <c r="Z32" i="5"/>
  <c r="Y32" i="5" s="1"/>
  <c r="Y31" i="5"/>
  <c r="N135" i="5"/>
  <c r="P135" i="5"/>
  <c r="K136" i="5"/>
  <c r="M136" i="5" s="1"/>
  <c r="V136" i="5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W610" i="5" l="1"/>
  <c r="X610" i="5"/>
  <c r="Y610" i="5" s="1"/>
  <c r="K609" i="5"/>
  <c r="M609" i="5" s="1"/>
  <c r="V609" i="5"/>
  <c r="T388" i="5"/>
  <c r="S388" i="5"/>
  <c r="R388" i="5"/>
  <c r="V391" i="5"/>
  <c r="K391" i="5"/>
  <c r="M391" i="5" s="1"/>
  <c r="X392" i="5"/>
  <c r="Y392" i="5" s="1"/>
  <c r="W392" i="5"/>
  <c r="Q389" i="5"/>
  <c r="U389" i="5"/>
  <c r="P390" i="5"/>
  <c r="N390" i="5"/>
  <c r="K499" i="5"/>
  <c r="M499" i="5" s="1"/>
  <c r="V499" i="5"/>
  <c r="N498" i="5"/>
  <c r="P498" i="5"/>
  <c r="Q498" i="5" s="1"/>
  <c r="Q497" i="5"/>
  <c r="U497" i="5"/>
  <c r="W500" i="5"/>
  <c r="X500" i="5"/>
  <c r="Y500" i="5" s="1"/>
  <c r="X1329" i="5"/>
  <c r="Y1329" i="5" s="1"/>
  <c r="K1329" i="5" s="1"/>
  <c r="M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V1831" i="5"/>
  <c r="K1831" i="5"/>
  <c r="M1831" i="5" s="1"/>
  <c r="P1830" i="5"/>
  <c r="N1830" i="5"/>
  <c r="P2010" i="5"/>
  <c r="N2010" i="5"/>
  <c r="X1580" i="5"/>
  <c r="Y1580" i="5" s="1"/>
  <c r="W1580" i="5"/>
  <c r="Q2045" i="5"/>
  <c r="U2045" i="5"/>
  <c r="K1507" i="5"/>
  <c r="M1507" i="5" s="1"/>
  <c r="V1507" i="5"/>
  <c r="V2159" i="5"/>
  <c r="K2159" i="5"/>
  <c r="M2159" i="5" s="1"/>
  <c r="P1939" i="5"/>
  <c r="AH59" i="8" s="1"/>
  <c r="N1939" i="5"/>
  <c r="S1900" i="5"/>
  <c r="R1900" i="5"/>
  <c r="T1900" i="5"/>
  <c r="S1684" i="5"/>
  <c r="T1684" i="5"/>
  <c r="R1684" i="5"/>
  <c r="V1687" i="5"/>
  <c r="R1937" i="5"/>
  <c r="S1937" i="5"/>
  <c r="T1937" i="5"/>
  <c r="Q1505" i="5"/>
  <c r="U1505" i="5"/>
  <c r="V1579" i="5"/>
  <c r="K1579" i="5"/>
  <c r="M1579" i="5" s="1"/>
  <c r="W1472" i="5"/>
  <c r="X1472" i="5"/>
  <c r="P1470" i="5"/>
  <c r="N1470" i="5"/>
  <c r="Q2009" i="5"/>
  <c r="U2009" i="5"/>
  <c r="P1902" i="5"/>
  <c r="N1902" i="5"/>
  <c r="V2011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V1471" i="5"/>
  <c r="V1615" i="5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K1399" i="5"/>
  <c r="M1399" i="5" s="1"/>
  <c r="V1399" i="5"/>
  <c r="R2044" i="5"/>
  <c r="S2044" i="5"/>
  <c r="T2044" i="5"/>
  <c r="W1329" i="5"/>
  <c r="Y1328" i="5"/>
  <c r="U1685" i="5"/>
  <c r="Q1685" i="5"/>
  <c r="Q2143" i="5"/>
  <c r="U2143" i="5"/>
  <c r="T2135" i="5"/>
  <c r="R2135" i="5"/>
  <c r="S2135" i="5"/>
  <c r="W1616" i="5"/>
  <c r="X1616" i="5"/>
  <c r="Y1616" i="5" s="1"/>
  <c r="X1904" i="5"/>
  <c r="Y1904" i="5" s="1"/>
  <c r="W1904" i="5"/>
  <c r="V2047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V1975" i="5"/>
  <c r="Q1577" i="5"/>
  <c r="U1577" i="5"/>
  <c r="R2008" i="5"/>
  <c r="S2008" i="5"/>
  <c r="T2008" i="5"/>
  <c r="J1399" i="5"/>
  <c r="W1400" i="5"/>
  <c r="X1400" i="5"/>
  <c r="Y1400" i="5" s="1"/>
  <c r="K1940" i="5"/>
  <c r="M1940" i="5" s="1"/>
  <c r="V1940" i="5"/>
  <c r="V1903" i="5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682" i="5" s="1"/>
  <c r="M682" i="5" s="1"/>
  <c r="V1291" i="5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V1255" i="5"/>
  <c r="N1218" i="5"/>
  <c r="P1218" i="5"/>
  <c r="T1216" i="5"/>
  <c r="S1216" i="5"/>
  <c r="R1216" i="5"/>
  <c r="K1219" i="5"/>
  <c r="M1219" i="5" s="1"/>
  <c r="V1219" i="5"/>
  <c r="X1220" i="5"/>
  <c r="Y1220" i="5" s="1"/>
  <c r="W1220" i="5"/>
  <c r="U1217" i="5"/>
  <c r="Q1217" i="5"/>
  <c r="N1110" i="5"/>
  <c r="P1110" i="5"/>
  <c r="K1111" i="5"/>
  <c r="M1111" i="5" s="1"/>
  <c r="V1111" i="5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K104" i="5" s="1"/>
  <c r="M104" i="5" s="1"/>
  <c r="W248" i="5"/>
  <c r="X248" i="5"/>
  <c r="W104" i="5"/>
  <c r="V103" i="5"/>
  <c r="X212" i="5"/>
  <c r="Y212" i="5" s="1"/>
  <c r="V212" i="5" s="1"/>
  <c r="X176" i="5"/>
  <c r="Y176" i="5" s="1"/>
  <c r="W176" i="5"/>
  <c r="P103" i="5"/>
  <c r="AI7" i="8" s="1"/>
  <c r="N103" i="5"/>
  <c r="V97" i="5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V1147" i="5"/>
  <c r="K1147" i="5"/>
  <c r="M1147" i="5" s="1"/>
  <c r="V968" i="5"/>
  <c r="K968" i="5"/>
  <c r="M968" i="5" s="1"/>
  <c r="T1144" i="5"/>
  <c r="R1144" i="5"/>
  <c r="U1144" i="5" s="1"/>
  <c r="S1144" i="5"/>
  <c r="Q932" i="5"/>
  <c r="U932" i="5"/>
  <c r="S603" i="5"/>
  <c r="T603" i="5"/>
  <c r="R603" i="5"/>
  <c r="U603" i="5" s="1"/>
  <c r="V606" i="5"/>
  <c r="K606" i="5"/>
  <c r="M606" i="5" s="1"/>
  <c r="R639" i="5"/>
  <c r="S639" i="5"/>
  <c r="T639" i="5"/>
  <c r="S62" i="5"/>
  <c r="R62" i="5"/>
  <c r="U62" i="5" s="1"/>
  <c r="T62" i="5"/>
  <c r="Y66" i="5"/>
  <c r="Z67" i="5"/>
  <c r="Y67" i="5" s="1"/>
  <c r="Y643" i="5"/>
  <c r="Z644" i="5"/>
  <c r="Y644" i="5" s="1"/>
  <c r="AD6" i="8"/>
  <c r="Q63" i="5"/>
  <c r="Y318" i="5"/>
  <c r="Z319" i="5"/>
  <c r="Y319" i="5" s="1"/>
  <c r="R1070" i="5"/>
  <c r="U1070" i="5" s="1"/>
  <c r="S1070" i="5"/>
  <c r="T1070" i="5"/>
  <c r="Z788" i="5"/>
  <c r="Y1074" i="5"/>
  <c r="Z1075" i="5"/>
  <c r="Y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V65" i="5"/>
  <c r="K65" i="5"/>
  <c r="M65" i="5" s="1"/>
  <c r="K642" i="5"/>
  <c r="M642" i="5" s="1"/>
  <c r="V642" i="5"/>
  <c r="V317" i="5"/>
  <c r="K317" i="5"/>
  <c r="M317" i="5" s="1"/>
  <c r="AD23" i="8"/>
  <c r="Q640" i="5"/>
  <c r="V1073" i="5"/>
  <c r="K1073" i="5"/>
  <c r="M1073" i="5" s="1"/>
  <c r="N280" i="5"/>
  <c r="P280" i="5"/>
  <c r="Q279" i="5"/>
  <c r="AD12" i="8"/>
  <c r="Z860" i="5"/>
  <c r="AD35" i="8"/>
  <c r="Q1071" i="5"/>
  <c r="Y282" i="5"/>
  <c r="Z283" i="5"/>
  <c r="Y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V281" i="5"/>
  <c r="K281" i="5"/>
  <c r="M281" i="5" s="1"/>
  <c r="R278" i="5"/>
  <c r="U278" i="5" s="1"/>
  <c r="S278" i="5"/>
  <c r="T278" i="5"/>
  <c r="Y99" i="5"/>
  <c r="V98" i="5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V137" i="5"/>
  <c r="K137" i="5"/>
  <c r="M137" i="5" s="1"/>
  <c r="T28" i="5"/>
  <c r="R28" i="5"/>
  <c r="U28" i="5" s="1"/>
  <c r="S28" i="5"/>
  <c r="Z211" i="5"/>
  <c r="V1002" i="5"/>
  <c r="K1002" i="5"/>
  <c r="M1002" i="5" s="1"/>
  <c r="Z247" i="5"/>
  <c r="Z139" i="5"/>
  <c r="Y139" i="5" s="1"/>
  <c r="Y138" i="5"/>
  <c r="Z752" i="5"/>
  <c r="Z428" i="5"/>
  <c r="Z429" i="5" s="1"/>
  <c r="N136" i="5"/>
  <c r="P136" i="5"/>
  <c r="V31" i="5"/>
  <c r="K31" i="5"/>
  <c r="M31" i="5" s="1"/>
  <c r="Z1004" i="5"/>
  <c r="Y1004" i="5" s="1"/>
  <c r="Y1003" i="5"/>
  <c r="V32" i="5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P609" i="5" l="1"/>
  <c r="N609" i="5"/>
  <c r="K610" i="5"/>
  <c r="M610" i="5" s="1"/>
  <c r="V610" i="5"/>
  <c r="X611" i="5"/>
  <c r="Y611" i="5" s="1"/>
  <c r="W611" i="5"/>
  <c r="K392" i="5"/>
  <c r="M392" i="5" s="1"/>
  <c r="V392" i="5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V717" i="5"/>
  <c r="T497" i="5"/>
  <c r="S497" i="5"/>
  <c r="R497" i="5"/>
  <c r="T498" i="5"/>
  <c r="S498" i="5"/>
  <c r="R498" i="5"/>
  <c r="U498" i="5" s="1"/>
  <c r="K500" i="5"/>
  <c r="M500" i="5" s="1"/>
  <c r="V500" i="5"/>
  <c r="W501" i="5"/>
  <c r="X501" i="5"/>
  <c r="Y501" i="5" s="1"/>
  <c r="N499" i="5"/>
  <c r="P499" i="5"/>
  <c r="Y429" i="5"/>
  <c r="K429" i="5" s="1"/>
  <c r="M429" i="5" s="1"/>
  <c r="Z430" i="5"/>
  <c r="Y430" i="5" s="1"/>
  <c r="W1833" i="5"/>
  <c r="V1329" i="5"/>
  <c r="W1942" i="5"/>
  <c r="X1942" i="5"/>
  <c r="Y1942" i="5" s="1"/>
  <c r="V1400" i="5"/>
  <c r="K1400" i="5"/>
  <c r="M1400" i="5" s="1"/>
  <c r="K1904" i="5"/>
  <c r="M1904" i="5" s="1"/>
  <c r="V1904" i="5"/>
  <c r="T1901" i="5"/>
  <c r="R1901" i="5"/>
  <c r="S1901" i="5"/>
  <c r="X2013" i="5"/>
  <c r="Y2013" i="5" s="1"/>
  <c r="V2048" i="5"/>
  <c r="K2048" i="5"/>
  <c r="M2048" i="5" s="1"/>
  <c r="P1329" i="5"/>
  <c r="N1329" i="5"/>
  <c r="R2009" i="5"/>
  <c r="S2009" i="5"/>
  <c r="T2009" i="5"/>
  <c r="P1687" i="5"/>
  <c r="AH52" i="8" s="1"/>
  <c r="N1687" i="5"/>
  <c r="X1689" i="5"/>
  <c r="Y1689" i="5" s="1"/>
  <c r="J1688" i="5"/>
  <c r="K1688" i="5" s="1"/>
  <c r="M1688" i="5" s="1"/>
  <c r="W1689" i="5"/>
  <c r="S1397" i="5"/>
  <c r="T1397" i="5"/>
  <c r="R1397" i="5"/>
  <c r="K1941" i="5"/>
  <c r="M1941" i="5" s="1"/>
  <c r="V1941" i="5"/>
  <c r="U1398" i="5"/>
  <c r="Q1398" i="5"/>
  <c r="J1400" i="5"/>
  <c r="W1401" i="5"/>
  <c r="X1401" i="5"/>
  <c r="Y1401" i="5" s="1"/>
  <c r="R1577" i="5"/>
  <c r="T1577" i="5"/>
  <c r="S1577" i="5"/>
  <c r="U2046" i="5"/>
  <c r="Q2046" i="5"/>
  <c r="V161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V1688" i="5"/>
  <c r="K1508" i="5"/>
  <c r="M1508" i="5" s="1"/>
  <c r="V1508" i="5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Q1939" i="5"/>
  <c r="U1939" i="5"/>
  <c r="R2045" i="5"/>
  <c r="S2045" i="5"/>
  <c r="T2045" i="5"/>
  <c r="Q1830" i="5"/>
  <c r="U1830" i="5"/>
  <c r="W1977" i="5"/>
  <c r="X1833" i="5"/>
  <c r="Y1833" i="5" s="1"/>
  <c r="Y1832" i="5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K1977" i="5" s="1"/>
  <c r="M1977" i="5" s="1"/>
  <c r="Y1976" i="5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X2049" i="5"/>
  <c r="Y2049" i="5" s="1"/>
  <c r="W2049" i="5"/>
  <c r="P1579" i="5"/>
  <c r="AH49" i="8" s="1"/>
  <c r="N1579" i="5"/>
  <c r="K1580" i="5"/>
  <c r="M1580" i="5" s="1"/>
  <c r="V1580" i="5"/>
  <c r="V681" i="5"/>
  <c r="W682" i="5"/>
  <c r="V682" i="5" s="1"/>
  <c r="T1289" i="5"/>
  <c r="R1289" i="5"/>
  <c r="S1289" i="5"/>
  <c r="X1293" i="5"/>
  <c r="Y1293" i="5" s="1"/>
  <c r="W1293" i="5"/>
  <c r="V1292" i="5"/>
  <c r="K1292" i="5"/>
  <c r="M1292" i="5" s="1"/>
  <c r="Q1290" i="5"/>
  <c r="U1290" i="5"/>
  <c r="N1291" i="5"/>
  <c r="P1291" i="5"/>
  <c r="AH41" i="8" s="1"/>
  <c r="K1256" i="5"/>
  <c r="M1256" i="5" s="1"/>
  <c r="V1256" i="5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V1220" i="5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V1112" i="5"/>
  <c r="V1040" i="5"/>
  <c r="K1040" i="5"/>
  <c r="M1040" i="5" s="1"/>
  <c r="W1041" i="5"/>
  <c r="X1041" i="5"/>
  <c r="Y1041" i="5" s="1"/>
  <c r="V969" i="5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2" i="5"/>
  <c r="AK24" i="8" s="1"/>
  <c r="N682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K105" i="5" s="1"/>
  <c r="M105" i="5" s="1"/>
  <c r="V104" i="5"/>
  <c r="W249" i="5"/>
  <c r="X249" i="5"/>
  <c r="Y249" i="5" s="1"/>
  <c r="K249" i="5" s="1"/>
  <c r="M249" i="5" s="1"/>
  <c r="X213" i="5"/>
  <c r="Y213" i="5" s="1"/>
  <c r="K213" i="5" s="1"/>
  <c r="M213" i="5" s="1"/>
  <c r="W213" i="5"/>
  <c r="K212" i="5"/>
  <c r="M212" i="5" s="1"/>
  <c r="P212" i="5" s="1"/>
  <c r="AJ10" i="8" s="1"/>
  <c r="X177" i="5"/>
  <c r="Y177" i="5" s="1"/>
  <c r="W177" i="5"/>
  <c r="K176" i="5"/>
  <c r="M176" i="5" s="1"/>
  <c r="V176" i="5"/>
  <c r="U103" i="5"/>
  <c r="Q103" i="5"/>
  <c r="P104" i="5"/>
  <c r="AJ7" i="8" s="1"/>
  <c r="N104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V319" i="5"/>
  <c r="K644" i="5"/>
  <c r="M644" i="5" s="1"/>
  <c r="V644" i="5"/>
  <c r="T279" i="5"/>
  <c r="R279" i="5"/>
  <c r="U279" i="5" s="1"/>
  <c r="S279" i="5"/>
  <c r="Q641" i="5"/>
  <c r="AE23" i="8"/>
  <c r="K318" i="5"/>
  <c r="M318" i="5" s="1"/>
  <c r="V318" i="5"/>
  <c r="K643" i="5"/>
  <c r="M643" i="5" s="1"/>
  <c r="V643" i="5"/>
  <c r="Q605" i="5"/>
  <c r="AE22" i="8"/>
  <c r="Q316" i="5"/>
  <c r="AE13" i="8"/>
  <c r="K608" i="5"/>
  <c r="M608" i="5" s="1"/>
  <c r="V608" i="5"/>
  <c r="K283" i="5"/>
  <c r="M283" i="5" s="1"/>
  <c r="V283" i="5"/>
  <c r="T640" i="5"/>
  <c r="R640" i="5"/>
  <c r="U640" i="5" s="1"/>
  <c r="S640" i="5"/>
  <c r="K1075" i="5"/>
  <c r="M1075" i="5" s="1"/>
  <c r="V1075" i="5"/>
  <c r="T63" i="5"/>
  <c r="S63" i="5"/>
  <c r="R63" i="5"/>
  <c r="U63" i="5" s="1"/>
  <c r="K67" i="5"/>
  <c r="M67" i="5" s="1"/>
  <c r="V67" i="5"/>
  <c r="P606" i="5"/>
  <c r="N606" i="5"/>
  <c r="K607" i="5"/>
  <c r="M607" i="5" s="1"/>
  <c r="V607" i="5"/>
  <c r="V282" i="5"/>
  <c r="K282" i="5"/>
  <c r="M282" i="5" s="1"/>
  <c r="AE12" i="8"/>
  <c r="Q280" i="5"/>
  <c r="N642" i="5"/>
  <c r="P642" i="5"/>
  <c r="N65" i="5"/>
  <c r="P65" i="5"/>
  <c r="K1074" i="5"/>
  <c r="M1074" i="5" s="1"/>
  <c r="V1074" i="5"/>
  <c r="K66" i="5"/>
  <c r="M66" i="5" s="1"/>
  <c r="V66" i="5"/>
  <c r="Y100" i="5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V1003" i="5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V1004" i="5"/>
  <c r="AE8" i="8"/>
  <c r="Q136" i="5"/>
  <c r="Q1001" i="5"/>
  <c r="AE33" i="8"/>
  <c r="S135" i="5"/>
  <c r="R135" i="5"/>
  <c r="U135" i="5" s="1"/>
  <c r="T135" i="5"/>
  <c r="AE48" i="8"/>
  <c r="K138" i="5"/>
  <c r="M138" i="5" s="1"/>
  <c r="V138" i="5"/>
  <c r="P137" i="5"/>
  <c r="N137" i="5"/>
  <c r="Q30" i="5"/>
  <c r="AF5" i="8"/>
  <c r="K139" i="5"/>
  <c r="M139" i="5" s="1"/>
  <c r="V139" i="5"/>
  <c r="N1002" i="5"/>
  <c r="P1002" i="5"/>
  <c r="AG14" i="8"/>
  <c r="M535" i="5"/>
  <c r="P534" i="5"/>
  <c r="U534" i="5" s="1"/>
  <c r="N534" i="5"/>
  <c r="X612" i="5" l="1"/>
  <c r="Y612" i="5" s="1"/>
  <c r="W612" i="5"/>
  <c r="V611" i="5"/>
  <c r="K611" i="5"/>
  <c r="M611" i="5" s="1"/>
  <c r="N610" i="5"/>
  <c r="P610" i="5"/>
  <c r="AJ22" i="8"/>
  <c r="U609" i="5"/>
  <c r="Q609" i="5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V393" i="5"/>
  <c r="K393" i="5"/>
  <c r="M393" i="5" s="1"/>
  <c r="AH15" i="8"/>
  <c r="Q391" i="5"/>
  <c r="U391" i="5"/>
  <c r="P392" i="5"/>
  <c r="N392" i="5"/>
  <c r="Q1329" i="5"/>
  <c r="T1329" i="5" s="1"/>
  <c r="AJ42" i="8"/>
  <c r="V501" i="5"/>
  <c r="K501" i="5"/>
  <c r="M501" i="5" s="1"/>
  <c r="W502" i="5"/>
  <c r="X502" i="5"/>
  <c r="Y502" i="5" s="1"/>
  <c r="N500" i="5"/>
  <c r="P500" i="5"/>
  <c r="AH19" i="8"/>
  <c r="Q499" i="5"/>
  <c r="U499" i="5"/>
  <c r="V1328" i="5"/>
  <c r="V429" i="5"/>
  <c r="F37" i="8"/>
  <c r="F5" i="8"/>
  <c r="K430" i="5"/>
  <c r="M430" i="5" s="1"/>
  <c r="V430" i="5"/>
  <c r="X1331" i="5"/>
  <c r="Y1331" i="5" s="1"/>
  <c r="Y1330" i="5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V1472" i="5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V1976" i="5"/>
  <c r="K1581" i="5"/>
  <c r="M1581" i="5" s="1"/>
  <c r="V1581" i="5"/>
  <c r="S1902" i="5"/>
  <c r="T1902" i="5"/>
  <c r="R1902" i="5"/>
  <c r="K1473" i="5"/>
  <c r="M1473" i="5" s="1"/>
  <c r="V1473" i="5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2013" i="5"/>
  <c r="K2013" i="5"/>
  <c r="M2013" i="5" s="1"/>
  <c r="P1400" i="5"/>
  <c r="AI44" i="8" s="1"/>
  <c r="N1400" i="5"/>
  <c r="K2049" i="5"/>
  <c r="M2049" i="5" s="1"/>
  <c r="V2049" i="5"/>
  <c r="V1905" i="5"/>
  <c r="K1905" i="5"/>
  <c r="M1905" i="5" s="1"/>
  <c r="P1977" i="5"/>
  <c r="AJ60" i="8" s="1"/>
  <c r="N1977" i="5"/>
  <c r="W1582" i="5"/>
  <c r="X1582" i="5"/>
  <c r="Y1582" i="5" s="1"/>
  <c r="Q1399" i="5"/>
  <c r="U1399" i="5"/>
  <c r="V1832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V2012" i="5"/>
  <c r="S1614" i="5"/>
  <c r="T1614" i="5"/>
  <c r="R1614" i="5"/>
  <c r="K1833" i="5"/>
  <c r="M1833" i="5" s="1"/>
  <c r="V1833" i="5"/>
  <c r="W1510" i="5"/>
  <c r="X1510" i="5"/>
  <c r="Y1510" i="5" s="1"/>
  <c r="T1686" i="5"/>
  <c r="S1686" i="5"/>
  <c r="R1686" i="5"/>
  <c r="V1617" i="5"/>
  <c r="K1617" i="5"/>
  <c r="M1617" i="5" s="1"/>
  <c r="P1688" i="5"/>
  <c r="AI52" i="8" s="1"/>
  <c r="N1688" i="5"/>
  <c r="V1401" i="5"/>
  <c r="P1941" i="5"/>
  <c r="AJ59" i="8" s="1"/>
  <c r="N1941" i="5"/>
  <c r="V1689" i="5"/>
  <c r="K1942" i="5"/>
  <c r="M1942" i="5" s="1"/>
  <c r="V1942" i="5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V1977" i="5"/>
  <c r="W1978" i="5"/>
  <c r="X1978" i="5"/>
  <c r="Y1978" i="5" s="1"/>
  <c r="V1509" i="5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S1329" i="5"/>
  <c r="R1329" i="5"/>
  <c r="U1329" i="5" s="1"/>
  <c r="W1943" i="5"/>
  <c r="X1943" i="5"/>
  <c r="Y1943" i="5" s="1"/>
  <c r="P429" i="5"/>
  <c r="AJ16" i="8" s="1"/>
  <c r="N429" i="5"/>
  <c r="W683" i="5"/>
  <c r="X683" i="5"/>
  <c r="Y683" i="5" s="1"/>
  <c r="K683" i="5" s="1"/>
  <c r="M683" i="5" s="1"/>
  <c r="P683" i="5" s="1"/>
  <c r="AL24" i="8" s="1"/>
  <c r="U1291" i="5"/>
  <c r="Q1291" i="5"/>
  <c r="W1294" i="5"/>
  <c r="X1294" i="5"/>
  <c r="Y1294" i="5" s="1"/>
  <c r="V1293" i="5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V1257" i="5"/>
  <c r="P1256" i="5"/>
  <c r="AI40" i="8" s="1"/>
  <c r="N1256" i="5"/>
  <c r="W1222" i="5"/>
  <c r="X1222" i="5"/>
  <c r="Y1222" i="5" s="1"/>
  <c r="S1218" i="5"/>
  <c r="T1218" i="5"/>
  <c r="R1218" i="5"/>
  <c r="N1220" i="5"/>
  <c r="P1220" i="5"/>
  <c r="AI39" i="8" s="1"/>
  <c r="V1221" i="5"/>
  <c r="K1221" i="5"/>
  <c r="M1221" i="5" s="1"/>
  <c r="Q1219" i="5"/>
  <c r="U1219" i="5"/>
  <c r="W1114" i="5"/>
  <c r="X1114" i="5"/>
  <c r="Y1114" i="5" s="1"/>
  <c r="Q1111" i="5"/>
  <c r="U1111" i="5"/>
  <c r="P1112" i="5"/>
  <c r="AI36" i="8" s="1"/>
  <c r="N1112" i="5"/>
  <c r="S1110" i="5"/>
  <c r="R1110" i="5"/>
  <c r="T1110" i="5"/>
  <c r="K1113" i="5"/>
  <c r="M1113" i="5" s="1"/>
  <c r="V1113" i="5"/>
  <c r="V1041" i="5"/>
  <c r="K1041" i="5"/>
  <c r="M1041" i="5" s="1"/>
  <c r="X1042" i="5"/>
  <c r="Y1042" i="5" s="1"/>
  <c r="W1042" i="5"/>
  <c r="P1040" i="5"/>
  <c r="AI34" i="8" s="1"/>
  <c r="N1040" i="5"/>
  <c r="K970" i="5"/>
  <c r="M970" i="5" s="1"/>
  <c r="V970" i="5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V719" i="5"/>
  <c r="K719" i="5"/>
  <c r="M719" i="5" s="1"/>
  <c r="W720" i="5"/>
  <c r="X720" i="5"/>
  <c r="Y720" i="5" s="1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K106" i="5" s="1"/>
  <c r="M106" i="5" s="1"/>
  <c r="V105" i="5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K214" i="5" s="1"/>
  <c r="M214" i="5" s="1"/>
  <c r="V213" i="5"/>
  <c r="U212" i="5"/>
  <c r="Q212" i="5"/>
  <c r="P213" i="5"/>
  <c r="AK10" i="8" s="1"/>
  <c r="N213" i="5"/>
  <c r="P176" i="5"/>
  <c r="AJ9" i="8" s="1"/>
  <c r="N176" i="5"/>
  <c r="W178" i="5"/>
  <c r="X178" i="5"/>
  <c r="Y178" i="5" s="1"/>
  <c r="K177" i="5"/>
  <c r="M177" i="5" s="1"/>
  <c r="V177" i="5"/>
  <c r="P105" i="5"/>
  <c r="AK7" i="8" s="1"/>
  <c r="N105" i="5"/>
  <c r="S103" i="5"/>
  <c r="R103" i="5"/>
  <c r="T103" i="5"/>
  <c r="Q104" i="5"/>
  <c r="U104" i="5"/>
  <c r="V99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AK22" i="8" l="1"/>
  <c r="U610" i="5"/>
  <c r="Q610" i="5"/>
  <c r="P611" i="5"/>
  <c r="N611" i="5"/>
  <c r="S609" i="5"/>
  <c r="T609" i="5"/>
  <c r="R609" i="5"/>
  <c r="W613" i="5"/>
  <c r="X613" i="5"/>
  <c r="Y613" i="5" s="1"/>
  <c r="K612" i="5"/>
  <c r="M612" i="5" s="1"/>
  <c r="V612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V394" i="5"/>
  <c r="K394" i="5"/>
  <c r="M394" i="5" s="1"/>
  <c r="K502" i="5"/>
  <c r="M502" i="5" s="1"/>
  <c r="V502" i="5"/>
  <c r="AI19" i="8"/>
  <c r="U500" i="5"/>
  <c r="Q500" i="5"/>
  <c r="X503" i="5"/>
  <c r="Y503" i="5" s="1"/>
  <c r="W503" i="5"/>
  <c r="S499" i="5"/>
  <c r="T499" i="5"/>
  <c r="R499" i="5"/>
  <c r="P501" i="5"/>
  <c r="N501" i="5"/>
  <c r="N683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P1689" i="5"/>
  <c r="AJ52" i="8" s="1"/>
  <c r="N1689" i="5"/>
  <c r="P1401" i="5"/>
  <c r="AJ44" i="8" s="1"/>
  <c r="N1401" i="5"/>
  <c r="K1943" i="5"/>
  <c r="M1943" i="5" s="1"/>
  <c r="V1943" i="5"/>
  <c r="J1402" i="5"/>
  <c r="K1402" i="5" s="1"/>
  <c r="M1402" i="5" s="1"/>
  <c r="W1403" i="5"/>
  <c r="X1403" i="5"/>
  <c r="Y1403" i="5" s="1"/>
  <c r="V2014" i="5"/>
  <c r="K2014" i="5"/>
  <c r="M2014" i="5" s="1"/>
  <c r="U1688" i="5"/>
  <c r="Q1688" i="5"/>
  <c r="K1510" i="5"/>
  <c r="M1510" i="5" s="1"/>
  <c r="V1510" i="5"/>
  <c r="T1507" i="5"/>
  <c r="R1507" i="5"/>
  <c r="S1507" i="5"/>
  <c r="V1582" i="5"/>
  <c r="K1582" i="5"/>
  <c r="M1582" i="5" s="1"/>
  <c r="V1690" i="5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V1618" i="5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V1906" i="5"/>
  <c r="K1906" i="5"/>
  <c r="M1906" i="5" s="1"/>
  <c r="S1903" i="5"/>
  <c r="T1903" i="5"/>
  <c r="R1903" i="5"/>
  <c r="S1831" i="5"/>
  <c r="R1831" i="5"/>
  <c r="T1831" i="5"/>
  <c r="K1474" i="5"/>
  <c r="M1474" i="5" s="1"/>
  <c r="V1474" i="5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V1834" i="5"/>
  <c r="Q1977" i="5"/>
  <c r="U1977" i="5"/>
  <c r="Q1400" i="5"/>
  <c r="U1400" i="5"/>
  <c r="T2047" i="5"/>
  <c r="S2047" i="5"/>
  <c r="R2047" i="5"/>
  <c r="V2050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V1978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Y1332" i="5"/>
  <c r="V1402" i="5"/>
  <c r="T2011" i="5"/>
  <c r="R2011" i="5"/>
  <c r="S2011" i="5"/>
  <c r="W1979" i="5"/>
  <c r="X1979" i="5"/>
  <c r="Y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V1330" i="5"/>
  <c r="K1330" i="5"/>
  <c r="M1330" i="5" s="1"/>
  <c r="Q429" i="5"/>
  <c r="W684" i="5"/>
  <c r="V683" i="5"/>
  <c r="X684" i="5"/>
  <c r="Y684" i="5" s="1"/>
  <c r="K684" i="5" s="1"/>
  <c r="M684" i="5" s="1"/>
  <c r="N684" i="5" s="1"/>
  <c r="P1293" i="5"/>
  <c r="AJ41" i="8" s="1"/>
  <c r="N1293" i="5"/>
  <c r="Q1292" i="5"/>
  <c r="U1292" i="5"/>
  <c r="K1294" i="5"/>
  <c r="M1294" i="5" s="1"/>
  <c r="V1294" i="5"/>
  <c r="W1295" i="5"/>
  <c r="X1295" i="5"/>
  <c r="Y1295" i="5" s="1"/>
  <c r="R1291" i="5"/>
  <c r="S1291" i="5"/>
  <c r="T1291" i="5"/>
  <c r="V1258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V1222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V1114" i="5"/>
  <c r="X1115" i="5"/>
  <c r="Y1115" i="5" s="1"/>
  <c r="W1115" i="5"/>
  <c r="Q1040" i="5"/>
  <c r="U1040" i="5"/>
  <c r="X1043" i="5"/>
  <c r="Y1043" i="5" s="1"/>
  <c r="W1043" i="5"/>
  <c r="V1042" i="5"/>
  <c r="K1042" i="5"/>
  <c r="M1042" i="5" s="1"/>
  <c r="P1041" i="5"/>
  <c r="AJ34" i="8" s="1"/>
  <c r="N1041" i="5"/>
  <c r="Q969" i="5"/>
  <c r="U969" i="5"/>
  <c r="X972" i="5"/>
  <c r="Y972" i="5" s="1"/>
  <c r="W972" i="5"/>
  <c r="V971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K720" i="5"/>
  <c r="M720" i="5" s="1"/>
  <c r="V720" i="5"/>
  <c r="X721" i="5"/>
  <c r="Y721" i="5" s="1"/>
  <c r="W721" i="5"/>
  <c r="P719" i="5"/>
  <c r="AL25" i="8" s="1"/>
  <c r="N719" i="5"/>
  <c r="S717" i="5"/>
  <c r="R717" i="5"/>
  <c r="T717" i="5"/>
  <c r="U718" i="5"/>
  <c r="Q718" i="5"/>
  <c r="U683" i="5"/>
  <c r="Q683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K107" i="5" s="1"/>
  <c r="M107" i="5" s="1"/>
  <c r="V106" i="5"/>
  <c r="W107" i="5"/>
  <c r="W215" i="5"/>
  <c r="V214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K215" i="5" s="1"/>
  <c r="M215" i="5" s="1"/>
  <c r="P214" i="5"/>
  <c r="AL10" i="8" s="1"/>
  <c r="N214" i="5"/>
  <c r="R212" i="5"/>
  <c r="S212" i="5"/>
  <c r="T212" i="5"/>
  <c r="U213" i="5"/>
  <c r="Q213" i="5"/>
  <c r="P177" i="5"/>
  <c r="AK9" i="8" s="1"/>
  <c r="N177" i="5"/>
  <c r="K178" i="5"/>
  <c r="M178" i="5" s="1"/>
  <c r="V178" i="5"/>
  <c r="W179" i="5"/>
  <c r="X179" i="5"/>
  <c r="Y179" i="5" s="1"/>
  <c r="Q176" i="5"/>
  <c r="U176" i="5"/>
  <c r="R104" i="5"/>
  <c r="S104" i="5"/>
  <c r="T104" i="5"/>
  <c r="Q105" i="5"/>
  <c r="U105" i="5"/>
  <c r="N106" i="5"/>
  <c r="P106" i="5"/>
  <c r="AL7" i="8" s="1"/>
  <c r="V100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2" i="5" s="1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U139" i="5" s="1"/>
  <c r="AG33" i="8"/>
  <c r="Q1003" i="5"/>
  <c r="U30" i="5"/>
  <c r="P536" i="5"/>
  <c r="AI20" i="8" s="1"/>
  <c r="N536" i="5"/>
  <c r="AG20" i="8"/>
  <c r="Q535" i="5"/>
  <c r="T534" i="5"/>
  <c r="S534" i="5"/>
  <c r="R534" i="5"/>
  <c r="P612" i="5" l="1"/>
  <c r="N612" i="5"/>
  <c r="K613" i="5"/>
  <c r="M613" i="5" s="1"/>
  <c r="V613" i="5"/>
  <c r="AL22" i="8"/>
  <c r="U611" i="5"/>
  <c r="Q611" i="5"/>
  <c r="W614" i="5"/>
  <c r="X614" i="5"/>
  <c r="Y614" i="5" s="1"/>
  <c r="T610" i="5"/>
  <c r="S610" i="5"/>
  <c r="R610" i="5"/>
  <c r="N394" i="5"/>
  <c r="P394" i="5"/>
  <c r="AJ15" i="8"/>
  <c r="U393" i="5"/>
  <c r="Q393" i="5"/>
  <c r="K395" i="5"/>
  <c r="M395" i="5" s="1"/>
  <c r="V395" i="5"/>
  <c r="T392" i="5"/>
  <c r="R392" i="5"/>
  <c r="S392" i="5"/>
  <c r="W396" i="5"/>
  <c r="X396" i="5"/>
  <c r="Y396" i="5" s="1"/>
  <c r="V503" i="5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F20" i="8"/>
  <c r="Q430" i="5"/>
  <c r="U430" i="5" s="1"/>
  <c r="G16" i="8"/>
  <c r="V1331" i="5"/>
  <c r="P1690" i="5"/>
  <c r="AK52" i="8" s="1"/>
  <c r="N1690" i="5"/>
  <c r="K1979" i="5"/>
  <c r="M1979" i="5" s="1"/>
  <c r="V1979" i="5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V1511" i="5"/>
  <c r="V1944" i="5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V1907" i="5"/>
  <c r="X1584" i="5"/>
  <c r="Y1584" i="5" s="1"/>
  <c r="W1584" i="5"/>
  <c r="K1835" i="5"/>
  <c r="M1835" i="5" s="1"/>
  <c r="V1835" i="5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V1475" i="5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V1691" i="5"/>
  <c r="K1583" i="5"/>
  <c r="M1583" i="5" s="1"/>
  <c r="V1583" i="5"/>
  <c r="U1617" i="5"/>
  <c r="Q1617" i="5"/>
  <c r="P1330" i="5"/>
  <c r="N1330" i="5"/>
  <c r="Q1473" i="5"/>
  <c r="U1473" i="5"/>
  <c r="K2051" i="5"/>
  <c r="M2051" i="5" s="1"/>
  <c r="V2051" i="5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V1619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V1403" i="5"/>
  <c r="Q1401" i="5"/>
  <c r="U1401" i="5"/>
  <c r="W2016" i="5"/>
  <c r="X2016" i="5"/>
  <c r="Y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Y1333" i="5"/>
  <c r="W1334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V2015" i="5"/>
  <c r="P1474" i="5"/>
  <c r="AK46" i="8" s="1"/>
  <c r="N1474" i="5"/>
  <c r="Q2012" i="5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P684" i="5"/>
  <c r="AM24" i="8" s="1"/>
  <c r="V684" i="5"/>
  <c r="W685" i="5"/>
  <c r="X685" i="5"/>
  <c r="Y685" i="5" s="1"/>
  <c r="K685" i="5" s="1"/>
  <c r="M685" i="5" s="1"/>
  <c r="P685" i="5" s="1"/>
  <c r="AN24" i="8" s="1"/>
  <c r="P1294" i="5"/>
  <c r="AK41" i="8" s="1"/>
  <c r="N1294" i="5"/>
  <c r="S1292" i="5"/>
  <c r="R1292" i="5"/>
  <c r="T1292" i="5"/>
  <c r="K1295" i="5"/>
  <c r="M1295" i="5" s="1"/>
  <c r="V1295" i="5"/>
  <c r="W1296" i="5"/>
  <c r="X1296" i="5"/>
  <c r="Y1296" i="5" s="1"/>
  <c r="Q1293" i="5"/>
  <c r="U1293" i="5"/>
  <c r="R1256" i="5"/>
  <c r="T1256" i="5"/>
  <c r="S1256" i="5"/>
  <c r="X1260" i="5"/>
  <c r="Y1260" i="5" s="1"/>
  <c r="W1260" i="5"/>
  <c r="K1259" i="5"/>
  <c r="M1259" i="5" s="1"/>
  <c r="V1259" i="5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V1223" i="5"/>
  <c r="K1223" i="5"/>
  <c r="M1223" i="5" s="1"/>
  <c r="W1116" i="5"/>
  <c r="X1116" i="5"/>
  <c r="Y1116" i="5" s="1"/>
  <c r="K1115" i="5"/>
  <c r="M1115" i="5" s="1"/>
  <c r="V1115" i="5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V1043" i="5"/>
  <c r="U1041" i="5"/>
  <c r="Q1041" i="5"/>
  <c r="P1042" i="5"/>
  <c r="AK34" i="8" s="1"/>
  <c r="N1042" i="5"/>
  <c r="R1040" i="5"/>
  <c r="S1040" i="5"/>
  <c r="T1040" i="5"/>
  <c r="X973" i="5"/>
  <c r="Y973" i="5" s="1"/>
  <c r="W973" i="5"/>
  <c r="V972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X722" i="5"/>
  <c r="Y722" i="5" s="1"/>
  <c r="W722" i="5"/>
  <c r="K721" i="5"/>
  <c r="M721" i="5" s="1"/>
  <c r="V721" i="5"/>
  <c r="P720" i="5"/>
  <c r="AM25" i="8" s="1"/>
  <c r="N720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K108" i="5" s="1"/>
  <c r="M108" i="5" s="1"/>
  <c r="W108" i="5"/>
  <c r="V107" i="5"/>
  <c r="X216" i="5"/>
  <c r="Y216" i="5" s="1"/>
  <c r="V215" i="5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P215" i="5"/>
  <c r="AM10" i="8" s="1"/>
  <c r="N215" i="5"/>
  <c r="K179" i="5"/>
  <c r="M179" i="5" s="1"/>
  <c r="V179" i="5"/>
  <c r="W180" i="5"/>
  <c r="X180" i="5"/>
  <c r="Y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V101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V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U536" i="5" s="1"/>
  <c r="S535" i="5"/>
  <c r="R535" i="5"/>
  <c r="T535" i="5"/>
  <c r="K614" i="5" l="1"/>
  <c r="M614" i="5" s="1"/>
  <c r="V614" i="5"/>
  <c r="P613" i="5"/>
  <c r="N613" i="5"/>
  <c r="S611" i="5"/>
  <c r="T611" i="5"/>
  <c r="R611" i="5"/>
  <c r="AM22" i="8"/>
  <c r="Q612" i="5"/>
  <c r="U612" i="5"/>
  <c r="V396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Q1331" i="5"/>
  <c r="AL42" i="8"/>
  <c r="Q1330" i="5"/>
  <c r="AK42" i="8"/>
  <c r="AK19" i="8"/>
  <c r="U502" i="5"/>
  <c r="Q502" i="5"/>
  <c r="V504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K1334" i="5" s="1"/>
  <c r="M1334" i="5" s="1"/>
  <c r="N1334" i="5" s="1"/>
  <c r="U684" i="5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V1945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V1620" i="5"/>
  <c r="K1620" i="5"/>
  <c r="M1620" i="5" s="1"/>
  <c r="U2014" i="5"/>
  <c r="Q2014" i="5"/>
  <c r="P1907" i="5"/>
  <c r="AL58" i="8" s="1"/>
  <c r="N1907" i="5"/>
  <c r="K1836" i="5"/>
  <c r="M1836" i="5" s="1"/>
  <c r="V1836" i="5"/>
  <c r="Q1906" i="5"/>
  <c r="U1906" i="5"/>
  <c r="W1946" i="5"/>
  <c r="X1946" i="5"/>
  <c r="Y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V1332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V2052" i="5"/>
  <c r="V1692" i="5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V1512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V2016" i="5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V1908" i="5"/>
  <c r="P1979" i="5"/>
  <c r="AL60" i="8" s="1"/>
  <c r="N1979" i="5"/>
  <c r="T2012" i="5"/>
  <c r="S2012" i="5"/>
  <c r="R2012" i="5"/>
  <c r="V1404" i="5"/>
  <c r="S1832" i="5"/>
  <c r="T1832" i="5"/>
  <c r="R1832" i="5"/>
  <c r="W2017" i="5"/>
  <c r="X2017" i="5"/>
  <c r="Y2017" i="5" s="1"/>
  <c r="P1619" i="5"/>
  <c r="AL50" i="8" s="1"/>
  <c r="N1619" i="5"/>
  <c r="V1476" i="5"/>
  <c r="K1476" i="5"/>
  <c r="M1476" i="5" s="1"/>
  <c r="R1330" i="5"/>
  <c r="U1330" i="5" s="1"/>
  <c r="S1330" i="5"/>
  <c r="T1330" i="5"/>
  <c r="P1475" i="5"/>
  <c r="AL46" i="8" s="1"/>
  <c r="N1475" i="5"/>
  <c r="Q1943" i="5"/>
  <c r="U1943" i="5"/>
  <c r="V1584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S1331" i="5"/>
  <c r="R1331" i="5"/>
  <c r="U1331" i="5" s="1"/>
  <c r="T1331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V1980" i="5"/>
  <c r="P1511" i="5"/>
  <c r="AL47" i="8" s="1"/>
  <c r="N1511" i="5"/>
  <c r="S1581" i="5"/>
  <c r="T1581" i="5"/>
  <c r="R1581" i="5"/>
  <c r="Q1690" i="5"/>
  <c r="U1690" i="5"/>
  <c r="Q684" i="5"/>
  <c r="S684" i="5" s="1"/>
  <c r="N685" i="5"/>
  <c r="X686" i="5"/>
  <c r="Y686" i="5" s="1"/>
  <c r="K686" i="5" s="1"/>
  <c r="M686" i="5" s="1"/>
  <c r="V685" i="5"/>
  <c r="W686" i="5"/>
  <c r="N1295" i="5"/>
  <c r="P1295" i="5"/>
  <c r="AL41" i="8" s="1"/>
  <c r="R1293" i="5"/>
  <c r="S1293" i="5"/>
  <c r="T1293" i="5"/>
  <c r="V1296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V1260" i="5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V1224" i="5"/>
  <c r="R1113" i="5"/>
  <c r="S1113" i="5"/>
  <c r="T1113" i="5"/>
  <c r="P1115" i="5"/>
  <c r="AL36" i="8" s="1"/>
  <c r="N1115" i="5"/>
  <c r="Q1114" i="5"/>
  <c r="U1114" i="5"/>
  <c r="V1116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V1044" i="5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V973" i="5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V722" i="5"/>
  <c r="K722" i="5"/>
  <c r="M722" i="5" s="1"/>
  <c r="U720" i="5"/>
  <c r="Q720" i="5"/>
  <c r="R719" i="5"/>
  <c r="S719" i="5"/>
  <c r="T719" i="5"/>
  <c r="N721" i="5"/>
  <c r="P721" i="5"/>
  <c r="AN25" i="8" s="1"/>
  <c r="Q685" i="5"/>
  <c r="U685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V108" i="5"/>
  <c r="W217" i="5"/>
  <c r="X109" i="5"/>
  <c r="Y109" i="5" s="1"/>
  <c r="K109" i="5" s="1"/>
  <c r="M109" i="5" s="1"/>
  <c r="V216" i="5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V180" i="5"/>
  <c r="W181" i="5"/>
  <c r="X181" i="5"/>
  <c r="Y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R612" i="5" l="1"/>
  <c r="S612" i="5"/>
  <c r="T612" i="5"/>
  <c r="AN22" i="8"/>
  <c r="Q613" i="5"/>
  <c r="U613" i="5"/>
  <c r="N614" i="5"/>
  <c r="P614" i="5"/>
  <c r="P1334" i="5"/>
  <c r="AO42" i="8" s="1"/>
  <c r="R394" i="5"/>
  <c r="S394" i="5"/>
  <c r="T394" i="5"/>
  <c r="K397" i="5"/>
  <c r="M397" i="5" s="1"/>
  <c r="V397" i="5"/>
  <c r="W398" i="5"/>
  <c r="X398" i="5"/>
  <c r="Y398" i="5" s="1"/>
  <c r="AL15" i="8"/>
  <c r="Q395" i="5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V505" i="5"/>
  <c r="X506" i="5"/>
  <c r="Y506" i="5" s="1"/>
  <c r="W506" i="5"/>
  <c r="T502" i="5"/>
  <c r="R502" i="5"/>
  <c r="S502" i="5"/>
  <c r="V1334" i="5"/>
  <c r="T684" i="5"/>
  <c r="R684" i="5"/>
  <c r="P1404" i="5"/>
  <c r="AM44" i="8" s="1"/>
  <c r="N1404" i="5"/>
  <c r="P1692" i="5"/>
  <c r="AM52" i="8" s="1"/>
  <c r="N1692" i="5"/>
  <c r="Q2051" i="5"/>
  <c r="U2051" i="5"/>
  <c r="V1909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V1837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V1981" i="5"/>
  <c r="K1981" i="5"/>
  <c r="M1981" i="5" s="1"/>
  <c r="P1476" i="5"/>
  <c r="AM46" i="8" s="1"/>
  <c r="N1476" i="5"/>
  <c r="J1405" i="5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V1621" i="5"/>
  <c r="K1693" i="5"/>
  <c r="M1693" i="5" s="1"/>
  <c r="V1693" i="5"/>
  <c r="K2053" i="5"/>
  <c r="M2053" i="5" s="1"/>
  <c r="V2053" i="5"/>
  <c r="S1618" i="5"/>
  <c r="R1618" i="5"/>
  <c r="T1618" i="5"/>
  <c r="T2014" i="5"/>
  <c r="R2014" i="5"/>
  <c r="S2014" i="5"/>
  <c r="Q1511" i="5"/>
  <c r="U1511" i="5"/>
  <c r="V1477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V1405" i="5"/>
  <c r="K1405" i="5"/>
  <c r="M1405" i="5" s="1"/>
  <c r="R1402" i="5"/>
  <c r="T1402" i="5"/>
  <c r="S1402" i="5"/>
  <c r="J1693" i="5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V1333" i="5"/>
  <c r="P1584" i="5"/>
  <c r="AM49" i="8" s="1"/>
  <c r="N1584" i="5"/>
  <c r="W1586" i="5"/>
  <c r="X1586" i="5"/>
  <c r="Y1586" i="5" s="1"/>
  <c r="T1332" i="5"/>
  <c r="S1332" i="5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V1585" i="5"/>
  <c r="P2016" i="5"/>
  <c r="AM61" i="8" s="1"/>
  <c r="N2016" i="5"/>
  <c r="P1512" i="5"/>
  <c r="AM47" i="8" s="1"/>
  <c r="N1512" i="5"/>
  <c r="V1513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V2017" i="5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V1946" i="5"/>
  <c r="R1978" i="5"/>
  <c r="S1978" i="5"/>
  <c r="T1978" i="5"/>
  <c r="Q1403" i="5"/>
  <c r="U1403" i="5"/>
  <c r="N686" i="5"/>
  <c r="P686" i="5"/>
  <c r="AO24" i="8" s="1"/>
  <c r="V686" i="5"/>
  <c r="S1294" i="5"/>
  <c r="R1294" i="5"/>
  <c r="T1294" i="5"/>
  <c r="X1298" i="5"/>
  <c r="Y1298" i="5" s="1"/>
  <c r="W1298" i="5"/>
  <c r="K1297" i="5"/>
  <c r="M1297" i="5" s="1"/>
  <c r="V1297" i="5"/>
  <c r="U1295" i="5"/>
  <c r="Q1295" i="5"/>
  <c r="P1296" i="5"/>
  <c r="AM41" i="8" s="1"/>
  <c r="N1296" i="5"/>
  <c r="N1260" i="5"/>
  <c r="P1260" i="5"/>
  <c r="AM40" i="8" s="1"/>
  <c r="Q1259" i="5"/>
  <c r="U1259" i="5"/>
  <c r="V1261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V1225" i="5"/>
  <c r="W1226" i="5"/>
  <c r="X1226" i="5"/>
  <c r="Y1226" i="5" s="1"/>
  <c r="K1117" i="5"/>
  <c r="M1117" i="5" s="1"/>
  <c r="V1117" i="5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V1045" i="5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V974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85" i="5"/>
  <c r="T685" i="5"/>
  <c r="S648" i="5"/>
  <c r="T648" i="5"/>
  <c r="R648" i="5"/>
  <c r="Q649" i="5"/>
  <c r="U649" i="5"/>
  <c r="P650" i="5"/>
  <c r="AO23" i="8" s="1"/>
  <c r="N650" i="5"/>
  <c r="V217" i="5"/>
  <c r="V109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V181" i="5"/>
  <c r="P109" i="5"/>
  <c r="AO7" i="8" s="1"/>
  <c r="N109" i="5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T613" i="5" l="1"/>
  <c r="R613" i="5"/>
  <c r="S613" i="5"/>
  <c r="AO22" i="8"/>
  <c r="U614" i="5"/>
  <c r="Q614" i="5"/>
  <c r="Q1334" i="5"/>
  <c r="R1334" i="5" s="1"/>
  <c r="U1334" i="5" s="1"/>
  <c r="AM15" i="8"/>
  <c r="Q396" i="5"/>
  <c r="U396" i="5"/>
  <c r="N397" i="5"/>
  <c r="P397" i="5"/>
  <c r="R395" i="5"/>
  <c r="T395" i="5"/>
  <c r="S395" i="5"/>
  <c r="V398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V506" i="5"/>
  <c r="K506" i="5"/>
  <c r="M506" i="5" s="1"/>
  <c r="S503" i="5"/>
  <c r="T503" i="5"/>
  <c r="R503" i="5"/>
  <c r="U686" i="5"/>
  <c r="K1514" i="5"/>
  <c r="M1514" i="5" s="1"/>
  <c r="V1514" i="5"/>
  <c r="Q1836" i="5"/>
  <c r="U1836" i="5"/>
  <c r="S1333" i="5"/>
  <c r="S1691" i="5"/>
  <c r="T1691" i="5"/>
  <c r="R1691" i="5"/>
  <c r="K1694" i="5"/>
  <c r="M1694" i="5" s="1"/>
  <c r="V1694" i="5"/>
  <c r="K1838" i="5"/>
  <c r="M1838" i="5" s="1"/>
  <c r="V1838" i="5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V1586" i="5"/>
  <c r="V1982" i="5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V1910" i="5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V2054" i="5"/>
  <c r="T1475" i="5"/>
  <c r="R1475" i="5"/>
  <c r="S1475" i="5"/>
  <c r="K1406" i="5"/>
  <c r="M1406" i="5" s="1"/>
  <c r="V1406" i="5"/>
  <c r="V1622" i="5"/>
  <c r="K1622" i="5"/>
  <c r="M1622" i="5" s="1"/>
  <c r="V2018" i="5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V1478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V1298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V1262" i="5"/>
  <c r="U1260" i="5"/>
  <c r="Q1260" i="5"/>
  <c r="N1225" i="5"/>
  <c r="P1225" i="5"/>
  <c r="AN39" i="8" s="1"/>
  <c r="S1223" i="5"/>
  <c r="T1223" i="5"/>
  <c r="R1223" i="5"/>
  <c r="V1226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V1118" i="5"/>
  <c r="N1117" i="5"/>
  <c r="P1117" i="5"/>
  <c r="AN36" i="8" s="1"/>
  <c r="S1043" i="5"/>
  <c r="T1043" i="5"/>
  <c r="R1043" i="5"/>
  <c r="K1046" i="5"/>
  <c r="M1046" i="5" s="1"/>
  <c r="V1046" i="5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H43" i="7" s="1"/>
  <c r="G43" i="7"/>
  <c r="F7" i="8"/>
  <c r="P43" i="7"/>
  <c r="E43" i="7"/>
  <c r="R102" i="5"/>
  <c r="U102" i="5" s="1"/>
  <c r="S102" i="5"/>
  <c r="T102" i="5"/>
  <c r="U101" i="5"/>
  <c r="R614" i="5" l="1"/>
  <c r="S614" i="5"/>
  <c r="T614" i="5"/>
  <c r="S1334" i="5"/>
  <c r="T1334" i="5"/>
  <c r="T1333" i="5"/>
  <c r="AN15" i="8"/>
  <c r="Q397" i="5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17" i="5" s="1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O15" i="8" l="1"/>
  <c r="U398" i="5"/>
  <c r="Q398" i="5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R398" i="5" l="1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Q147" i="5" l="1"/>
  <c r="V148" i="5"/>
  <c r="K148" i="5"/>
  <c r="M148" i="5" s="1"/>
  <c r="Y150" i="5"/>
  <c r="K149" i="5"/>
  <c r="M149" i="5" s="1"/>
  <c r="V149" i="5" l="1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V153" i="5"/>
  <c r="K153" i="5"/>
  <c r="M153" i="5" s="1"/>
  <c r="V152" i="5" l="1"/>
  <c r="Q151" i="5"/>
  <c r="T151" i="5" s="1"/>
  <c r="J9" i="8"/>
  <c r="Y154" i="5"/>
  <c r="P152" i="5"/>
  <c r="N152" i="5"/>
  <c r="P153" i="5"/>
  <c r="N153" i="5"/>
  <c r="R151" i="5" l="1"/>
  <c r="U151" i="5" s="1"/>
  <c r="S151" i="5"/>
  <c r="V154" i="5"/>
  <c r="K154" i="5"/>
  <c r="M154" i="5" s="1"/>
  <c r="Y155" i="5"/>
  <c r="Q152" i="5"/>
  <c r="K9" i="8"/>
  <c r="Q153" i="5"/>
  <c r="L9" i="8"/>
  <c r="P154" i="5" l="1"/>
  <c r="N154" i="5"/>
  <c r="Y156" i="5"/>
  <c r="K155" i="5"/>
  <c r="R152" i="5"/>
  <c r="U152" i="5" s="1"/>
  <c r="T152" i="5"/>
  <c r="S152" i="5"/>
  <c r="R153" i="5"/>
  <c r="U153" i="5" s="1"/>
  <c r="T153" i="5"/>
  <c r="S153" i="5"/>
  <c r="M155" i="5" l="1"/>
  <c r="V155" i="5"/>
  <c r="Q154" i="5"/>
  <c r="M9" i="8"/>
  <c r="Y157" i="5"/>
  <c r="K156" i="5"/>
  <c r="M156" i="5" l="1"/>
  <c r="V156" i="5"/>
  <c r="N155" i="5"/>
  <c r="P155" i="5"/>
  <c r="T154" i="5"/>
  <c r="S154" i="5"/>
  <c r="R154" i="5"/>
  <c r="U154" i="5" s="1"/>
  <c r="Y158" i="5"/>
  <c r="K157" i="5"/>
  <c r="M157" i="5" l="1"/>
  <c r="V157" i="5"/>
  <c r="P156" i="5"/>
  <c r="N156" i="5"/>
  <c r="N9" i="8"/>
  <c r="Q155" i="5"/>
  <c r="Y159" i="5"/>
  <c r="K158" i="5"/>
  <c r="M158" i="5" l="1"/>
  <c r="V158" i="5"/>
  <c r="N157" i="5"/>
  <c r="P157" i="5"/>
  <c r="Q156" i="5"/>
  <c r="O9" i="8"/>
  <c r="S155" i="5"/>
  <c r="T155" i="5"/>
  <c r="R155" i="5"/>
  <c r="U155" i="5" s="1"/>
  <c r="Y161" i="5"/>
  <c r="Y160" i="5"/>
  <c r="K159" i="5"/>
  <c r="M159" i="5" l="1"/>
  <c r="V159" i="5"/>
  <c r="N158" i="5"/>
  <c r="P158" i="5"/>
  <c r="Q157" i="5"/>
  <c r="R157" i="5" s="1"/>
  <c r="U157" i="5" s="1"/>
  <c r="P9" i="8"/>
  <c r="R156" i="5"/>
  <c r="U156" i="5" s="1"/>
  <c r="S156" i="5"/>
  <c r="T156" i="5"/>
  <c r="V160" i="5"/>
  <c r="K160" i="5"/>
  <c r="M160" i="5" s="1"/>
  <c r="K161" i="5"/>
  <c r="M161" i="5" l="1"/>
  <c r="V161" i="5"/>
  <c r="Q158" i="5"/>
  <c r="Q9" i="8"/>
  <c r="P159" i="5"/>
  <c r="N159" i="5"/>
  <c r="S157" i="5"/>
  <c r="T157" i="5"/>
  <c r="N160" i="5"/>
  <c r="P160" i="5"/>
  <c r="Y162" i="5"/>
  <c r="P161" i="5" l="1"/>
  <c r="N161" i="5"/>
  <c r="R158" i="5"/>
  <c r="U158" i="5" s="1"/>
  <c r="S158" i="5"/>
  <c r="T158" i="5"/>
  <c r="Q159" i="5"/>
  <c r="R9" i="8"/>
  <c r="Q160" i="5"/>
  <c r="S9" i="8"/>
  <c r="Y164" i="5"/>
  <c r="Y163" i="5"/>
  <c r="K162" i="5"/>
  <c r="T9" i="8" l="1"/>
  <c r="M162" i="5"/>
  <c r="V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V164" i="5" l="1"/>
  <c r="V163" i="5"/>
  <c r="P162" i="5"/>
  <c r="Q162" i="5" s="1"/>
  <c r="N162" i="5"/>
  <c r="R161" i="5"/>
  <c r="U161" i="5" s="1"/>
  <c r="T161" i="5"/>
  <c r="S161" i="5"/>
  <c r="N163" i="5"/>
  <c r="P163" i="5"/>
  <c r="Y165" i="5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W9" i="8"/>
  <c r="Q164" i="5"/>
  <c r="V165" i="5" l="1"/>
  <c r="R163" i="5"/>
  <c r="U163" i="5" s="1"/>
  <c r="S163" i="5"/>
  <c r="P165" i="5"/>
  <c r="N165" i="5"/>
  <c r="Y168" i="5"/>
  <c r="Y167" i="5"/>
  <c r="V166" i="5"/>
  <c r="K166" i="5"/>
  <c r="M166" i="5" s="1"/>
  <c r="R164" i="5"/>
  <c r="U164" i="5" s="1"/>
  <c r="S164" i="5"/>
  <c r="T164" i="5"/>
  <c r="Q165" i="5" l="1"/>
  <c r="X9" i="8"/>
  <c r="K167" i="5"/>
  <c r="M167" i="5" s="1"/>
  <c r="Y169" i="5"/>
  <c r="P166" i="5"/>
  <c r="Q166" i="5" s="1"/>
  <c r="N166" i="5"/>
  <c r="K168" i="5"/>
  <c r="M168" i="5" s="1"/>
  <c r="V168" i="5" l="1"/>
  <c r="V167" i="5"/>
  <c r="Y9" i="8"/>
  <c r="T165" i="5"/>
  <c r="S165" i="5"/>
  <c r="R165" i="5"/>
  <c r="U165" i="5" s="1"/>
  <c r="Y170" i="5"/>
  <c r="N167" i="5"/>
  <c r="P167" i="5"/>
  <c r="Z9" i="8" s="1"/>
  <c r="T166" i="5"/>
  <c r="R166" i="5"/>
  <c r="U166" i="5" s="1"/>
  <c r="S166" i="5"/>
  <c r="K169" i="5"/>
  <c r="M169" i="5" s="1"/>
  <c r="N168" i="5"/>
  <c r="P168" i="5"/>
  <c r="V169" i="5" l="1"/>
  <c r="Q167" i="5"/>
  <c r="P169" i="5"/>
  <c r="N169" i="5"/>
  <c r="K170" i="5"/>
  <c r="M170" i="5" s="1"/>
  <c r="AA9" i="8"/>
  <c r="Q168" i="5"/>
  <c r="V170" i="5" l="1"/>
  <c r="Y172" i="5"/>
  <c r="Y171" i="5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V172" i="5"/>
  <c r="K172" i="5"/>
  <c r="M172" i="5" s="1"/>
  <c r="V171" i="5" l="1"/>
  <c r="N171" i="5"/>
  <c r="P171" i="5"/>
  <c r="Y173" i="5"/>
  <c r="R170" i="5"/>
  <c r="U170" i="5" s="1"/>
  <c r="T170" i="5"/>
  <c r="S170" i="5"/>
  <c r="N172" i="5"/>
  <c r="P172" i="5"/>
  <c r="Q171" i="5" l="1"/>
  <c r="R171" i="5" s="1"/>
  <c r="U171" i="5" s="1"/>
  <c r="AD9" i="8"/>
  <c r="Y174" i="5"/>
  <c r="K173" i="5"/>
  <c r="M173" i="5" s="1"/>
  <c r="AE9" i="8"/>
  <c r="Q172" i="5"/>
  <c r="V173" i="5" l="1"/>
  <c r="T171" i="5"/>
  <c r="S171" i="5"/>
  <c r="P173" i="5"/>
  <c r="AF9" i="8" s="1"/>
  <c r="N173" i="5"/>
  <c r="Y175" i="5"/>
  <c r="K174" i="5"/>
  <c r="M174" i="5" s="1"/>
  <c r="S172" i="5"/>
  <c r="T172" i="5"/>
  <c r="R172" i="5"/>
  <c r="U172" i="5" s="1"/>
  <c r="V174" i="5" l="1"/>
  <c r="Q173" i="5"/>
  <c r="T173" i="5" s="1"/>
  <c r="K175" i="5"/>
  <c r="M175" i="5" s="1"/>
  <c r="N174" i="5"/>
  <c r="P174" i="5"/>
  <c r="AH9" i="8" s="1"/>
  <c r="V175" i="5" l="1"/>
  <c r="Q174" i="5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K185" i="5" s="1"/>
  <c r="M185" i="5" s="1"/>
  <c r="T175" i="5"/>
  <c r="O19" i="7" s="1"/>
  <c r="S175" i="5"/>
  <c r="R175" i="5"/>
  <c r="U175" i="5" s="1"/>
  <c r="V184" i="5" l="1"/>
  <c r="Q183" i="5"/>
  <c r="N184" i="5"/>
  <c r="P184" i="5"/>
  <c r="V185" i="5"/>
  <c r="N185" i="5"/>
  <c r="P185" i="5"/>
  <c r="G10" i="8" l="1"/>
  <c r="Q184" i="5"/>
  <c r="S183" i="5"/>
  <c r="R183" i="5"/>
  <c r="U183" i="5" s="1"/>
  <c r="T183" i="5"/>
  <c r="Q185" i="5"/>
  <c r="T185" i="5" s="1"/>
  <c r="H10" i="8"/>
  <c r="Y186" i="5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V186" i="5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M190" i="5" l="1"/>
  <c r="V190" i="5"/>
  <c r="Q189" i="5"/>
  <c r="L10" i="8"/>
  <c r="R188" i="5"/>
  <c r="U188" i="5" s="1"/>
  <c r="T188" i="5"/>
  <c r="S188" i="5"/>
  <c r="K191" i="5"/>
  <c r="M191" i="5" s="1"/>
  <c r="V191" i="5"/>
  <c r="Y192" i="5"/>
  <c r="P190" i="5" l="1"/>
  <c r="N190" i="5"/>
  <c r="S189" i="5"/>
  <c r="T189" i="5"/>
  <c r="R189" i="5"/>
  <c r="U189" i="5" s="1"/>
  <c r="P191" i="5"/>
  <c r="N191" i="5"/>
  <c r="K192" i="5"/>
  <c r="Y194" i="5"/>
  <c r="Y193" i="5"/>
  <c r="Q190" i="5" l="1"/>
  <c r="M10" i="8"/>
  <c r="M192" i="5"/>
  <c r="V192" i="5"/>
  <c r="Q191" i="5"/>
  <c r="N10" i="8"/>
  <c r="Y195" i="5"/>
  <c r="K193" i="5"/>
  <c r="K194" i="5"/>
  <c r="M194" i="5" l="1"/>
  <c r="V194" i="5"/>
  <c r="M193" i="5"/>
  <c r="V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V195" i="5"/>
  <c r="N193" i="5"/>
  <c r="P193" i="5"/>
  <c r="O10" i="8"/>
  <c r="Q192" i="5"/>
  <c r="Y196" i="5"/>
  <c r="Y197" i="5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V197" i="5"/>
  <c r="Q195" i="5" l="1"/>
  <c r="R10" i="8"/>
  <c r="S193" i="5"/>
  <c r="T193" i="5"/>
  <c r="R193" i="5"/>
  <c r="U193" i="5" s="1"/>
  <c r="M196" i="5"/>
  <c r="V196" i="5"/>
  <c r="Y198" i="5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Q197" i="5"/>
  <c r="T10" i="8" l="1"/>
  <c r="S10" i="8"/>
  <c r="V198" i="5"/>
  <c r="S196" i="5"/>
  <c r="R196" i="5"/>
  <c r="U196" i="5" s="1"/>
  <c r="T196" i="5"/>
  <c r="P198" i="5"/>
  <c r="N198" i="5"/>
  <c r="K199" i="5"/>
  <c r="M199" i="5" s="1"/>
  <c r="Y200" i="5"/>
  <c r="T197" i="5"/>
  <c r="R197" i="5"/>
  <c r="U197" i="5" s="1"/>
  <c r="S197" i="5"/>
  <c r="U10" i="8" l="1"/>
  <c r="V199" i="5"/>
  <c r="Q198" i="5"/>
  <c r="P199" i="5"/>
  <c r="N199" i="5"/>
  <c r="Y201" i="5"/>
  <c r="K200" i="5"/>
  <c r="M200" i="5" s="1"/>
  <c r="V200" i="5" l="1"/>
  <c r="T198" i="5"/>
  <c r="Q199" i="5"/>
  <c r="V10" i="8"/>
  <c r="K201" i="5"/>
  <c r="M201" i="5" s="1"/>
  <c r="Y202" i="5"/>
  <c r="S198" i="5"/>
  <c r="R198" i="5"/>
  <c r="U198" i="5" s="1"/>
  <c r="P200" i="5"/>
  <c r="N200" i="5"/>
  <c r="V201" i="5" l="1"/>
  <c r="R199" i="5"/>
  <c r="U199" i="5" s="1"/>
  <c r="T199" i="5"/>
  <c r="S199" i="5"/>
  <c r="N201" i="5"/>
  <c r="P201" i="5"/>
  <c r="K202" i="5"/>
  <c r="M202" i="5" s="1"/>
  <c r="Y203" i="5"/>
  <c r="Y204" i="5"/>
  <c r="Q200" i="5"/>
  <c r="R200" i="5" s="1"/>
  <c r="U200" i="5" s="1"/>
  <c r="W10" i="8"/>
  <c r="V202" i="5" l="1"/>
  <c r="Q201" i="5"/>
  <c r="X10" i="8"/>
  <c r="N202" i="5"/>
  <c r="P202" i="5"/>
  <c r="V203" i="5"/>
  <c r="K203" i="5"/>
  <c r="M203" i="5" s="1"/>
  <c r="S200" i="5"/>
  <c r="T200" i="5"/>
  <c r="K204" i="5"/>
  <c r="M204" i="5" s="1"/>
  <c r="V204" i="5" l="1"/>
  <c r="T201" i="5"/>
  <c r="S201" i="5"/>
  <c r="R201" i="5"/>
  <c r="U201" i="5" s="1"/>
  <c r="Q202" i="5"/>
  <c r="Y10" i="8"/>
  <c r="N203" i="5"/>
  <c r="P203" i="5"/>
  <c r="Y205" i="5"/>
  <c r="P204" i="5"/>
  <c r="N204" i="5"/>
  <c r="R202" i="5" l="1"/>
  <c r="U202" i="5" s="1"/>
  <c r="T202" i="5"/>
  <c r="S202" i="5"/>
  <c r="Z10" i="8"/>
  <c r="Q203" i="5"/>
  <c r="Y206" i="5"/>
  <c r="K205" i="5"/>
  <c r="M205" i="5" s="1"/>
  <c r="AA10" i="8"/>
  <c r="Q204" i="5"/>
  <c r="V205" i="5" l="1"/>
  <c r="T203" i="5"/>
  <c r="S203" i="5"/>
  <c r="R203" i="5"/>
  <c r="U203" i="5" s="1"/>
  <c r="K206" i="5"/>
  <c r="M206" i="5" s="1"/>
  <c r="Y207" i="5"/>
  <c r="N205" i="5"/>
  <c r="P205" i="5"/>
  <c r="T204" i="5"/>
  <c r="S204" i="5"/>
  <c r="R204" i="5"/>
  <c r="U204" i="5" s="1"/>
  <c r="V206" i="5" l="1"/>
  <c r="Q205" i="5"/>
  <c r="AB10" i="8"/>
  <c r="K207" i="5"/>
  <c r="M207" i="5" s="1"/>
  <c r="Y208" i="5"/>
  <c r="P206" i="5"/>
  <c r="N206" i="5"/>
  <c r="V207" i="5" l="1"/>
  <c r="S205" i="5"/>
  <c r="T205" i="5"/>
  <c r="R205" i="5"/>
  <c r="U205" i="5" s="1"/>
  <c r="Q206" i="5"/>
  <c r="AC10" i="8"/>
  <c r="N207" i="5"/>
  <c r="P207" i="5"/>
  <c r="K208" i="5"/>
  <c r="M208" i="5" s="1"/>
  <c r="Y210" i="5"/>
  <c r="Y209" i="5"/>
  <c r="V208" i="5" l="1"/>
  <c r="S206" i="5"/>
  <c r="T206" i="5"/>
  <c r="R206" i="5"/>
  <c r="U206" i="5" s="1"/>
  <c r="Q207" i="5"/>
  <c r="AD10" i="8"/>
  <c r="N208" i="5"/>
  <c r="P208" i="5"/>
  <c r="V209" i="5"/>
  <c r="K209" i="5"/>
  <c r="M209" i="5" s="1"/>
  <c r="K210" i="5"/>
  <c r="M210" i="5" s="1"/>
  <c r="V210" i="5" l="1"/>
  <c r="Q208" i="5"/>
  <c r="AE10" i="8"/>
  <c r="T207" i="5"/>
  <c r="S207" i="5"/>
  <c r="R207" i="5"/>
  <c r="U207" i="5" s="1"/>
  <c r="Y211" i="5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V211" i="5" l="1"/>
  <c r="T209" i="5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V225" i="5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V231" i="5"/>
  <c r="Y232" i="5"/>
  <c r="H15" i="8"/>
  <c r="P231" i="5" l="1"/>
  <c r="N231" i="5"/>
  <c r="K232" i="5"/>
  <c r="M232" i="5" s="1"/>
  <c r="V232" i="5"/>
  <c r="Y233" i="5"/>
  <c r="I15" i="8"/>
  <c r="J15" i="8"/>
  <c r="R11" i="8" l="1"/>
  <c r="Q231" i="5"/>
  <c r="N232" i="5"/>
  <c r="P232" i="5"/>
  <c r="K233" i="5"/>
  <c r="M233" i="5" s="1"/>
  <c r="V233" i="5"/>
  <c r="Y234" i="5"/>
  <c r="R73" i="8" l="1"/>
  <c r="T231" i="5"/>
  <c r="S231" i="5"/>
  <c r="R231" i="5"/>
  <c r="S11" i="8"/>
  <c r="Q232" i="5"/>
  <c r="P233" i="5"/>
  <c r="N233" i="5"/>
  <c r="K234" i="5"/>
  <c r="M234" i="5" s="1"/>
  <c r="V234" i="5"/>
  <c r="Y235" i="5"/>
  <c r="K15" i="8"/>
  <c r="U231" i="5" l="1"/>
  <c r="T232" i="5"/>
  <c r="S232" i="5"/>
  <c r="R232" i="5"/>
  <c r="U232" i="5" s="1"/>
  <c r="T11" i="8"/>
  <c r="Q233" i="5"/>
  <c r="P234" i="5"/>
  <c r="N234" i="5"/>
  <c r="V235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V236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V237" i="5"/>
  <c r="K237" i="5"/>
  <c r="M237" i="5" s="1"/>
  <c r="Y238" i="5"/>
  <c r="S235" i="5" l="1"/>
  <c r="T235" i="5"/>
  <c r="R235" i="5"/>
  <c r="W11" i="8"/>
  <c r="Q236" i="5"/>
  <c r="P237" i="5"/>
  <c r="N237" i="5"/>
  <c r="V238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V239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V240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V241" i="5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V242" i="5"/>
  <c r="Y243" i="5"/>
  <c r="R15" i="8"/>
  <c r="T15" i="8"/>
  <c r="T240" i="5" l="1"/>
  <c r="S240" i="5"/>
  <c r="R240" i="5"/>
  <c r="U240" i="5" s="1"/>
  <c r="Q241" i="5"/>
  <c r="AB11" i="8"/>
  <c r="P242" i="5"/>
  <c r="N242" i="5"/>
  <c r="V243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V244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V245" i="5"/>
  <c r="Y246" i="5"/>
  <c r="Y247" i="5"/>
  <c r="W15" i="8"/>
  <c r="S243" i="5" l="1"/>
  <c r="T243" i="5"/>
  <c r="R243" i="5"/>
  <c r="AE11" i="8"/>
  <c r="Q244" i="5"/>
  <c r="P245" i="5"/>
  <c r="N245" i="5"/>
  <c r="V246" i="5"/>
  <c r="K246" i="5"/>
  <c r="M246" i="5" s="1"/>
  <c r="K247" i="5"/>
  <c r="M247" i="5" s="1"/>
  <c r="V247" i="5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l="1"/>
  <c r="K405" i="5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K412" i="5" l="1"/>
  <c r="M412" i="5" s="1"/>
  <c r="V412" i="5"/>
  <c r="N412" i="5" l="1"/>
  <c r="P412" i="5"/>
  <c r="S16" i="8" s="1"/>
  <c r="Y414" i="5"/>
  <c r="Y415" i="5"/>
  <c r="R16" i="8" l="1"/>
  <c r="Q412" i="5"/>
  <c r="K414" i="5"/>
  <c r="M414" i="5" s="1"/>
  <c r="U412" i="5"/>
  <c r="K415" i="5"/>
  <c r="M415" i="5" s="1"/>
  <c r="V415" i="5" l="1"/>
  <c r="V414" i="5"/>
  <c r="P414" i="5"/>
  <c r="N414" i="5"/>
  <c r="R71" i="8"/>
  <c r="T412" i="5"/>
  <c r="R412" i="5"/>
  <c r="S412" i="5"/>
  <c r="Y416" i="5"/>
  <c r="N415" i="5"/>
  <c r="P415" i="5"/>
  <c r="Y448" i="5"/>
  <c r="Q414" i="5" l="1"/>
  <c r="T414" i="5" s="1"/>
  <c r="T16" i="8"/>
  <c r="K416" i="5"/>
  <c r="M416" i="5" s="1"/>
  <c r="V416" i="5"/>
  <c r="Y417" i="5"/>
  <c r="U16" i="8"/>
  <c r="Q415" i="5"/>
  <c r="Y449" i="5"/>
  <c r="V448" i="5"/>
  <c r="K448" i="5"/>
  <c r="M448" i="5" s="1"/>
  <c r="R414" i="5" l="1"/>
  <c r="U414" i="5" s="1"/>
  <c r="S414" i="5"/>
  <c r="P416" i="5"/>
  <c r="V16" i="8" s="1"/>
  <c r="N416" i="5"/>
  <c r="K417" i="5"/>
  <c r="M417" i="5" s="1"/>
  <c r="V417" i="5"/>
  <c r="Y418" i="5"/>
  <c r="R415" i="5"/>
  <c r="U415" i="5" s="1"/>
  <c r="T415" i="5"/>
  <c r="S415" i="5"/>
  <c r="K449" i="5"/>
  <c r="M449" i="5" s="1"/>
  <c r="V449" i="5"/>
  <c r="P448" i="5"/>
  <c r="N448" i="5"/>
  <c r="P417" i="5" l="1"/>
  <c r="N417" i="5"/>
  <c r="Q416" i="5"/>
  <c r="V418" i="5"/>
  <c r="K418" i="5"/>
  <c r="M418" i="5" s="1"/>
  <c r="Y419" i="5"/>
  <c r="P449" i="5"/>
  <c r="T18" i="8" s="1"/>
  <c r="N449" i="5"/>
  <c r="Q448" i="5"/>
  <c r="R18" i="8"/>
  <c r="Y451" i="5"/>
  <c r="Q19" i="8"/>
  <c r="Q417" i="5" l="1"/>
  <c r="W16" i="8"/>
  <c r="P418" i="5"/>
  <c r="N418" i="5"/>
  <c r="K419" i="5"/>
  <c r="M419" i="5" s="1"/>
  <c r="V419" i="5"/>
  <c r="S416" i="5"/>
  <c r="R416" i="5"/>
  <c r="U416" i="5" s="1"/>
  <c r="T416" i="5"/>
  <c r="Y420" i="5"/>
  <c r="S18" i="8"/>
  <c r="Q449" i="5"/>
  <c r="T448" i="5"/>
  <c r="S448" i="5"/>
  <c r="R448" i="5"/>
  <c r="U448" i="5" s="1"/>
  <c r="Y452" i="5"/>
  <c r="K451" i="5"/>
  <c r="M451" i="5" s="1"/>
  <c r="V451" i="5" l="1"/>
  <c r="T417" i="5"/>
  <c r="S417" i="5"/>
  <c r="R417" i="5"/>
  <c r="U417" i="5" s="1"/>
  <c r="Q418" i="5"/>
  <c r="T418" i="5" s="1"/>
  <c r="X16" i="8"/>
  <c r="P419" i="5"/>
  <c r="N419" i="5"/>
  <c r="Y421" i="5"/>
  <c r="K420" i="5"/>
  <c r="M420" i="5" s="1"/>
  <c r="V420" i="5"/>
  <c r="R19" i="8"/>
  <c r="Y422" i="5"/>
  <c r="T449" i="5"/>
  <c r="S449" i="5"/>
  <c r="R449" i="5"/>
  <c r="U449" i="5" s="1"/>
  <c r="K452" i="5"/>
  <c r="M452" i="5" s="1"/>
  <c r="Y453" i="5"/>
  <c r="N451" i="5"/>
  <c r="P451" i="5"/>
  <c r="S19" i="8"/>
  <c r="V452" i="5" l="1"/>
  <c r="Q419" i="5"/>
  <c r="Y16" i="8"/>
  <c r="S418" i="5"/>
  <c r="R418" i="5"/>
  <c r="U418" i="5" s="1"/>
  <c r="V421" i="5"/>
  <c r="K421" i="5"/>
  <c r="M421" i="5" s="1"/>
  <c r="N420" i="5"/>
  <c r="P420" i="5"/>
  <c r="V422" i="5"/>
  <c r="K422" i="5"/>
  <c r="M422" i="5" s="1"/>
  <c r="Y423" i="5"/>
  <c r="P452" i="5"/>
  <c r="N452" i="5"/>
  <c r="V453" i="5"/>
  <c r="K453" i="5"/>
  <c r="M453" i="5" s="1"/>
  <c r="Y454" i="5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V423" i="5"/>
  <c r="K423" i="5"/>
  <c r="M423" i="5" s="1"/>
  <c r="Y424" i="5"/>
  <c r="Q452" i="5"/>
  <c r="V18" i="8"/>
  <c r="P453" i="5"/>
  <c r="N453" i="5"/>
  <c r="V454" i="5"/>
  <c r="K454" i="5"/>
  <c r="M454" i="5" s="1"/>
  <c r="Y455" i="5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V424" i="5"/>
  <c r="K424" i="5"/>
  <c r="M424" i="5" s="1"/>
  <c r="Y425" i="5"/>
  <c r="R452" i="5"/>
  <c r="U452" i="5" s="1"/>
  <c r="S452" i="5"/>
  <c r="T452" i="5"/>
  <c r="Q453" i="5"/>
  <c r="W18" i="8"/>
  <c r="P454" i="5"/>
  <c r="N454" i="5"/>
  <c r="K455" i="5"/>
  <c r="M455" i="5" s="1"/>
  <c r="V455" i="5"/>
  <c r="Y456" i="5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V425" i="5"/>
  <c r="Y426" i="5"/>
  <c r="T453" i="5"/>
  <c r="S453" i="5"/>
  <c r="R453" i="5"/>
  <c r="U453" i="5" s="1"/>
  <c r="X18" i="8"/>
  <c r="Q454" i="5"/>
  <c r="P455" i="5"/>
  <c r="N455" i="5"/>
  <c r="V456" i="5"/>
  <c r="K456" i="5"/>
  <c r="M456" i="5" s="1"/>
  <c r="Y457" i="5"/>
  <c r="W19" i="8"/>
  <c r="R423" i="5" l="1"/>
  <c r="U423" i="5" s="1"/>
  <c r="T423" i="5"/>
  <c r="S423" i="5"/>
  <c r="AD16" i="8"/>
  <c r="Q424" i="5"/>
  <c r="P425" i="5"/>
  <c r="N425" i="5"/>
  <c r="K426" i="5"/>
  <c r="M426" i="5" s="1"/>
  <c r="V426" i="5"/>
  <c r="Y427" i="5"/>
  <c r="Y428" i="5"/>
  <c r="T454" i="5"/>
  <c r="S454" i="5"/>
  <c r="R454" i="5"/>
  <c r="U454" i="5" s="1"/>
  <c r="Q455" i="5"/>
  <c r="Y18" i="8"/>
  <c r="N456" i="5"/>
  <c r="P456" i="5"/>
  <c r="V457" i="5"/>
  <c r="K457" i="5"/>
  <c r="M457" i="5" s="1"/>
  <c r="Y458" i="5"/>
  <c r="X19" i="8"/>
  <c r="R424" i="5" l="1"/>
  <c r="U424" i="5" s="1"/>
  <c r="S424" i="5"/>
  <c r="T424" i="5"/>
  <c r="AE16" i="8"/>
  <c r="Q425" i="5"/>
  <c r="P426" i="5"/>
  <c r="N426" i="5"/>
  <c r="K427" i="5"/>
  <c r="M427" i="5" s="1"/>
  <c r="V427" i="5"/>
  <c r="K428" i="5"/>
  <c r="M428" i="5" s="1"/>
  <c r="V428" i="5"/>
  <c r="R455" i="5"/>
  <c r="U455" i="5" s="1"/>
  <c r="T455" i="5"/>
  <c r="S455" i="5"/>
  <c r="Z18" i="8"/>
  <c r="Q456" i="5"/>
  <c r="P457" i="5"/>
  <c r="N457" i="5"/>
  <c r="K458" i="5"/>
  <c r="M458" i="5" s="1"/>
  <c r="V458" i="5"/>
  <c r="Y459" i="5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V459" i="5"/>
  <c r="K459" i="5"/>
  <c r="M459" i="5" s="1"/>
  <c r="Y460" i="5"/>
  <c r="Z19" i="8"/>
  <c r="F16" i="8" l="1"/>
  <c r="T426" i="5"/>
  <c r="S426" i="5"/>
  <c r="R426" i="5"/>
  <c r="U426" i="5" s="1"/>
  <c r="AG16" i="8"/>
  <c r="Q427" i="5"/>
  <c r="Q428" i="5"/>
  <c r="T457" i="5"/>
  <c r="S457" i="5"/>
  <c r="R457" i="5"/>
  <c r="U457" i="5" s="1"/>
  <c r="AB18" i="8"/>
  <c r="Q458" i="5"/>
  <c r="P459" i="5"/>
  <c r="N459" i="5"/>
  <c r="V460" i="5"/>
  <c r="K460" i="5"/>
  <c r="M460" i="5" s="1"/>
  <c r="Y461" i="5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V461" i="5"/>
  <c r="Y462" i="5"/>
  <c r="AB19" i="8"/>
  <c r="R459" i="5" l="1"/>
  <c r="U459" i="5" s="1"/>
  <c r="T459" i="5"/>
  <c r="S459" i="5"/>
  <c r="AD18" i="8"/>
  <c r="Q460" i="5"/>
  <c r="P461" i="5"/>
  <c r="N461" i="5"/>
  <c r="V462" i="5"/>
  <c r="K462" i="5"/>
  <c r="M462" i="5" s="1"/>
  <c r="Y463" i="5"/>
  <c r="Y464" i="5"/>
  <c r="AC19" i="8"/>
  <c r="S460" i="5" l="1"/>
  <c r="R460" i="5"/>
  <c r="U460" i="5" s="1"/>
  <c r="T460" i="5"/>
  <c r="AE18" i="8"/>
  <c r="Q461" i="5"/>
  <c r="N462" i="5"/>
  <c r="P462" i="5"/>
  <c r="K463" i="5"/>
  <c r="M463" i="5" s="1"/>
  <c r="V463" i="5"/>
  <c r="K464" i="5"/>
  <c r="M464" i="5" s="1"/>
  <c r="V464" i="5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V550" i="5"/>
  <c r="K653" i="5"/>
  <c r="M653" i="5" s="1"/>
  <c r="P12" i="7"/>
  <c r="E12" i="7"/>
  <c r="G12" i="7"/>
  <c r="Y654" i="5"/>
  <c r="J29" i="7"/>
  <c r="M29" i="7"/>
  <c r="AP22" i="8"/>
  <c r="N550" i="5" l="1"/>
  <c r="P550" i="5"/>
  <c r="M21" i="8" s="1"/>
  <c r="V653" i="5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Q550" i="5" l="1"/>
  <c r="L75" i="8" s="1"/>
  <c r="L21" i="8"/>
  <c r="J12" i="7"/>
  <c r="AQ23" i="8" s="1"/>
  <c r="V654" i="5"/>
  <c r="AP23" i="8"/>
  <c r="M12" i="7"/>
  <c r="AR23" i="8" s="1"/>
  <c r="Q653" i="5"/>
  <c r="G24" i="8"/>
  <c r="K655" i="5"/>
  <c r="M655" i="5" s="1"/>
  <c r="P654" i="5"/>
  <c r="N654" i="5"/>
  <c r="Y656" i="5"/>
  <c r="AT22" i="8"/>
  <c r="S550" i="5" l="1"/>
  <c r="T550" i="5"/>
  <c r="R550" i="5"/>
  <c r="L12" i="7"/>
  <c r="V655" i="5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U550" i="5" l="1"/>
  <c r="Y557" i="5"/>
  <c r="V656" i="5"/>
  <c r="R654" i="5"/>
  <c r="U654" i="5" s="1"/>
  <c r="S654" i="5"/>
  <c r="T654" i="5"/>
  <c r="I24" i="8"/>
  <c r="Q655" i="5"/>
  <c r="N656" i="5"/>
  <c r="P656" i="5"/>
  <c r="J24" i="8" s="1"/>
  <c r="Y657" i="5"/>
  <c r="V557" i="5" l="1"/>
  <c r="K557" i="5"/>
  <c r="M557" i="5" s="1"/>
  <c r="R655" i="5"/>
  <c r="U655" i="5" s="1"/>
  <c r="S655" i="5"/>
  <c r="T655" i="5"/>
  <c r="Q656" i="5"/>
  <c r="Y658" i="5"/>
  <c r="K657" i="5"/>
  <c r="M657" i="5" s="1"/>
  <c r="V657" i="5"/>
  <c r="P557" i="5" l="1"/>
  <c r="T21" i="8" s="1"/>
  <c r="N557" i="5"/>
  <c r="Y559" i="5"/>
  <c r="T656" i="5"/>
  <c r="S656" i="5"/>
  <c r="R656" i="5"/>
  <c r="U656" i="5" s="1"/>
  <c r="K658" i="5"/>
  <c r="M658" i="5" s="1"/>
  <c r="Y659" i="5"/>
  <c r="P657" i="5"/>
  <c r="N657" i="5"/>
  <c r="Q557" i="5" l="1"/>
  <c r="S21" i="8"/>
  <c r="K559" i="5"/>
  <c r="M559" i="5" s="1"/>
  <c r="Y560" i="5"/>
  <c r="V658" i="5"/>
  <c r="P658" i="5"/>
  <c r="N658" i="5"/>
  <c r="K659" i="5"/>
  <c r="Y660" i="5"/>
  <c r="K24" i="8"/>
  <c r="Q657" i="5"/>
  <c r="U657" i="5" s="1"/>
  <c r="V559" i="5" l="1"/>
  <c r="R557" i="5"/>
  <c r="S75" i="8"/>
  <c r="T557" i="5"/>
  <c r="S557" i="5"/>
  <c r="P559" i="5"/>
  <c r="N559" i="5"/>
  <c r="K560" i="5"/>
  <c r="M560" i="5" s="1"/>
  <c r="V560" i="5"/>
  <c r="Y561" i="5"/>
  <c r="M659" i="5"/>
  <c r="V659" i="5"/>
  <c r="L24" i="8"/>
  <c r="Q658" i="5"/>
  <c r="Y661" i="5"/>
  <c r="K660" i="5"/>
  <c r="R657" i="5"/>
  <c r="S657" i="5"/>
  <c r="T657" i="5"/>
  <c r="U557" i="5" l="1"/>
  <c r="U21" i="8"/>
  <c r="Q559" i="5"/>
  <c r="N560" i="5"/>
  <c r="P560" i="5"/>
  <c r="K561" i="5"/>
  <c r="M561" i="5" s="1"/>
  <c r="V561" i="5"/>
  <c r="Y562" i="5"/>
  <c r="M660" i="5"/>
  <c r="V660" i="5"/>
  <c r="P659" i="5"/>
  <c r="N659" i="5"/>
  <c r="R658" i="5"/>
  <c r="U658" i="5" s="1"/>
  <c r="S658" i="5"/>
  <c r="T658" i="5"/>
  <c r="K661" i="5"/>
  <c r="Y662" i="5"/>
  <c r="U75" i="8" l="1"/>
  <c r="S559" i="5"/>
  <c r="T559" i="5"/>
  <c r="R559" i="5"/>
  <c r="V21" i="8"/>
  <c r="Q560" i="5"/>
  <c r="P561" i="5"/>
  <c r="N561" i="5"/>
  <c r="V562" i="5"/>
  <c r="K562" i="5"/>
  <c r="M562" i="5" s="1"/>
  <c r="Y563" i="5"/>
  <c r="P660" i="5"/>
  <c r="N660" i="5"/>
  <c r="M661" i="5"/>
  <c r="V661" i="5"/>
  <c r="Q659" i="5"/>
  <c r="M24" i="8"/>
  <c r="V662" i="5"/>
  <c r="K662" i="5"/>
  <c r="M662" i="5" s="1"/>
  <c r="Y663" i="5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V563" i="5"/>
  <c r="Y564" i="5"/>
  <c r="P661" i="5"/>
  <c r="N661" i="5"/>
  <c r="R659" i="5"/>
  <c r="U659" i="5" s="1"/>
  <c r="S659" i="5"/>
  <c r="T659" i="5"/>
  <c r="P662" i="5"/>
  <c r="N662" i="5"/>
  <c r="K663" i="5"/>
  <c r="Y664" i="5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V564" i="5"/>
  <c r="K564" i="5"/>
  <c r="M564" i="5" s="1"/>
  <c r="Y565" i="5"/>
  <c r="M663" i="5"/>
  <c r="V663" i="5"/>
  <c r="Q661" i="5"/>
  <c r="O24" i="8"/>
  <c r="Q662" i="5"/>
  <c r="U662" i="5" s="1"/>
  <c r="P24" i="8"/>
  <c r="Y665" i="5"/>
  <c r="K664" i="5"/>
  <c r="U561" i="5" l="1"/>
  <c r="X75" i="8"/>
  <c r="S562" i="5"/>
  <c r="T562" i="5"/>
  <c r="R562" i="5"/>
  <c r="U562" i="5" s="1"/>
  <c r="Q563" i="5"/>
  <c r="Y21" i="8"/>
  <c r="P564" i="5"/>
  <c r="N564" i="5"/>
  <c r="V565" i="5"/>
  <c r="K565" i="5"/>
  <c r="M565" i="5" s="1"/>
  <c r="Y566" i="5"/>
  <c r="N663" i="5"/>
  <c r="P663" i="5"/>
  <c r="M664" i="5"/>
  <c r="V664" i="5"/>
  <c r="S661" i="5"/>
  <c r="T661" i="5"/>
  <c r="R661" i="5"/>
  <c r="U661" i="5" s="1"/>
  <c r="R662" i="5"/>
  <c r="S662" i="5"/>
  <c r="T662" i="5"/>
  <c r="Y666" i="5"/>
  <c r="K665" i="5"/>
  <c r="Y75" i="8" l="1"/>
  <c r="S563" i="5"/>
  <c r="R563" i="5"/>
  <c r="T563" i="5"/>
  <c r="Q564" i="5"/>
  <c r="Z21" i="8"/>
  <c r="P565" i="5"/>
  <c r="N565" i="5"/>
  <c r="K566" i="5"/>
  <c r="M566" i="5" s="1"/>
  <c r="V566" i="5"/>
  <c r="Y567" i="5"/>
  <c r="Q663" i="5"/>
  <c r="R663" i="5" s="1"/>
  <c r="U663" i="5" s="1"/>
  <c r="Q24" i="8"/>
  <c r="P664" i="5"/>
  <c r="N664" i="5"/>
  <c r="M665" i="5"/>
  <c r="V665" i="5"/>
  <c r="K666" i="5"/>
  <c r="Y667" i="5"/>
  <c r="R24" i="8" l="1"/>
  <c r="U563" i="5"/>
  <c r="Z75" i="8"/>
  <c r="R564" i="5"/>
  <c r="U564" i="5" s="1"/>
  <c r="S564" i="5"/>
  <c r="T564" i="5"/>
  <c r="Q565" i="5"/>
  <c r="AA21" i="8"/>
  <c r="P566" i="5"/>
  <c r="N566" i="5"/>
  <c r="V567" i="5"/>
  <c r="K567" i="5"/>
  <c r="M567" i="5" s="1"/>
  <c r="Y568" i="5"/>
  <c r="T663" i="5"/>
  <c r="S663" i="5"/>
  <c r="M666" i="5"/>
  <c r="V666" i="5"/>
  <c r="Q664" i="5"/>
  <c r="N665" i="5"/>
  <c r="P665" i="5"/>
  <c r="Y668" i="5"/>
  <c r="K667" i="5"/>
  <c r="M667" i="5" l="1"/>
  <c r="V667" i="5"/>
  <c r="S565" i="5"/>
  <c r="T565" i="5"/>
  <c r="R565" i="5"/>
  <c r="U565" i="5" s="1"/>
  <c r="AA75" i="8"/>
  <c r="Q566" i="5"/>
  <c r="AB21" i="8"/>
  <c r="N567" i="5"/>
  <c r="P567" i="5"/>
  <c r="V568" i="5"/>
  <c r="K568" i="5"/>
  <c r="M568" i="5" s="1"/>
  <c r="Y569" i="5"/>
  <c r="P666" i="5"/>
  <c r="N666" i="5"/>
  <c r="Q665" i="5"/>
  <c r="S24" i="8"/>
  <c r="R664" i="5"/>
  <c r="U664" i="5" s="1"/>
  <c r="T664" i="5"/>
  <c r="S664" i="5"/>
  <c r="K668" i="5"/>
  <c r="M668" i="5" s="1"/>
  <c r="V668" i="5"/>
  <c r="Y669" i="5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V569" i="5"/>
  <c r="K569" i="5"/>
  <c r="M569" i="5" s="1"/>
  <c r="Y570" i="5"/>
  <c r="Q666" i="5"/>
  <c r="T24" i="8"/>
  <c r="T665" i="5"/>
  <c r="S665" i="5"/>
  <c r="R665" i="5"/>
  <c r="U665" i="5" s="1"/>
  <c r="N668" i="5"/>
  <c r="P668" i="5"/>
  <c r="K669" i="5"/>
  <c r="M669" i="5" s="1"/>
  <c r="Y670" i="5"/>
  <c r="V669" i="5" l="1"/>
  <c r="Q667" i="5"/>
  <c r="S567" i="5"/>
  <c r="T567" i="5"/>
  <c r="AC75" i="8"/>
  <c r="R567" i="5"/>
  <c r="U567" i="5" s="1"/>
  <c r="Q568" i="5"/>
  <c r="AD21" i="8"/>
  <c r="P569" i="5"/>
  <c r="N569" i="5"/>
  <c r="K570" i="5"/>
  <c r="M570" i="5" s="1"/>
  <c r="V570" i="5"/>
  <c r="Y571" i="5"/>
  <c r="Y572" i="5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0" i="5" l="1"/>
  <c r="T667" i="5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V571" i="5"/>
  <c r="V572" i="5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1" i="5" l="1"/>
  <c r="AE75" i="8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F21" i="8" l="1"/>
  <c r="V672" i="5"/>
  <c r="T570" i="5"/>
  <c r="R570" i="5"/>
  <c r="U570" i="5" s="1"/>
  <c r="S570" i="5"/>
  <c r="AF75" i="8"/>
  <c r="AG21" i="8"/>
  <c r="Q571" i="5"/>
  <c r="Q572" i="5"/>
  <c r="T670" i="5"/>
  <c r="R670" i="5"/>
  <c r="U670" i="5" s="1"/>
  <c r="S670" i="5"/>
  <c r="Y24" i="8"/>
  <c r="Q671" i="5"/>
  <c r="P672" i="5"/>
  <c r="N672" i="5"/>
  <c r="K673" i="5"/>
  <c r="M673" i="5" s="1"/>
  <c r="Y674" i="5"/>
  <c r="V673" i="5" l="1"/>
  <c r="AG75" i="8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V674" i="5"/>
  <c r="Y675" i="5"/>
  <c r="R672" i="5" l="1"/>
  <c r="U672" i="5" s="1"/>
  <c r="S672" i="5"/>
  <c r="T672" i="5"/>
  <c r="AA24" i="8"/>
  <c r="Q673" i="5"/>
  <c r="P674" i="5"/>
  <c r="N674" i="5"/>
  <c r="K675" i="5"/>
  <c r="M675" i="5" s="1"/>
  <c r="Y676" i="5"/>
  <c r="V675" i="5" l="1"/>
  <c r="R673" i="5"/>
  <c r="U673" i="5" s="1"/>
  <c r="S673" i="5"/>
  <c r="T673" i="5"/>
  <c r="AB24" i="8"/>
  <c r="Q674" i="5"/>
  <c r="U674" i="5"/>
  <c r="P675" i="5"/>
  <c r="N675" i="5"/>
  <c r="K676" i="5"/>
  <c r="M676" i="5" s="1"/>
  <c r="Y677" i="5"/>
  <c r="V676" i="5" l="1"/>
  <c r="S674" i="5"/>
  <c r="R674" i="5"/>
  <c r="T674" i="5"/>
  <c r="AC24" i="8"/>
  <c r="Q675" i="5"/>
  <c r="P676" i="5"/>
  <c r="N676" i="5"/>
  <c r="K677" i="5"/>
  <c r="M677" i="5" s="1"/>
  <c r="Y678" i="5"/>
  <c r="V677" i="5" l="1"/>
  <c r="R675" i="5"/>
  <c r="U675" i="5" s="1"/>
  <c r="S675" i="5"/>
  <c r="T675" i="5"/>
  <c r="AD24" i="8"/>
  <c r="Q676" i="5"/>
  <c r="P677" i="5"/>
  <c r="N677" i="5"/>
  <c r="K678" i="5"/>
  <c r="M678" i="5" s="1"/>
  <c r="V678" i="5"/>
  <c r="Y679" i="5"/>
  <c r="R676" i="5" l="1"/>
  <c r="U676" i="5" s="1"/>
  <c r="S676" i="5"/>
  <c r="T676" i="5"/>
  <c r="AE24" i="8"/>
  <c r="Q677" i="5"/>
  <c r="P678" i="5"/>
  <c r="N678" i="5"/>
  <c r="K679" i="5"/>
  <c r="M679" i="5" s="1"/>
  <c r="Y680" i="5"/>
  <c r="V679" i="5" l="1"/>
  <c r="R677" i="5"/>
  <c r="U677" i="5" s="1"/>
  <c r="S677" i="5"/>
  <c r="T677" i="5"/>
  <c r="AF24" i="8"/>
  <c r="Q678" i="5"/>
  <c r="U678" i="5" s="1"/>
  <c r="P679" i="5"/>
  <c r="AH24" i="8" s="1"/>
  <c r="N679" i="5"/>
  <c r="V680" i="5"/>
  <c r="K680" i="5"/>
  <c r="M680" i="5" s="1"/>
  <c r="Y688" i="5" l="1"/>
  <c r="K688" i="5" s="1"/>
  <c r="M688" i="5" s="1"/>
  <c r="R678" i="5"/>
  <c r="S678" i="5"/>
  <c r="T678" i="5"/>
  <c r="AG24" i="8"/>
  <c r="Q679" i="5"/>
  <c r="P680" i="5"/>
  <c r="AI24" i="8" s="1"/>
  <c r="N680" i="5"/>
  <c r="F24" i="8" l="1"/>
  <c r="Y689" i="5"/>
  <c r="K689" i="5" s="1"/>
  <c r="V688" i="5"/>
  <c r="N688" i="5"/>
  <c r="P688" i="5"/>
  <c r="S679" i="5"/>
  <c r="T679" i="5"/>
  <c r="R679" i="5"/>
  <c r="U679" i="5" s="1"/>
  <c r="U680" i="5"/>
  <c r="Q680" i="5"/>
  <c r="M689" i="5" l="1"/>
  <c r="Y690" i="5"/>
  <c r="V689" i="5"/>
  <c r="Q688" i="5"/>
  <c r="R680" i="5"/>
  <c r="S680" i="5"/>
  <c r="T680" i="5"/>
  <c r="P689" i="5" l="1"/>
  <c r="Q689" i="5" s="1"/>
  <c r="N689" i="5"/>
  <c r="K690" i="5"/>
  <c r="M690" i="5" s="1"/>
  <c r="N690" i="5" s="1"/>
  <c r="S688" i="5"/>
  <c r="R688" i="5"/>
  <c r="U688" i="5" s="1"/>
  <c r="T688" i="5"/>
  <c r="G25" i="8"/>
  <c r="Y691" i="5"/>
  <c r="V690" i="5" l="1"/>
  <c r="P690" i="5"/>
  <c r="Y692" i="5"/>
  <c r="K692" i="5" s="1"/>
  <c r="M692" i="5" s="1"/>
  <c r="R689" i="5"/>
  <c r="U689" i="5" s="1"/>
  <c r="T689" i="5"/>
  <c r="S689" i="5"/>
  <c r="K691" i="5"/>
  <c r="M691" i="5" s="1"/>
  <c r="Q690" i="5" l="1"/>
  <c r="H25" i="8"/>
  <c r="V691" i="5"/>
  <c r="V692" i="5"/>
  <c r="Y693" i="5"/>
  <c r="K693" i="5" s="1"/>
  <c r="M693" i="5" s="1"/>
  <c r="N691" i="5"/>
  <c r="P691" i="5"/>
  <c r="P692" i="5"/>
  <c r="N692" i="5"/>
  <c r="T690" i="5" l="1"/>
  <c r="R690" i="5"/>
  <c r="U690" i="5" s="1"/>
  <c r="S690" i="5"/>
  <c r="V693" i="5"/>
  <c r="J25" i="8"/>
  <c r="Q692" i="5"/>
  <c r="P693" i="5"/>
  <c r="N693" i="5"/>
  <c r="I25" i="8"/>
  <c r="Q691" i="5"/>
  <c r="Q693" i="5" l="1"/>
  <c r="K25" i="8"/>
  <c r="Y694" i="5"/>
  <c r="K694" i="5" s="1"/>
  <c r="M694" i="5" s="1"/>
  <c r="R692" i="5"/>
  <c r="U692" i="5" s="1"/>
  <c r="S692" i="5"/>
  <c r="T692" i="5"/>
  <c r="T691" i="5"/>
  <c r="S691" i="5"/>
  <c r="R691" i="5"/>
  <c r="U691" i="5" s="1"/>
  <c r="S693" i="5" l="1"/>
  <c r="R693" i="5"/>
  <c r="U693" i="5" s="1"/>
  <c r="T693" i="5"/>
  <c r="Y696" i="5"/>
  <c r="K696" i="5" s="1"/>
  <c r="M696" i="5" s="1"/>
  <c r="Y695" i="5"/>
  <c r="K695" i="5" s="1"/>
  <c r="M695" i="5" s="1"/>
  <c r="V694" i="5"/>
  <c r="N694" i="5"/>
  <c r="P694" i="5"/>
  <c r="Y697" i="5" l="1"/>
  <c r="V696" i="5"/>
  <c r="V695" i="5"/>
  <c r="P695" i="5"/>
  <c r="N695" i="5"/>
  <c r="L25" i="8"/>
  <c r="Q694" i="5"/>
  <c r="P696" i="5"/>
  <c r="N25" i="8" s="1"/>
  <c r="N696" i="5"/>
  <c r="Y698" i="5" l="1"/>
  <c r="K697" i="5"/>
  <c r="M25" i="8"/>
  <c r="Q695" i="5"/>
  <c r="S694" i="5"/>
  <c r="T694" i="5"/>
  <c r="R694" i="5"/>
  <c r="U694" i="5" s="1"/>
  <c r="Q696" i="5"/>
  <c r="M697" i="5" l="1"/>
  <c r="V697" i="5"/>
  <c r="K698" i="5"/>
  <c r="Y699" i="5"/>
  <c r="T695" i="5"/>
  <c r="R695" i="5"/>
  <c r="U695" i="5" s="1"/>
  <c r="S695" i="5"/>
  <c r="T696" i="5"/>
  <c r="R696" i="5"/>
  <c r="U696" i="5" s="1"/>
  <c r="S696" i="5"/>
  <c r="M698" i="5" l="1"/>
  <c r="V698" i="5"/>
  <c r="N697" i="5"/>
  <c r="P697" i="5"/>
  <c r="Q697" i="5" s="1"/>
  <c r="Y700" i="5"/>
  <c r="K699" i="5"/>
  <c r="O25" i="8"/>
  <c r="M699" i="5" l="1"/>
  <c r="V699" i="5"/>
  <c r="P698" i="5"/>
  <c r="Q698" i="5" s="1"/>
  <c r="N698" i="5"/>
  <c r="Y701" i="5"/>
  <c r="K700" i="5"/>
  <c r="T697" i="5"/>
  <c r="R697" i="5"/>
  <c r="U697" i="5" s="1"/>
  <c r="S697" i="5"/>
  <c r="P25" i="8" l="1"/>
  <c r="P699" i="5"/>
  <c r="N699" i="5"/>
  <c r="M700" i="5"/>
  <c r="V700" i="5"/>
  <c r="R698" i="5"/>
  <c r="U698" i="5" s="1"/>
  <c r="T698" i="5"/>
  <c r="S698" i="5"/>
  <c r="Y702" i="5"/>
  <c r="V701" i="5"/>
  <c r="K701" i="5"/>
  <c r="M701" i="5" s="1"/>
  <c r="Q699" i="5" l="1"/>
  <c r="Q25" i="8"/>
  <c r="P700" i="5"/>
  <c r="N700" i="5"/>
  <c r="Y703" i="5"/>
  <c r="K702" i="5"/>
  <c r="P701" i="5"/>
  <c r="N701" i="5"/>
  <c r="M702" i="5" l="1"/>
  <c r="V702" i="5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V703" i="5" l="1"/>
  <c r="N702" i="5"/>
  <c r="P702" i="5"/>
  <c r="S700" i="5"/>
  <c r="R700" i="5"/>
  <c r="U700" i="5" s="1"/>
  <c r="Y704" i="5"/>
  <c r="Y705" i="5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V705" i="5" l="1"/>
  <c r="V704" i="5"/>
  <c r="T702" i="5"/>
  <c r="R702" i="5"/>
  <c r="U702" i="5" s="1"/>
  <c r="P704" i="5"/>
  <c r="N704" i="5"/>
  <c r="Y706" i="5"/>
  <c r="Y707" i="5"/>
  <c r="N705" i="5"/>
  <c r="P705" i="5"/>
  <c r="S703" i="5"/>
  <c r="T703" i="5"/>
  <c r="R703" i="5"/>
  <c r="U703" i="5" s="1"/>
  <c r="K706" i="5" l="1"/>
  <c r="M706" i="5" s="1"/>
  <c r="Q704" i="5"/>
  <c r="V25" i="8"/>
  <c r="Y708" i="5"/>
  <c r="W25" i="8"/>
  <c r="Q705" i="5"/>
  <c r="K707" i="5"/>
  <c r="M707" i="5" s="1"/>
  <c r="V707" i="5"/>
  <c r="V706" i="5" l="1"/>
  <c r="N706" i="5"/>
  <c r="P706" i="5"/>
  <c r="Y709" i="5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V708" i="5" l="1"/>
  <c r="X25" i="8"/>
  <c r="Q706" i="5"/>
  <c r="Y710" i="5"/>
  <c r="N708" i="5"/>
  <c r="P708" i="5"/>
  <c r="K709" i="5"/>
  <c r="M709" i="5" s="1"/>
  <c r="Y25" i="8"/>
  <c r="U707" i="5"/>
  <c r="Q707" i="5"/>
  <c r="V709" i="5" l="1"/>
  <c r="Y711" i="5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V710" i="5" l="1"/>
  <c r="U708" i="5"/>
  <c r="Y712" i="5"/>
  <c r="S708" i="5"/>
  <c r="T708" i="5"/>
  <c r="K711" i="5"/>
  <c r="M711" i="5" s="1"/>
  <c r="AA25" i="8"/>
  <c r="Q709" i="5"/>
  <c r="P710" i="5"/>
  <c r="N710" i="5"/>
  <c r="V711" i="5" l="1"/>
  <c r="Y713" i="5"/>
  <c r="K712" i="5"/>
  <c r="M712" i="5" s="1"/>
  <c r="P711" i="5"/>
  <c r="N711" i="5"/>
  <c r="R709" i="5"/>
  <c r="U709" i="5" s="1"/>
  <c r="T709" i="5"/>
  <c r="S709" i="5"/>
  <c r="Q710" i="5"/>
  <c r="AB25" i="8"/>
  <c r="V712" i="5" l="1"/>
  <c r="V713" i="5"/>
  <c r="K713" i="5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Y716" i="5"/>
  <c r="S712" i="5"/>
  <c r="R712" i="5"/>
  <c r="U712" i="5" s="1"/>
  <c r="T712" i="5"/>
  <c r="V714" i="5" l="1"/>
  <c r="K715" i="5"/>
  <c r="M715" i="5" s="1"/>
  <c r="N715" i="5" s="1"/>
  <c r="S713" i="5"/>
  <c r="T713" i="5"/>
  <c r="R713" i="5"/>
  <c r="P714" i="5"/>
  <c r="AF25" i="8" s="1"/>
  <c r="N714" i="5"/>
  <c r="V716" i="5"/>
  <c r="K716" i="5"/>
  <c r="M716" i="5" s="1"/>
  <c r="V715" i="5" l="1"/>
  <c r="P715" i="5"/>
  <c r="AH25" i="8" s="1"/>
  <c r="Q714" i="5"/>
  <c r="N716" i="5"/>
  <c r="P716" i="5"/>
  <c r="AI25" i="8" s="1"/>
  <c r="F25" i="8" l="1"/>
  <c r="AG25" i="8"/>
  <c r="Q715" i="5"/>
  <c r="S715" i="5" s="1"/>
  <c r="S714" i="5"/>
  <c r="T714" i="5"/>
  <c r="R714" i="5"/>
  <c r="U714" i="5" s="1"/>
  <c r="Q716" i="5"/>
  <c r="U716" i="5" s="1"/>
  <c r="T715" i="5" l="1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V797" i="5"/>
  <c r="N797" i="5"/>
  <c r="P797" i="5"/>
  <c r="Y730" i="5" l="1"/>
  <c r="Y799" i="5"/>
  <c r="K799" i="5" s="1"/>
  <c r="M799" i="5" s="1"/>
  <c r="V796" i="5"/>
  <c r="N796" i="5"/>
  <c r="P796" i="5"/>
  <c r="V798" i="5"/>
  <c r="Q797" i="5"/>
  <c r="G28" i="8"/>
  <c r="P798" i="5"/>
  <c r="N798" i="5"/>
  <c r="V730" i="5" l="1"/>
  <c r="K730" i="5"/>
  <c r="M730" i="5" s="1"/>
  <c r="V799" i="5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V766" i="5"/>
  <c r="K800" i="5"/>
  <c r="Y802" i="5"/>
  <c r="K801" i="5"/>
  <c r="M801" i="5" s="1"/>
  <c r="S799" i="5"/>
  <c r="R799" i="5"/>
  <c r="U799" i="5" s="1"/>
  <c r="T799" i="5"/>
  <c r="R730" i="5" l="1"/>
  <c r="U730" i="5" s="1"/>
  <c r="T730" i="5"/>
  <c r="S730" i="5"/>
  <c r="N766" i="5"/>
  <c r="P766" i="5"/>
  <c r="M27" i="8" s="1"/>
  <c r="Y803" i="5"/>
  <c r="K803" i="5" s="1"/>
  <c r="M803" i="5" s="1"/>
  <c r="M800" i="5"/>
  <c r="V800" i="5"/>
  <c r="V801" i="5"/>
  <c r="K802" i="5"/>
  <c r="M802" i="5" s="1"/>
  <c r="N801" i="5"/>
  <c r="P801" i="5"/>
  <c r="L27" i="8" l="1"/>
  <c r="Q766" i="5"/>
  <c r="V803" i="5"/>
  <c r="N800" i="5"/>
  <c r="P800" i="5"/>
  <c r="Y804" i="5"/>
  <c r="V802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V804" i="5"/>
  <c r="K804" i="5"/>
  <c r="M804" i="5" s="1"/>
  <c r="S801" i="5"/>
  <c r="R801" i="5"/>
  <c r="U801" i="5" s="1"/>
  <c r="T801" i="5"/>
  <c r="Q803" i="5"/>
  <c r="M28" i="8"/>
  <c r="U766" i="5" l="1"/>
  <c r="Y737" i="5"/>
  <c r="T800" i="5"/>
  <c r="S800" i="5"/>
  <c r="R800" i="5"/>
  <c r="U800" i="5" s="1"/>
  <c r="T802" i="5"/>
  <c r="R802" i="5"/>
  <c r="U802" i="5" s="1"/>
  <c r="S802" i="5"/>
  <c r="N804" i="5"/>
  <c r="P804" i="5"/>
  <c r="V805" i="5"/>
  <c r="K805" i="5"/>
  <c r="M805" i="5" s="1"/>
  <c r="T803" i="5"/>
  <c r="S803" i="5"/>
  <c r="R803" i="5"/>
  <c r="U803" i="5" s="1"/>
  <c r="Y738" i="5" l="1"/>
  <c r="V737" i="5"/>
  <c r="K737" i="5"/>
  <c r="M737" i="5" s="1"/>
  <c r="Y773" i="5"/>
  <c r="Y807" i="5"/>
  <c r="Y806" i="5"/>
  <c r="P805" i="5"/>
  <c r="N805" i="5"/>
  <c r="N28" i="8"/>
  <c r="Q804" i="5"/>
  <c r="K738" i="5" l="1"/>
  <c r="M738" i="5" s="1"/>
  <c r="V738" i="5"/>
  <c r="Y739" i="5"/>
  <c r="P737" i="5"/>
  <c r="N737" i="5"/>
  <c r="V773" i="5"/>
  <c r="K773" i="5"/>
  <c r="M773" i="5" s="1"/>
  <c r="K806" i="5"/>
  <c r="M806" i="5" s="1"/>
  <c r="V806" i="5"/>
  <c r="Q805" i="5"/>
  <c r="O28" i="8"/>
  <c r="S804" i="5"/>
  <c r="T804" i="5"/>
  <c r="R804" i="5"/>
  <c r="U804" i="5" s="1"/>
  <c r="K807" i="5"/>
  <c r="M807" i="5" s="1"/>
  <c r="V807" i="5"/>
  <c r="P738" i="5" l="1"/>
  <c r="N738" i="5"/>
  <c r="K739" i="5"/>
  <c r="M739" i="5" s="1"/>
  <c r="V739" i="5"/>
  <c r="Y740" i="5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T26" i="8"/>
  <c r="Q738" i="5"/>
  <c r="N739" i="5"/>
  <c r="P739" i="5"/>
  <c r="V740" i="5"/>
  <c r="K740" i="5"/>
  <c r="M740" i="5" s="1"/>
  <c r="Y741" i="5"/>
  <c r="S737" i="5"/>
  <c r="R737" i="5"/>
  <c r="U737" i="5" s="1"/>
  <c r="T737" i="5"/>
  <c r="Q773" i="5"/>
  <c r="S27" i="8"/>
  <c r="V808" i="5"/>
  <c r="Y809" i="5"/>
  <c r="Q806" i="5"/>
  <c r="U806" i="5" s="1"/>
  <c r="Q807" i="5"/>
  <c r="Q28" i="8"/>
  <c r="P808" i="5"/>
  <c r="N808" i="5"/>
  <c r="Y776" i="5" l="1"/>
  <c r="K775" i="5"/>
  <c r="M775" i="5" s="1"/>
  <c r="T738" i="5"/>
  <c r="S738" i="5"/>
  <c r="R738" i="5"/>
  <c r="U738" i="5" s="1"/>
  <c r="Q739" i="5"/>
  <c r="U26" i="8"/>
  <c r="P740" i="5"/>
  <c r="N740" i="5"/>
  <c r="V741" i="5"/>
  <c r="K741" i="5"/>
  <c r="M741" i="5" s="1"/>
  <c r="Y742" i="5"/>
  <c r="R773" i="5"/>
  <c r="S773" i="5"/>
  <c r="T773" i="5"/>
  <c r="Y810" i="5"/>
  <c r="K809" i="5"/>
  <c r="M809" i="5" s="1"/>
  <c r="V809" i="5"/>
  <c r="S806" i="5"/>
  <c r="T806" i="5"/>
  <c r="R806" i="5"/>
  <c r="T807" i="5"/>
  <c r="R807" i="5"/>
  <c r="U807" i="5" s="1"/>
  <c r="S807" i="5"/>
  <c r="Q808" i="5"/>
  <c r="S808" i="5" s="1"/>
  <c r="R28" i="8"/>
  <c r="V775" i="5" l="1"/>
  <c r="Y777" i="5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V742" i="5"/>
  <c r="Y743" i="5"/>
  <c r="U773" i="5"/>
  <c r="V810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V776" i="5" l="1"/>
  <c r="K777" i="5"/>
  <c r="M777" i="5" s="1"/>
  <c r="V777" i="5"/>
  <c r="Y778" i="5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V743" i="5"/>
  <c r="Y744" i="5"/>
  <c r="N810" i="5"/>
  <c r="V811" i="5"/>
  <c r="K811" i="5"/>
  <c r="M811" i="5" s="1"/>
  <c r="Y813" i="5"/>
  <c r="S28" i="8"/>
  <c r="Q809" i="5"/>
  <c r="T28" i="8"/>
  <c r="K812" i="5"/>
  <c r="M812" i="5" s="1"/>
  <c r="V812" i="5"/>
  <c r="T810" i="5"/>
  <c r="R810" i="5"/>
  <c r="U810" i="5" s="1"/>
  <c r="S810" i="5"/>
  <c r="N777" i="5" l="1"/>
  <c r="P777" i="5"/>
  <c r="Y779" i="5"/>
  <c r="V778" i="5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V744" i="5"/>
  <c r="Y745" i="5"/>
  <c r="P811" i="5"/>
  <c r="N811" i="5"/>
  <c r="T809" i="5"/>
  <c r="S809" i="5"/>
  <c r="R809" i="5"/>
  <c r="U809" i="5" s="1"/>
  <c r="P812" i="5"/>
  <c r="N812" i="5"/>
  <c r="K813" i="5"/>
  <c r="M813" i="5" s="1"/>
  <c r="V813" i="5"/>
  <c r="W27" i="8" l="1"/>
  <c r="Q777" i="5"/>
  <c r="Y780" i="5"/>
  <c r="V779" i="5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V745" i="5"/>
  <c r="K745" i="5"/>
  <c r="M745" i="5" s="1"/>
  <c r="Y746" i="5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K780" i="5"/>
  <c r="M780" i="5" s="1"/>
  <c r="V780" i="5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V746" i="5"/>
  <c r="Y747" i="5"/>
  <c r="T811" i="5"/>
  <c r="S811" i="5"/>
  <c r="K814" i="5"/>
  <c r="M814" i="5" s="1"/>
  <c r="V814" i="5"/>
  <c r="R812" i="5"/>
  <c r="T812" i="5"/>
  <c r="S812" i="5"/>
  <c r="W28" i="8"/>
  <c r="Q813" i="5"/>
  <c r="V815" i="5"/>
  <c r="K815" i="5"/>
  <c r="M815" i="5" s="1"/>
  <c r="Y782" i="5" l="1"/>
  <c r="K781" i="5"/>
  <c r="M781" i="5" s="1"/>
  <c r="V781" i="5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V747" i="5"/>
  <c r="Y748" i="5"/>
  <c r="N814" i="5"/>
  <c r="P814" i="5"/>
  <c r="Y816" i="5"/>
  <c r="T813" i="5"/>
  <c r="S813" i="5"/>
  <c r="R813" i="5"/>
  <c r="U813" i="5" s="1"/>
  <c r="N815" i="5"/>
  <c r="P815" i="5"/>
  <c r="Y783" i="5" l="1"/>
  <c r="V782" i="5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V748" i="5"/>
  <c r="Y749" i="5"/>
  <c r="Y818" i="5"/>
  <c r="Y817" i="5"/>
  <c r="Q814" i="5"/>
  <c r="X28" i="8"/>
  <c r="V816" i="5"/>
  <c r="K816" i="5"/>
  <c r="M816" i="5" s="1"/>
  <c r="Y28" i="8"/>
  <c r="Q815" i="5"/>
  <c r="K783" i="5" l="1"/>
  <c r="M783" i="5" s="1"/>
  <c r="V783" i="5"/>
  <c r="Y784" i="5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V749" i="5"/>
  <c r="Y750" i="5"/>
  <c r="K817" i="5"/>
  <c r="M817" i="5" s="1"/>
  <c r="V817" i="5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V818" i="5"/>
  <c r="P783" i="5" l="1"/>
  <c r="N783" i="5"/>
  <c r="Y785" i="5"/>
  <c r="K784" i="5"/>
  <c r="M784" i="5" s="1"/>
  <c r="V784" i="5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V750" i="5"/>
  <c r="K750" i="5"/>
  <c r="M750" i="5" s="1"/>
  <c r="Y751" i="5"/>
  <c r="Y752" i="5"/>
  <c r="Q816" i="5"/>
  <c r="S816" i="5" s="1"/>
  <c r="Z28" i="8"/>
  <c r="N817" i="5"/>
  <c r="P817" i="5"/>
  <c r="Y819" i="5"/>
  <c r="N818" i="5"/>
  <c r="P818" i="5"/>
  <c r="AC27" i="8" l="1"/>
  <c r="Q783" i="5"/>
  <c r="Y786" i="5"/>
  <c r="K785" i="5"/>
  <c r="M785" i="5" s="1"/>
  <c r="V785" i="5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V751" i="5"/>
  <c r="K752" i="5"/>
  <c r="M752" i="5" s="1"/>
  <c r="V752" i="5"/>
  <c r="Q817" i="5"/>
  <c r="AA28" i="8"/>
  <c r="T816" i="5"/>
  <c r="R816" i="5"/>
  <c r="U816" i="5" s="1"/>
  <c r="Y820" i="5"/>
  <c r="V819" i="5"/>
  <c r="K819" i="5"/>
  <c r="M819" i="5" s="1"/>
  <c r="U818" i="5"/>
  <c r="Q818" i="5"/>
  <c r="AB28" i="8"/>
  <c r="T783" i="5" l="1"/>
  <c r="S783" i="5"/>
  <c r="R783" i="5"/>
  <c r="U783" i="5" s="1"/>
  <c r="Y788" i="5"/>
  <c r="Y787" i="5"/>
  <c r="V786" i="5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V820" i="5"/>
  <c r="K820" i="5"/>
  <c r="M820" i="5" s="1"/>
  <c r="P819" i="5"/>
  <c r="N819" i="5"/>
  <c r="S818" i="5"/>
  <c r="R818" i="5"/>
  <c r="T818" i="5"/>
  <c r="F26" i="8" l="1"/>
  <c r="K788" i="5"/>
  <c r="M788" i="5" s="1"/>
  <c r="V788" i="5"/>
  <c r="K787" i="5"/>
  <c r="M787" i="5" s="1"/>
  <c r="V787" i="5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G26" i="8"/>
  <c r="Q752" i="5"/>
  <c r="Q819" i="5"/>
  <c r="T819" i="5" s="1"/>
  <c r="AC28" i="8"/>
  <c r="Y822" i="5"/>
  <c r="V821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V822" i="5"/>
  <c r="K822" i="5"/>
  <c r="M822" i="5" s="1"/>
  <c r="N821" i="5"/>
  <c r="P821" i="5"/>
  <c r="Y824" i="5"/>
  <c r="Y823" i="5"/>
  <c r="AD28" i="8"/>
  <c r="Q820" i="5"/>
  <c r="S820" i="5" s="1"/>
  <c r="F27" i="8" l="1"/>
  <c r="Q788" i="5"/>
  <c r="Q787" i="5"/>
  <c r="AG27" i="8"/>
  <c r="T786" i="5"/>
  <c r="S786" i="5"/>
  <c r="R786" i="5"/>
  <c r="U786" i="5" s="1"/>
  <c r="Q821" i="5"/>
  <c r="AE28" i="8"/>
  <c r="P822" i="5"/>
  <c r="N822" i="5"/>
  <c r="V823" i="5"/>
  <c r="K823" i="5"/>
  <c r="M823" i="5" s="1"/>
  <c r="T820" i="5"/>
  <c r="R820" i="5"/>
  <c r="U820" i="5" s="1"/>
  <c r="K824" i="5"/>
  <c r="M824" i="5" s="1"/>
  <c r="V824" i="5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V837" i="5" l="1"/>
  <c r="K837" i="5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V844" i="5"/>
  <c r="Y845" i="5"/>
  <c r="N844" i="5" l="1"/>
  <c r="P844" i="5"/>
  <c r="V845" i="5"/>
  <c r="K845" i="5"/>
  <c r="M845" i="5" s="1"/>
  <c r="Y846" i="5"/>
  <c r="R29" i="8" l="1"/>
  <c r="U844" i="5"/>
  <c r="Q844" i="5"/>
  <c r="N845" i="5"/>
  <c r="P845" i="5"/>
  <c r="K846" i="5"/>
  <c r="M846" i="5" s="1"/>
  <c r="Y847" i="5"/>
  <c r="V846" i="5" l="1"/>
  <c r="S844" i="5"/>
  <c r="T844" i="5"/>
  <c r="R844" i="5"/>
  <c r="S29" i="8"/>
  <c r="Q845" i="5"/>
  <c r="P846" i="5"/>
  <c r="N846" i="5"/>
  <c r="K847" i="5"/>
  <c r="M847" i="5" s="1"/>
  <c r="Y848" i="5"/>
  <c r="V847" i="5" l="1"/>
  <c r="R845" i="5"/>
  <c r="S845" i="5"/>
  <c r="T845" i="5"/>
  <c r="T29" i="8"/>
  <c r="Q846" i="5"/>
  <c r="P847" i="5"/>
  <c r="N847" i="5"/>
  <c r="V848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V849" i="5"/>
  <c r="K849" i="5"/>
  <c r="M849" i="5" s="1"/>
  <c r="Y850" i="5"/>
  <c r="S847" i="5" l="1"/>
  <c r="T847" i="5"/>
  <c r="R847" i="5"/>
  <c r="U847" i="5" s="1"/>
  <c r="Q848" i="5"/>
  <c r="V29" i="8"/>
  <c r="P849" i="5"/>
  <c r="N849" i="5"/>
  <c r="V850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V851" i="5"/>
  <c r="Y852" i="5"/>
  <c r="R849" i="5" l="1"/>
  <c r="U849" i="5" s="1"/>
  <c r="S849" i="5"/>
  <c r="T849" i="5"/>
  <c r="X29" i="8"/>
  <c r="Q850" i="5"/>
  <c r="N851" i="5"/>
  <c r="P851" i="5"/>
  <c r="V852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V853" i="5"/>
  <c r="Y854" i="5"/>
  <c r="R851" i="5" l="1"/>
  <c r="U851" i="5" s="1"/>
  <c r="T851" i="5"/>
  <c r="S851" i="5"/>
  <c r="U852" i="5"/>
  <c r="Q852" i="5"/>
  <c r="Z29" i="8"/>
  <c r="N853" i="5"/>
  <c r="P853" i="5"/>
  <c r="V854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V855" i="5"/>
  <c r="Y856" i="5"/>
  <c r="R853" i="5" l="1"/>
  <c r="U853" i="5" s="1"/>
  <c r="T853" i="5"/>
  <c r="S853" i="5"/>
  <c r="AB29" i="8"/>
  <c r="Q854" i="5"/>
  <c r="N855" i="5"/>
  <c r="P855" i="5"/>
  <c r="V856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V857" i="5"/>
  <c r="K857" i="5"/>
  <c r="M857" i="5" s="1"/>
  <c r="Y858" i="5"/>
  <c r="S855" i="5" l="1"/>
  <c r="R855" i="5"/>
  <c r="T855" i="5"/>
  <c r="Q856" i="5"/>
  <c r="AD29" i="8"/>
  <c r="N857" i="5"/>
  <c r="P857" i="5"/>
  <c r="V858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V859" i="5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V860" i="5"/>
  <c r="T858" i="5" l="1"/>
  <c r="S858" i="5"/>
  <c r="R858" i="5"/>
  <c r="U858" i="5" s="1"/>
  <c r="AG29" i="8"/>
  <c r="Q859" i="5"/>
  <c r="N860" i="5"/>
  <c r="P860" i="5"/>
  <c r="AI29" i="8" s="1"/>
  <c r="F29" i="8" l="1"/>
  <c r="S859" i="5"/>
  <c r="R859" i="5"/>
  <c r="U859" i="5" s="1"/>
  <c r="T859" i="5"/>
  <c r="Q860" i="5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l="1"/>
  <c r="K982" i="5"/>
  <c r="M982" i="5" s="1"/>
  <c r="N982" i="5" l="1"/>
  <c r="P982" i="5"/>
  <c r="M33" i="8" s="1"/>
  <c r="P14" i="7" l="1"/>
  <c r="G14" i="7"/>
  <c r="E14" i="7"/>
  <c r="L33" i="8"/>
  <c r="U982" i="5"/>
  <c r="Q982" i="5"/>
  <c r="H14" i="7" l="1"/>
  <c r="I14" i="7"/>
  <c r="F14" i="7"/>
  <c r="N14" i="7"/>
  <c r="T982" i="5"/>
  <c r="O14" i="7" s="1"/>
  <c r="S982" i="5"/>
  <c r="R982" i="5"/>
  <c r="AP33" i="8" l="1"/>
  <c r="M14" i="7"/>
  <c r="J14" i="7"/>
  <c r="L14" i="7" l="1"/>
  <c r="AQ33" i="8"/>
  <c r="AR33" i="8"/>
  <c r="Q14" i="7"/>
  <c r="AT33" i="8" s="1"/>
  <c r="Y1012" i="5" l="1"/>
  <c r="K1012" i="5" s="1"/>
  <c r="M1012" i="5" s="1"/>
  <c r="Y1011" i="5"/>
  <c r="K1011" i="5" l="1"/>
  <c r="M1011" i="5" s="1"/>
  <c r="Y1013" i="5"/>
  <c r="K1013" i="5" s="1"/>
  <c r="M1013" i="5" s="1"/>
  <c r="V1012" i="5"/>
  <c r="N1012" i="5"/>
  <c r="P1012" i="5"/>
  <c r="V1011" i="5" l="1"/>
  <c r="P1011" i="5"/>
  <c r="N1011" i="5"/>
  <c r="Y1014" i="5"/>
  <c r="V1013" i="5"/>
  <c r="N1013" i="5"/>
  <c r="P1013" i="5"/>
  <c r="Q1012" i="5"/>
  <c r="G34" i="8"/>
  <c r="Q1011" i="5" l="1"/>
  <c r="T1012" i="5"/>
  <c r="S1012" i="5"/>
  <c r="R1012" i="5"/>
  <c r="U1012" i="5" s="1"/>
  <c r="H34" i="8"/>
  <c r="Q1013" i="5"/>
  <c r="K1014" i="5"/>
  <c r="M1014" i="5" s="1"/>
  <c r="R1011" i="5" l="1"/>
  <c r="U1011" i="5" s="1"/>
  <c r="T1011" i="5"/>
  <c r="S1011" i="5"/>
  <c r="Y1015" i="5"/>
  <c r="V1014" i="5"/>
  <c r="R1013" i="5"/>
  <c r="U1013" i="5" s="1"/>
  <c r="T1013" i="5"/>
  <c r="S1013" i="5"/>
  <c r="N1014" i="5"/>
  <c r="P1014" i="5"/>
  <c r="Y1016" i="5" l="1"/>
  <c r="K1016" i="5" s="1"/>
  <c r="M1016" i="5" s="1"/>
  <c r="K1015" i="5"/>
  <c r="Y1017" i="5"/>
  <c r="I34" i="8"/>
  <c r="Q1014" i="5"/>
  <c r="M1015" i="5" l="1"/>
  <c r="V1015" i="5"/>
  <c r="V1016" i="5"/>
  <c r="P1016" i="5"/>
  <c r="N1016" i="5"/>
  <c r="K1017" i="5"/>
  <c r="M1017" i="5" s="1"/>
  <c r="S1014" i="5"/>
  <c r="T1014" i="5"/>
  <c r="R1014" i="5"/>
  <c r="U1014" i="5" s="1"/>
  <c r="Y1019" i="5" l="1"/>
  <c r="P1015" i="5"/>
  <c r="Q1015" i="5" s="1"/>
  <c r="N1015" i="5"/>
  <c r="V1017" i="5"/>
  <c r="Y1018" i="5"/>
  <c r="K1018" i="5" s="1"/>
  <c r="M1018" i="5" s="1"/>
  <c r="K34" i="8"/>
  <c r="Q1016" i="5"/>
  <c r="N1017" i="5"/>
  <c r="P1017" i="5"/>
  <c r="J34" i="8" l="1"/>
  <c r="Y1020" i="5"/>
  <c r="T1015" i="5"/>
  <c r="S1015" i="5"/>
  <c r="R1015" i="5"/>
  <c r="U1015" i="5" s="1"/>
  <c r="V1018" i="5"/>
  <c r="T1016" i="5"/>
  <c r="S1016" i="5"/>
  <c r="R1016" i="5"/>
  <c r="U1016" i="5" s="1"/>
  <c r="N1018" i="5"/>
  <c r="P1018" i="5"/>
  <c r="K1019" i="5"/>
  <c r="Q1017" i="5"/>
  <c r="L34" i="8"/>
  <c r="M1019" i="5" l="1"/>
  <c r="V1019" i="5"/>
  <c r="Y1021" i="5"/>
  <c r="Q1018" i="5"/>
  <c r="M34" i="8"/>
  <c r="K1020" i="5"/>
  <c r="T1017" i="5"/>
  <c r="S1017" i="5"/>
  <c r="R1017" i="5"/>
  <c r="U1017" i="5" s="1"/>
  <c r="M1020" i="5" l="1"/>
  <c r="V1020" i="5"/>
  <c r="N1019" i="5"/>
  <c r="P1019" i="5"/>
  <c r="Y1022" i="5"/>
  <c r="S1018" i="5"/>
  <c r="R1018" i="5"/>
  <c r="U1018" i="5" s="1"/>
  <c r="T1018" i="5"/>
  <c r="K1021" i="5"/>
  <c r="M1021" i="5" s="1"/>
  <c r="V1021" i="5"/>
  <c r="P1020" i="5" l="1"/>
  <c r="N1020" i="5"/>
  <c r="Q1019" i="5"/>
  <c r="T1019" i="5" s="1"/>
  <c r="N34" i="8"/>
  <c r="Y1023" i="5"/>
  <c r="V1022" i="5"/>
  <c r="K1022" i="5"/>
  <c r="M1022" i="5" s="1"/>
  <c r="P1021" i="5"/>
  <c r="N1021" i="5"/>
  <c r="Q1020" i="5" l="1"/>
  <c r="O34" i="8"/>
  <c r="S1019" i="5"/>
  <c r="R1019" i="5"/>
  <c r="U1019" i="5" s="1"/>
  <c r="Y1024" i="5"/>
  <c r="K1023" i="5"/>
  <c r="N1022" i="5"/>
  <c r="P1022" i="5"/>
  <c r="Q1021" i="5"/>
  <c r="P34" i="8"/>
  <c r="M1023" i="5" l="1"/>
  <c r="V1023" i="5"/>
  <c r="S1020" i="5"/>
  <c r="T1020" i="5"/>
  <c r="R1020" i="5"/>
  <c r="U1020" i="5" s="1"/>
  <c r="Y1025" i="5"/>
  <c r="K1024" i="5"/>
  <c r="M1024" i="5" s="1"/>
  <c r="V1024" i="5"/>
  <c r="Q1022" i="5"/>
  <c r="U1022" i="5" s="1"/>
  <c r="Q34" i="8"/>
  <c r="S1021" i="5"/>
  <c r="R1021" i="5"/>
  <c r="U1021" i="5" s="1"/>
  <c r="T1021" i="5"/>
  <c r="N1023" i="5" l="1"/>
  <c r="P1023" i="5"/>
  <c r="Y1026" i="5"/>
  <c r="P1024" i="5"/>
  <c r="N1024" i="5"/>
  <c r="V1025" i="5"/>
  <c r="K1025" i="5"/>
  <c r="M1025" i="5" s="1"/>
  <c r="T1022" i="5"/>
  <c r="S1022" i="5"/>
  <c r="R1022" i="5"/>
  <c r="R34" i="8" l="1"/>
  <c r="Q1023" i="5"/>
  <c r="Y1027" i="5"/>
  <c r="S34" i="8"/>
  <c r="Q1024" i="5"/>
  <c r="V1026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V1027" i="5"/>
  <c r="K1027" i="5"/>
  <c r="M1027" i="5" s="1"/>
  <c r="T34" i="8"/>
  <c r="Q1025" i="5"/>
  <c r="Y1028" i="5" l="1"/>
  <c r="U34" i="8"/>
  <c r="Q1026" i="5"/>
  <c r="N1027" i="5"/>
  <c r="P1027" i="5"/>
  <c r="R1025" i="5"/>
  <c r="U1025" i="5" s="1"/>
  <c r="S1025" i="5"/>
  <c r="T1025" i="5"/>
  <c r="Y1029" i="5" l="1"/>
  <c r="K1028" i="5"/>
  <c r="M1028" i="5" s="1"/>
  <c r="V1028" i="5"/>
  <c r="R1026" i="5"/>
  <c r="U1026" i="5" s="1"/>
  <c r="T1026" i="5"/>
  <c r="S1026" i="5"/>
  <c r="Q1027" i="5"/>
  <c r="U1027" i="5"/>
  <c r="V34" i="8"/>
  <c r="Y1030" i="5" l="1"/>
  <c r="K1029" i="5"/>
  <c r="M1029" i="5" s="1"/>
  <c r="V1029" i="5"/>
  <c r="N1028" i="5"/>
  <c r="P1028" i="5"/>
  <c r="T1027" i="5"/>
  <c r="S1027" i="5"/>
  <c r="R1027" i="5"/>
  <c r="Y1031" i="5" l="1"/>
  <c r="K1030" i="5"/>
  <c r="M1030" i="5" s="1"/>
  <c r="V1030" i="5"/>
  <c r="Q1028" i="5"/>
  <c r="W34" i="8"/>
  <c r="N1029" i="5"/>
  <c r="P1029" i="5"/>
  <c r="Q1029" i="5" l="1"/>
  <c r="S1029" i="5" s="1"/>
  <c r="X34" i="8"/>
  <c r="Y1032" i="5"/>
  <c r="N1030" i="5"/>
  <c r="P1030" i="5"/>
  <c r="T1028" i="5"/>
  <c r="R1028" i="5"/>
  <c r="U1028" i="5" s="1"/>
  <c r="S1028" i="5"/>
  <c r="K1031" i="5"/>
  <c r="M1031" i="5" s="1"/>
  <c r="V1031" i="5"/>
  <c r="T1029" i="5" l="1"/>
  <c r="R1029" i="5"/>
  <c r="U1029" i="5" s="1"/>
  <c r="Q1030" i="5"/>
  <c r="Y34" i="8"/>
  <c r="Y1033" i="5"/>
  <c r="V1032" i="5"/>
  <c r="K1032" i="5"/>
  <c r="M1032" i="5" s="1"/>
  <c r="P1031" i="5"/>
  <c r="N1031" i="5"/>
  <c r="T1030" i="5" l="1"/>
  <c r="R1030" i="5"/>
  <c r="U1030" i="5" s="1"/>
  <c r="S1030" i="5"/>
  <c r="K1033" i="5"/>
  <c r="M1033" i="5" s="1"/>
  <c r="V1033" i="5"/>
  <c r="Y1034" i="5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V1034" i="5"/>
  <c r="K1034" i="5"/>
  <c r="M1034" i="5" s="1"/>
  <c r="Y1035" i="5"/>
  <c r="Y1036" i="5"/>
  <c r="T1032" i="5" l="1"/>
  <c r="S1032" i="5"/>
  <c r="R1032" i="5"/>
  <c r="U1032" i="5" s="1"/>
  <c r="Q1033" i="5"/>
  <c r="U1033" i="5"/>
  <c r="P1034" i="5"/>
  <c r="AC34" i="8" s="1"/>
  <c r="N1034" i="5"/>
  <c r="V1035" i="5"/>
  <c r="K1035" i="5"/>
  <c r="M1035" i="5" s="1"/>
  <c r="V1036" i="5"/>
  <c r="K1036" i="5"/>
  <c r="M1036" i="5" s="1"/>
  <c r="S1033" i="5" l="1"/>
  <c r="T1033" i="5"/>
  <c r="R1033" i="5"/>
  <c r="U1034" i="5"/>
  <c r="Q1034" i="5"/>
  <c r="Y1037" i="5"/>
  <c r="N1035" i="5"/>
  <c r="P1035" i="5"/>
  <c r="P1036" i="5"/>
  <c r="N1036" i="5"/>
  <c r="Q1035" i="5" l="1"/>
  <c r="AD34" i="8"/>
  <c r="R1034" i="5"/>
  <c r="T1034" i="5"/>
  <c r="S1034" i="5"/>
  <c r="K1037" i="5"/>
  <c r="M1037" i="5" s="1"/>
  <c r="V1037" i="5"/>
  <c r="Y1039" i="5"/>
  <c r="Y1038" i="5"/>
  <c r="AE34" i="8"/>
  <c r="Q1036" i="5"/>
  <c r="T1035" i="5" l="1"/>
  <c r="R1035" i="5"/>
  <c r="U1035" i="5" s="1"/>
  <c r="S1035" i="5"/>
  <c r="N1037" i="5"/>
  <c r="P1037" i="5"/>
  <c r="K1038" i="5"/>
  <c r="M1038" i="5" s="1"/>
  <c r="V1038" i="5"/>
  <c r="V1039" i="5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V1335" i="5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Y1301" i="5" l="1"/>
  <c r="V1299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K1303" i="5"/>
  <c r="M1303" i="5" s="1"/>
  <c r="N1302" i="5"/>
  <c r="P1302" i="5"/>
  <c r="Y1305" i="5" l="1"/>
  <c r="V1303" i="5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V1304" i="5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5" i="5"/>
  <c r="K42" i="8"/>
  <c r="Q1304" i="5"/>
  <c r="N1305" i="5"/>
  <c r="P1305" i="5"/>
  <c r="K1306" i="5"/>
  <c r="R1303" i="5"/>
  <c r="U1303" i="5" s="1"/>
  <c r="S1303" i="5"/>
  <c r="T1303" i="5"/>
  <c r="M1306" i="5" l="1"/>
  <c r="V1306" i="5"/>
  <c r="Y1308" i="5"/>
  <c r="S1304" i="5"/>
  <c r="T1304" i="5"/>
  <c r="R1304" i="5"/>
  <c r="U1304" i="5" s="1"/>
  <c r="Q1305" i="5"/>
  <c r="L42" i="8"/>
  <c r="K1307" i="5"/>
  <c r="M1307" i="5" s="1"/>
  <c r="V1307" i="5" l="1"/>
  <c r="N1306" i="5"/>
  <c r="P1306" i="5"/>
  <c r="Y1309" i="5"/>
  <c r="S1305" i="5"/>
  <c r="R1305" i="5"/>
  <c r="U1305" i="5" s="1"/>
  <c r="T1305" i="5"/>
  <c r="P1307" i="5"/>
  <c r="N1307" i="5"/>
  <c r="K1308" i="5"/>
  <c r="M1308" i="5" s="1"/>
  <c r="V1308" i="5" l="1"/>
  <c r="Q1306" i="5"/>
  <c r="M42" i="8"/>
  <c r="Y1310" i="5"/>
  <c r="N42" i="8"/>
  <c r="Q1307" i="5"/>
  <c r="K1309" i="5"/>
  <c r="N1308" i="5"/>
  <c r="P1308" i="5"/>
  <c r="T1306" i="5" l="1"/>
  <c r="R1306" i="5"/>
  <c r="U1306" i="5" s="1"/>
  <c r="S1306" i="5"/>
  <c r="M1309" i="5"/>
  <c r="V1309" i="5"/>
  <c r="Y1311" i="5"/>
  <c r="S1307" i="5"/>
  <c r="R1307" i="5"/>
  <c r="U1307" i="5" s="1"/>
  <c r="T1307" i="5"/>
  <c r="K1310" i="5"/>
  <c r="O42" i="8"/>
  <c r="Q1308" i="5"/>
  <c r="M1310" i="5" l="1"/>
  <c r="V1310" i="5"/>
  <c r="N1309" i="5"/>
  <c r="P1309" i="5"/>
  <c r="Q1309" i="5" s="1"/>
  <c r="Y1312" i="5"/>
  <c r="P42" i="8"/>
  <c r="K1311" i="5"/>
  <c r="R1308" i="5"/>
  <c r="U1308" i="5" s="1"/>
  <c r="S1308" i="5"/>
  <c r="T1308" i="5"/>
  <c r="M1311" i="5" l="1"/>
  <c r="V1311" i="5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V1312" i="5"/>
  <c r="Y1314" i="5"/>
  <c r="Y1313" i="5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V1314" i="5" l="1"/>
  <c r="M1313" i="5"/>
  <c r="V1313" i="5"/>
  <c r="S1311" i="5"/>
  <c r="R1311" i="5"/>
  <c r="U1311" i="5" s="1"/>
  <c r="T1311" i="5"/>
  <c r="Q1312" i="5"/>
  <c r="S42" i="8"/>
  <c r="Y1315" i="5"/>
  <c r="N1314" i="5"/>
  <c r="P1314" i="5"/>
  <c r="N1313" i="5" l="1"/>
  <c r="P1313" i="5"/>
  <c r="R1312" i="5"/>
  <c r="U1312" i="5" s="1"/>
  <c r="T1312" i="5"/>
  <c r="S1312" i="5"/>
  <c r="Y1316" i="5"/>
  <c r="K1315" i="5"/>
  <c r="M1315" i="5" s="1"/>
  <c r="U42" i="8"/>
  <c r="Q1314" i="5"/>
  <c r="V1315" i="5" l="1"/>
  <c r="Q1313" i="5"/>
  <c r="T42" i="8"/>
  <c r="K1316" i="5"/>
  <c r="M1316" i="5" s="1"/>
  <c r="Y1317" i="5"/>
  <c r="P1315" i="5"/>
  <c r="N1315" i="5"/>
  <c r="S1314" i="5"/>
  <c r="R1314" i="5"/>
  <c r="U1314" i="5" s="1"/>
  <c r="T1314" i="5"/>
  <c r="V1316" i="5" l="1"/>
  <c r="T1313" i="5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W42" i="8" l="1"/>
  <c r="V1317" i="5"/>
  <c r="S1315" i="5"/>
  <c r="T1315" i="5"/>
  <c r="N1317" i="5"/>
  <c r="P1317" i="5"/>
  <c r="K1318" i="5"/>
  <c r="M1318" i="5" s="1"/>
  <c r="Y1320" i="5"/>
  <c r="Y1319" i="5"/>
  <c r="R1316" i="5"/>
  <c r="U1316" i="5" s="1"/>
  <c r="T1316" i="5"/>
  <c r="S1316" i="5"/>
  <c r="V1318" i="5" l="1"/>
  <c r="Q1317" i="5"/>
  <c r="S1317" i="5" s="1"/>
  <c r="X42" i="8"/>
  <c r="P1318" i="5"/>
  <c r="N1318" i="5"/>
  <c r="Y1321" i="5"/>
  <c r="K1319" i="5"/>
  <c r="M1319" i="5" s="1"/>
  <c r="K1320" i="5"/>
  <c r="M1320" i="5" s="1"/>
  <c r="V1320" i="5" l="1"/>
  <c r="V1319" i="5"/>
  <c r="T1317" i="5"/>
  <c r="R1317" i="5"/>
  <c r="U1317" i="5" s="1"/>
  <c r="Q1318" i="5"/>
  <c r="Y42" i="8"/>
  <c r="P1319" i="5"/>
  <c r="N1319" i="5"/>
  <c r="N1320" i="5"/>
  <c r="P1320" i="5"/>
  <c r="K1321" i="5"/>
  <c r="M1321" i="5" s="1"/>
  <c r="V1321" i="5" l="1"/>
  <c r="T1318" i="5"/>
  <c r="S1318" i="5"/>
  <c r="R1318" i="5"/>
  <c r="U1318" i="5" s="1"/>
  <c r="Q1319" i="5"/>
  <c r="Z42" i="8"/>
  <c r="Y1322" i="5"/>
  <c r="Y1323" i="5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V1323" i="5" l="1"/>
  <c r="V1322" i="5"/>
  <c r="N1322" i="5"/>
  <c r="P1322" i="5"/>
  <c r="Y1324" i="5"/>
  <c r="N1323" i="5"/>
  <c r="P1323" i="5"/>
  <c r="S1321" i="5"/>
  <c r="R1321" i="5"/>
  <c r="U1321" i="5" s="1"/>
  <c r="T1321" i="5"/>
  <c r="Q1322" i="5" l="1"/>
  <c r="AC42" i="8"/>
  <c r="Y1325" i="5"/>
  <c r="K1324" i="5"/>
  <c r="M1324" i="5" s="1"/>
  <c r="Q1323" i="5"/>
  <c r="AD42" i="8"/>
  <c r="V1324" i="5" l="1"/>
  <c r="T1322" i="5"/>
  <c r="R1322" i="5"/>
  <c r="U1322" i="5" s="1"/>
  <c r="S1322" i="5"/>
  <c r="K1325" i="5"/>
  <c r="M1325" i="5" s="1"/>
  <c r="Y1326" i="5"/>
  <c r="Y1327" i="5"/>
  <c r="N1324" i="5"/>
  <c r="P1324" i="5"/>
  <c r="T1323" i="5"/>
  <c r="S1323" i="5"/>
  <c r="R1323" i="5"/>
  <c r="U1323" i="5" s="1"/>
  <c r="V1325" i="5" l="1"/>
  <c r="Q1324" i="5"/>
  <c r="T1324" i="5" s="1"/>
  <c r="AE42" i="8"/>
  <c r="N1325" i="5"/>
  <c r="P1325" i="5"/>
  <c r="K1326" i="5"/>
  <c r="M1326" i="5" s="1"/>
  <c r="K1327" i="5"/>
  <c r="M1327" i="5" s="1"/>
  <c r="V1326" i="5" l="1"/>
  <c r="V1327" i="5"/>
  <c r="S1324" i="5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F44" i="8"/>
  <c r="AG44" i="8"/>
  <c r="K1407" i="5" l="1"/>
  <c r="M1407" i="5" s="1"/>
  <c r="V1407" i="5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V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V1623" i="5" l="1"/>
  <c r="K1623" i="5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AB51" i="8" l="1"/>
  <c r="V1875" i="5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J1659" i="5"/>
  <c r="K1659" i="5" l="1"/>
  <c r="M1659" i="5" s="1"/>
  <c r="N1659" i="5" s="1"/>
  <c r="V1659" i="5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V1767" i="5" s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F70" i="8" s="1"/>
  <c r="N49" i="7"/>
  <c r="H49" i="7"/>
  <c r="F49" i="7"/>
  <c r="I49" i="7"/>
  <c r="T2019" i="5" l="1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<sst xmlns="http://schemas.openxmlformats.org/spreadsheetml/2006/main" count="5542" uniqueCount="937">
  <si>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</si>
  <si>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</si>
  <si>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</si>
  <si>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</si>
  <si>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</si>
  <si>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</si>
  <si>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</si>
  <si>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</si>
  <si>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</si>
  <si>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</si>
  <si>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</si>
  <si>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</si>
  <si>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</si>
  <si>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</si>
  <si>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</si>
  <si>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</si>
  <si>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</si>
  <si>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</si>
  <si>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</si>
  <si>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</si>
  <si>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</si>
  <si>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</si>
  <si>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</si>
  <si>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</si>
  <si>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</si>
  <si>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</si>
  <si>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</si>
  <si>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</si>
  <si>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</si>
  <si>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</si>
  <si>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</si>
  <si>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</si>
  <si>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</si>
  <si>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</si>
  <si>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</si>
  <si>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</si>
  <si>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</si>
  <si>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</si>
  <si>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</si>
  <si>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</si>
  <si>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</si>
  <si>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</si>
  <si>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</si>
  <si>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</si>
  <si>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</si>
  <si>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</si>
  <si>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</si>
  <si>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</si>
  <si>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</si>
  <si>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</si>
  <si>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</si>
  <si>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</si>
  <si>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</si>
  <si>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</si>
  <si>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</si>
  <si>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</si>
  <si>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</si>
  <si>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</si>
  <si>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</si>
  <si>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</si>
  <si>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</si>
  <si>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</si>
  <si>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</si>
  <si>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</si>
  <si>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</si>
  <si>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</si>
  <si>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</si>
  <si>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</si>
  <si>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</si>
  <si>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</si>
  <si>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</si>
  <si>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</si>
  <si>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</si>
  <si>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</si>
  <si>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</si>
  <si>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</si>
  <si>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</si>
  <si>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</si>
  <si>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</si>
  <si>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</si>
  <si>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</si>
  <si>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</si>
  <si>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</si>
  <si>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</si>
  <si>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</si>
  <si>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</si>
  <si>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</si>
  <si>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</si>
  <si>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</si>
  <si>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</si>
  <si>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</si>
  <si>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</si>
  <si>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</si>
  <si>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</si>
  <si>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</si>
  <si>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</si>
  <si>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</si>
  <si>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</si>
  <si>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</si>
  <si>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</si>
  <si>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</si>
  <si>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</si>
  <si>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</si>
  <si>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</si>
  <si>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</si>
  <si>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</si>
  <si>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</si>
  <si>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</si>
  <si>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</si>
  <si>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</si>
  <si>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</si>
  <si>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</si>
  <si>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</si>
  <si>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</si>
  <si>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</si>
  <si>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</si>
  <si>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</si>
  <si>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</si>
  <si>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</si>
  <si>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</si>
  <si>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</si>
  <si>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</si>
  <si>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</si>
  <si>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</si>
  <si>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</si>
  <si>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</si>
  <si>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</si>
  <si>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</si>
  <si>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</si>
  <si>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</si>
  <si>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</si>
  <si>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</si>
  <si>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</si>
  <si>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</si>
  <si>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</si>
  <si>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</si>
  <si>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</si>
  <si>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</si>
  <si>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</si>
  <si>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</si>
  <si>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</si>
  <si>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</si>
  <si>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</si>
  <si>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</si>
  <si>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</si>
  <si>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</si>
  <si>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</si>
  <si>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</si>
  <si>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</si>
  <si>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</si>
  <si>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</si>
  <si>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</si>
  <si>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</si>
  <si>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</si>
  <si>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</si>
  <si>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</si>
  <si>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</si>
  <si>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</si>
  <si>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</si>
  <si>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</si>
  <si>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</si>
  <si>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</si>
  <si>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</si>
  <si>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</si>
  <si>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</si>
  <si>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</si>
  <si>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</si>
  <si>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</si>
  <si>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</si>
  <si>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</si>
  <si>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</si>
  <si>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</si>
  <si>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</si>
  <si>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</si>
  <si>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</si>
  <si>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</si>
  <si>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</si>
  <si>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</si>
  <si>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</si>
  <si>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</si>
  <si>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</si>
  <si>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</si>
  <si>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</si>
  <si>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</si>
  <si>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</si>
  <si>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</si>
  <si>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</si>
  <si>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</si>
  <si>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</si>
  <si>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</si>
  <si>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</si>
  <si>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</si>
  <si>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</si>
  <si>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</si>
  <si>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</si>
  <si>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</si>
  <si>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</si>
  <si>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</si>
  <si>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</si>
  <si>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</si>
  <si>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</si>
  <si>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</si>
  <si>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</si>
  <si>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</si>
  <si>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</si>
  <si>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</si>
  <si>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</si>
  <si>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</si>
  <si>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</si>
  <si>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</si>
  <si>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</si>
  <si>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</si>
  <si>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</si>
  <si>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</si>
  <si>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</si>
  <si>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</si>
  <si>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</si>
  <si>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</si>
  <si>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</si>
  <si>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</si>
  <si>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</si>
  <si>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</si>
  <si>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</si>
  <si>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</si>
  <si>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</si>
  <si>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</si>
  <si>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</si>
  <si>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</si>
  <si>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</si>
  <si>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</si>
  <si>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</si>
  <si>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</si>
  <si>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</si>
  <si>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</si>
  <si>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</si>
  <si>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</si>
  <si>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</si>
  <si>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</si>
  <si>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</si>
  <si>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</si>
  <si>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</si>
  <si>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</si>
  <si>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</si>
  <si>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</si>
  <si>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</si>
  <si>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</si>
  <si>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</si>
  <si>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</si>
  <si>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</si>
  <si>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</si>
  <si>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</si>
  <si>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</si>
  <si>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</si>
  <si>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</si>
  <si>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</si>
  <si>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</si>
  <si>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</si>
  <si>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</si>
  <si>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</si>
  <si>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</si>
  <si>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</si>
  <si>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</si>
  <si>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</si>
  <si>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</si>
  <si>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</si>
  <si>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</si>
  <si>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</si>
  <si>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</si>
  <si>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</si>
  <si>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</si>
  <si>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</si>
  <si>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</si>
  <si>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</si>
  <si>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</si>
  <si>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</si>
  <si>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</si>
  <si>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</si>
  <si>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</si>
  <si>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</si>
  <si>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</si>
  <si>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</si>
  <si>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</si>
  <si>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</si>
  <si>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</si>
  <si>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</si>
  <si>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</si>
  <si>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</si>
  <si>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</si>
  <si>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</si>
  <si>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</si>
  <si>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</si>
  <si>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</si>
  <si>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</si>
  <si>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</si>
  <si>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</si>
  <si>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</si>
  <si>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</si>
  <si>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</si>
  <si>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</si>
  <si>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</si>
  <si>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</si>
  <si>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</si>
  <si>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</si>
  <si>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</si>
  <si>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</si>
  <si>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</si>
  <si>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</si>
  <si>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</si>
  <si>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</si>
  <si>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</si>
  <si>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</si>
  <si>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</si>
  <si>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</si>
  <si>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</si>
  <si>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</si>
  <si>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</si>
  <si>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</si>
  <si>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</si>
  <si>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</si>
  <si>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</si>
  <si>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</si>
  <si>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</si>
  <si>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</si>
  <si>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</si>
  <si>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</si>
  <si>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</si>
  <si>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</si>
  <si>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</si>
  <si>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</si>
  <si>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</si>
  <si>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</si>
  <si>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</si>
  <si>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</si>
  <si>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</si>
  <si>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</si>
  <si>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</si>
  <si>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</si>
  <si>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</si>
  <si>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</si>
  <si>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</si>
  <si>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</si>
  <si>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</si>
  <si>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</si>
  <si>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</si>
  <si>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</si>
  <si>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</si>
  <si>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</si>
  <si>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</si>
  <si>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</si>
  <si>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</si>
  <si>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</si>
  <si>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</si>
  <si>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</si>
  <si>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</si>
  <si>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</si>
  <si>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</si>
  <si>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</si>
  <si>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</si>
  <si>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</si>
  <si>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</si>
  <si>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</si>
  <si>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</si>
  <si>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</si>
  <si>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</si>
  <si>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</si>
  <si>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</si>
  <si>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</si>
  <si>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</si>
  <si>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</si>
  <si>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</si>
  <si>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</si>
  <si>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</si>
  <si>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</si>
  <si>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</si>
  <si>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</si>
  <si>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</si>
  <si>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</si>
  <si>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</si>
  <si>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</si>
  <si>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</si>
  <si>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</si>
  <si>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</si>
  <si>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</si>
  <si>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</si>
  <si>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</si>
  <si>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</si>
  <si>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</si>
  <si>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</si>
  <si>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</si>
  <si>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</si>
  <si>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</si>
  <si>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</si>
  <si>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</si>
  <si>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</si>
  <si>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</si>
  <si>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</si>
  <si>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</si>
  <si>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</si>
  <si>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</si>
  <si>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</si>
  <si>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</si>
  <si>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</si>
  <si>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</si>
  <si>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</si>
  <si>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</si>
  <si>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</si>
  <si>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</si>
  <si>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</si>
  <si>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</si>
  <si>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</si>
  <si>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</si>
  <si>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</si>
  <si>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</si>
  <si>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</si>
  <si>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</si>
  <si>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</si>
  <si>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</si>
  <si>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</si>
  <si>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</si>
  <si>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</si>
  <si>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</si>
  <si>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</si>
  <si>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</si>
  <si>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</si>
  <si>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</si>
  <si>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</si>
  <si>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</si>
  <si>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</si>
  <si>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</si>
  <si>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</si>
  <si>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</si>
  <si>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</si>
  <si>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</si>
  <si>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</si>
  <si>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</si>
  <si>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</si>
  <si>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</si>
  <si>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</si>
  <si>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</si>
  <si>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</si>
  <si>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</si>
  <si>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</si>
  <si>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</si>
  <si>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</si>
  <si>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</si>
  <si>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</si>
  <si>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</si>
  <si>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</si>
  <si>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</si>
  <si>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</si>
  <si>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</si>
  <si>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</si>
  <si>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</si>
  <si>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</si>
  <si>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</si>
  <si>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</si>
  <si>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</si>
  <si>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</si>
  <si>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</si>
  <si>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</si>
  <si>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</si>
  <si>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</si>
  <si>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</si>
  <si>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</si>
  <si>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</si>
  <si>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</si>
  <si>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</si>
  <si>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</si>
  <si>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</si>
  <si>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</si>
  <si>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</si>
  <si>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</si>
  <si>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</si>
  <si>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</si>
  <si>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</si>
  <si>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</si>
  <si>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</si>
  <si>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</si>
  <si>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</si>
  <si>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</si>
  <si>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</si>
  <si>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</si>
  <si>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</si>
  <si>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</si>
  <si>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</si>
  <si>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</si>
  <si>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</si>
  <si>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</si>
  <si>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</si>
  <si>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</si>
  <si>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</si>
  <si>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</si>
  <si>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</si>
  <si>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</si>
  <si>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</si>
  <si>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</si>
  <si>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</si>
  <si>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</si>
  <si>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</si>
  <si>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</si>
  <si>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</si>
  <si>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</si>
  <si>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</si>
  <si>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</si>
  <si>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</si>
  <si>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</si>
  <si>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</si>
  <si>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</si>
  <si>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</si>
  <si>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</si>
  <si>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</si>
  <si>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</si>
  <si>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</si>
  <si>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</si>
  <si>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</si>
  <si>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</si>
  <si>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</si>
  <si>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</si>
  <si>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</si>
  <si>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</si>
  <si>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</si>
  <si>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</si>
  <si>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</si>
  <si>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</si>
  <si>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</si>
  <si>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</si>
  <si>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</si>
  <si>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</si>
  <si>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</si>
  <si>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</si>
  <si>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</si>
  <si>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</si>
  <si>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</si>
  <si>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</si>
  <si>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</si>
  <si>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</si>
  <si>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</si>
  <si>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</si>
  <si>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</si>
  <si>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</si>
  <si>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</si>
  <si>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</si>
  <si>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</si>
  <si>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</si>
  <si>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</si>
  <si>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</si>
  <si>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</si>
  <si>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</si>
  <si>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</si>
  <si>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</si>
  <si>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</si>
  <si>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</si>
  <si>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</si>
  <si>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</si>
  <si>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</si>
  <si>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</si>
  <si>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</si>
  <si>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</si>
  <si>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</si>
  <si>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</si>
  <si>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</si>
  <si>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</si>
  <si>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</si>
  <si>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</si>
  <si>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</si>
  <si>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</si>
  <si>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</si>
  <si>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</si>
  <si>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</si>
  <si>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</si>
  <si>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</si>
  <si>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</si>
  <si>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</si>
  <si>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</si>
  <si>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</si>
  <si>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</si>
  <si>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</si>
  <si>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</si>
  <si>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</si>
  <si>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</si>
  <si>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</si>
  <si>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</si>
  <si>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</si>
  <si>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</si>
  <si>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</si>
  <si>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</si>
  <si>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</si>
  <si>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</si>
  <si>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</si>
  <si>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</si>
  <si>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</si>
  <si>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</si>
  <si>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</si>
  <si>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</si>
  <si>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</si>
  <si>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</si>
  <si>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</si>
  <si>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</si>
  <si>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</si>
  <si>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</si>
  <si>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</si>
  <si>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</si>
  <si>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</si>
  <si>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</si>
  <si>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</si>
  <si>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</si>
  <si>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</si>
  <si>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</si>
  <si>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</si>
  <si>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</si>
  <si>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</si>
  <si>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</si>
  <si>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</si>
  <si>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</si>
  <si>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</si>
  <si>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</si>
  <si>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</si>
  <si>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</si>
  <si>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</si>
  <si>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</si>
  <si>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</si>
  <si>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</si>
  <si>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</si>
  <si>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</si>
  <si>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</si>
  <si>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</si>
  <si>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</si>
  <si>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</si>
  <si>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</si>
  <si>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</si>
  <si>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</si>
  <si>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</si>
  <si>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</si>
  <si>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</si>
  <si>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</si>
  <si>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</si>
  <si>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</si>
  <si>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</si>
  <si>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</si>
  <si>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</si>
  <si>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</si>
  <si>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</si>
  <si>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</si>
  <si>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</si>
  <si>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</si>
  <si>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</si>
  <si>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</si>
  <si>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</si>
  <si>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</si>
  <si>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</si>
  <si>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</si>
  <si>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</si>
  <si>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</si>
  <si>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</si>
  <si>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</si>
  <si>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</si>
  <si>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</si>
  <si>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</si>
  <si>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</si>
  <si>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</si>
  <si>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</si>
  <si>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</si>
  <si>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</si>
  <si>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</si>
  <si>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</si>
  <si>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</si>
  <si>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</si>
  <si>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</si>
  <si>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</si>
  <si>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</si>
  <si>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</si>
  <si>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</si>
  <si>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</si>
  <si>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</si>
  <si>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</si>
  <si>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</si>
  <si>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</si>
  <si>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</si>
  <si>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</si>
  <si>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</si>
  <si>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</si>
  <si>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</si>
  <si>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</si>
  <si>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</si>
  <si>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</si>
  <si>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</si>
  <si>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</si>
  <si>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</si>
  <si>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</si>
  <si>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</si>
  <si>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</si>
  <si>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</si>
  <si>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</si>
  <si>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</si>
  <si>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</si>
  <si>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</si>
  <si>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</si>
  <si>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</si>
  <si>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</si>
  <si>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</si>
  <si>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</si>
  <si>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</si>
  <si>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</si>
  <si>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</si>
  <si>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</si>
  <si>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</si>
  <si>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</si>
  <si>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</si>
  <si>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</si>
  <si>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</si>
  <si>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</si>
  <si>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</si>
  <si>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</si>
  <si>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</si>
  <si>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</si>
  <si>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</si>
  <si>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</si>
  <si>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</si>
  <si>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</si>
  <si>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</si>
  <si>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</si>
  <si>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</si>
  <si>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</si>
  <si>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</si>
  <si>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</si>
  <si>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</si>
  <si>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</si>
  <si>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</si>
  <si>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</si>
  <si>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</si>
  <si>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</si>
  <si>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</si>
  <si>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</si>
  <si>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</si>
  <si>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</si>
  <si>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</si>
  <si>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</si>
  <si>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</si>
  <si>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</si>
  <si>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</si>
  <si>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</si>
  <si>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</si>
  <si>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</si>
  <si>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</si>
  <si>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</si>
  <si>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</si>
  <si>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</si>
  <si>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</si>
  <si>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</si>
  <si>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</si>
  <si>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</si>
  <si>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</si>
  <si>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</si>
  <si>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</si>
  <si>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</si>
  <si>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</si>
  <si>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</si>
  <si>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</si>
  <si>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</si>
  <si>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</si>
  <si>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</si>
  <si>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</si>
  <si>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</si>
  <si>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</si>
  <si>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</si>
  <si>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</si>
  <si>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</si>
  <si>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</si>
  <si>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</si>
  <si>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</si>
  <si>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</si>
  <si>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</si>
  <si>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</si>
  <si>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</si>
  <si>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</si>
  <si>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</si>
  <si>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</si>
  <si>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</si>
  <si>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</si>
  <si>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</si>
  <si>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</si>
  <si>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</si>
  <si>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</si>
  <si>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</si>
  <si>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</si>
  <si>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</si>
  <si>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</si>
  <si>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</si>
  <si>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</si>
  <si>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</si>
  <si>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</si>
  <si>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</si>
  <si>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</si>
  <si>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</si>
  <si>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</si>
  <si>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</si>
  <si>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</si>
  <si>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</si>
  <si>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</si>
  <si>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</si>
  <si>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</si>
  <si>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</si>
  <si>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</si>
  <si>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</si>
  <si>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</si>
  <si>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</si>
  <si>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</si>
  <si>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</si>
  <si>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</si>
  <si>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</si>
  <si>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</si>
  <si>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</si>
  <si>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</si>
  <si>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</si>
  <si>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</si>
  <si>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</si>
  <si>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</si>
  <si>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</si>
  <si>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</si>
  <si>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</si>
  <si>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</si>
  <si>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</si>
  <si>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</si>
  <si>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</si>
  <si>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</si>
  <si>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</si>
  <si>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</si>
  <si>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</si>
  <si>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</si>
  <si>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</si>
  <si>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</si>
  <si>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</si>
  <si>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</si>
  <si>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</si>
  <si>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</si>
  <si>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</si>
  <si>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</si>
  <si>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</si>
  <si>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</si>
  <si>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</si>
  <si>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</si>
  <si>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</si>
  <si>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</si>
  <si>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</si>
  <si>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</si>
  <si>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</si>
  <si>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</si>
  <si>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</si>
  <si>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</si>
  <si>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</si>
  <si>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</si>
  <si>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</si>
  <si>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</si>
  <si>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</si>
  <si>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ENG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</si>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</sst>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30" t="s">
        <v>53</v>
      </c>
      <c r="D14" s="130"/>
      <c r="E14" s="130"/>
      <c r="F14" s="130"/>
      <c r="G14" s="130"/>
    </row>
    <row r="15" spans="1:7" x14ac:dyDescent="0.25">
      <c r="A15" s="102" t="s">
        <v>54</v>
      </c>
      <c r="C15" s="130" t="s">
        <v>55</v>
      </c>
      <c r="D15" s="130"/>
      <c r="E15" s="130"/>
      <c r="F15" s="130"/>
      <c r="G15" s="130"/>
    </row>
    <row r="16" spans="1:7" x14ac:dyDescent="0.25">
      <c r="A16" s="102" t="s">
        <v>56</v>
      </c>
      <c r="C16" s="130" t="s">
        <v>57</v>
      </c>
      <c r="D16" s="130"/>
      <c r="E16" s="130"/>
      <c r="F16" s="130"/>
      <c r="G16" s="130"/>
    </row>
    <row r="17" spans="1:7" x14ac:dyDescent="0.25">
      <c r="A17" s="102" t="s">
        <v>58</v>
      </c>
      <c r="C17" s="130" t="s">
        <v>59</v>
      </c>
      <c r="D17" s="130"/>
      <c r="E17" s="130"/>
      <c r="F17" s="130"/>
      <c r="G17" s="130"/>
    </row>
    <row r="18" spans="1:7" x14ac:dyDescent="0.25">
      <c r="A18" s="102" t="s">
        <v>60</v>
      </c>
      <c r="C18" s="130" t="s">
        <v>61</v>
      </c>
      <c r="D18" s="130"/>
      <c r="E18" s="130"/>
      <c r="F18" s="130"/>
      <c r="G18" s="130"/>
    </row>
    <row r="19" spans="1:7" x14ac:dyDescent="0.25">
      <c r="A19" s="102" t="s">
        <v>62</v>
      </c>
      <c r="C19" s="130" t="s">
        <v>63</v>
      </c>
      <c r="D19" s="130"/>
      <c r="E19" s="130"/>
      <c r="F19" s="130"/>
      <c r="G19" s="130"/>
    </row>
    <row r="20" spans="1:7" x14ac:dyDescent="0.25">
      <c r="A20" s="102" t="s">
        <v>64</v>
      </c>
      <c r="C20" s="130" t="s">
        <v>65</v>
      </c>
      <c r="D20" s="130"/>
      <c r="E20" s="130"/>
      <c r="F20" s="130"/>
      <c r="G20" s="130"/>
    </row>
    <row r="21" spans="1:7" x14ac:dyDescent="0.25">
      <c r="A21" s="102" t="s">
        <v>66</v>
      </c>
      <c r="C21" s="130" t="s">
        <v>67</v>
      </c>
      <c r="D21" s="130"/>
      <c r="E21" s="130"/>
      <c r="F21" s="130"/>
      <c r="G21" s="130"/>
    </row>
    <row r="24" spans="1:7" x14ac:dyDescent="0.25">
      <c r="A24" s="101" t="s">
        <v>68</v>
      </c>
    </row>
    <row r="25" spans="1:7" x14ac:dyDescent="0.25">
      <c r="A25" s="130" t="s">
        <v>69</v>
      </c>
      <c r="B25" s="130"/>
      <c r="C25" s="130"/>
      <c r="D25" s="130"/>
      <c r="E25" s="130"/>
      <c r="F25" s="130"/>
      <c r="G25" s="130"/>
    </row>
    <row r="26" spans="1:7" x14ac:dyDescent="0.25">
      <c r="A26" s="130" t="s">
        <v>70</v>
      </c>
      <c r="B26" s="130"/>
      <c r="C26" s="130"/>
      <c r="D26" s="130"/>
      <c r="E26" s="130"/>
      <c r="F26" s="130"/>
      <c r="G26" s="130"/>
    </row>
    <row r="27" spans="1:7" x14ac:dyDescent="0.25">
      <c r="A27" s="130" t="s">
        <v>71</v>
      </c>
      <c r="B27" s="130"/>
      <c r="C27" s="130"/>
      <c r="D27" s="130"/>
      <c r="E27" s="130"/>
      <c r="F27" s="130"/>
      <c r="G27" s="130"/>
    </row>
    <row r="28" spans="1:7" x14ac:dyDescent="0.25">
      <c r="A28" s="130" t="s">
        <v>72</v>
      </c>
      <c r="B28" s="130"/>
      <c r="C28" s="130"/>
      <c r="D28" s="130"/>
      <c r="E28" s="130"/>
      <c r="F28" s="130"/>
      <c r="G28" s="130"/>
    </row>
    <row r="29" spans="1:7" x14ac:dyDescent="0.25">
      <c r="A29" s="130" t="s">
        <v>73</v>
      </c>
      <c r="B29" s="130"/>
      <c r="C29" s="130"/>
      <c r="D29" s="130"/>
      <c r="E29" s="130"/>
      <c r="F29" s="130"/>
      <c r="G29" s="130"/>
    </row>
    <row r="30" spans="1:7" x14ac:dyDescent="0.25">
      <c r="A30" s="130" t="s">
        <v>74</v>
      </c>
      <c r="B30" s="130"/>
      <c r="C30" s="130"/>
      <c r="D30" s="130"/>
      <c r="E30" s="130"/>
      <c r="F30" s="130"/>
      <c r="G30" s="130"/>
    </row>
    <row r="31" spans="1:7" x14ac:dyDescent="0.25">
      <c r="A31" s="130" t="s">
        <v>75</v>
      </c>
      <c r="B31" s="130"/>
      <c r="C31" s="130"/>
      <c r="D31" s="130"/>
      <c r="E31" s="130"/>
      <c r="F31" s="130"/>
      <c r="G31" s="130"/>
    </row>
    <row r="32" spans="1:7" x14ac:dyDescent="0.25">
      <c r="A32" s="130" t="s">
        <v>76</v>
      </c>
      <c r="B32" s="130"/>
      <c r="C32" s="130"/>
      <c r="D32" s="130"/>
      <c r="E32" s="130"/>
      <c r="F32" s="130"/>
      <c r="G32" s="130"/>
    </row>
    <row r="33" spans="1:7" x14ac:dyDescent="0.25">
      <c r="A33" s="130" t="s">
        <v>77</v>
      </c>
      <c r="B33" s="130"/>
      <c r="C33" s="130"/>
      <c r="D33" s="130"/>
      <c r="E33" s="130"/>
      <c r="F33" s="130"/>
      <c r="G33" s="130"/>
    </row>
    <row r="34" spans="1:7" x14ac:dyDescent="0.25">
      <c r="A34" s="130" t="s">
        <v>78</v>
      </c>
      <c r="B34" s="130"/>
      <c r="C34" s="130"/>
      <c r="D34" s="130"/>
      <c r="E34" s="130"/>
      <c r="F34" s="130"/>
      <c r="G34" s="130"/>
    </row>
    <row r="35" spans="1:7" x14ac:dyDescent="0.25">
      <c r="A35" s="130" t="s">
        <v>79</v>
      </c>
      <c r="B35" s="130"/>
      <c r="C35" s="130"/>
      <c r="D35" s="130"/>
      <c r="E35" s="130"/>
      <c r="F35" s="130"/>
      <c r="G35" s="130"/>
    </row>
    <row r="36" spans="1:7" x14ac:dyDescent="0.25">
      <c r="A36" s="130" t="s">
        <v>80</v>
      </c>
      <c r="B36" s="130"/>
      <c r="C36" s="130"/>
      <c r="D36" s="130"/>
      <c r="E36" s="130"/>
      <c r="F36" s="130"/>
      <c r="G36" s="130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8"/>
      <c r="B40" s="128"/>
      <c r="C40" s="128"/>
      <c r="D40" s="128"/>
      <c r="E40" s="128"/>
      <c r="F40" s="128"/>
      <c r="G40" s="128"/>
    </row>
    <row r="41" spans="1:7" x14ac:dyDescent="0.25">
      <c r="A41" s="129" t="s">
        <v>84</v>
      </c>
      <c r="B41" s="129"/>
      <c r="C41" s="129"/>
      <c r="D41" s="129"/>
      <c r="E41" s="129"/>
      <c r="F41" s="129"/>
      <c r="G41" s="129"/>
    </row>
    <row r="42" spans="1:7" x14ac:dyDescent="0.25">
      <c r="A42" s="130" t="s">
        <v>85</v>
      </c>
      <c r="B42" s="130"/>
      <c r="C42" s="130"/>
      <c r="D42" s="130"/>
      <c r="E42" s="130"/>
      <c r="F42" s="130"/>
      <c r="G42" s="130"/>
    </row>
    <row r="43" spans="1:7" x14ac:dyDescent="0.25">
      <c r="A43" s="130" t="s">
        <v>86</v>
      </c>
      <c r="B43" s="130"/>
      <c r="C43" s="130"/>
      <c r="D43" s="130"/>
      <c r="E43" s="130"/>
      <c r="F43" s="130"/>
      <c r="G43" s="130"/>
    </row>
    <row r="44" spans="1:7" x14ac:dyDescent="0.25">
      <c r="A44" s="130" t="s">
        <v>87</v>
      </c>
      <c r="B44" s="130"/>
      <c r="C44" s="130"/>
      <c r="D44" s="130"/>
      <c r="E44" s="130"/>
      <c r="F44" s="130"/>
      <c r="G44" s="130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6" t="s">
        <v>92</v>
      </c>
      <c r="B50" s="126"/>
      <c r="C50" s="126"/>
      <c r="D50" s="126"/>
      <c r="E50" s="126"/>
      <c r="F50" s="126"/>
      <c r="G50" s="126"/>
    </row>
    <row r="51" spans="1:7" x14ac:dyDescent="0.25">
      <c r="A51" s="127" t="s">
        <v>93</v>
      </c>
      <c r="B51" s="128"/>
      <c r="C51" s="128"/>
      <c r="D51" s="128"/>
      <c r="E51" s="128"/>
      <c r="F51" s="128"/>
      <c r="G51" s="128"/>
    </row>
    <row r="52" spans="1:7" x14ac:dyDescent="0.25">
      <c r="A52" s="127" t="s">
        <v>94</v>
      </c>
      <c r="B52" s="128"/>
      <c r="C52" s="128"/>
      <c r="D52" s="128"/>
      <c r="E52" s="128"/>
      <c r="F52" s="128"/>
      <c r="G52" s="128"/>
    </row>
    <row r="53" spans="1:7" x14ac:dyDescent="0.25">
      <c r="A53" s="127" t="s">
        <v>95</v>
      </c>
      <c r="B53" s="128"/>
      <c r="C53" s="128"/>
      <c r="D53" s="128"/>
      <c r="E53" s="128"/>
      <c r="F53" s="128"/>
      <c r="G53" s="128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F8" sqref="F8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46266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8" activePane="bottomLeft" state="frozen"/>
      <selection pane="bottomLeft" activeCell="H93" sqref="H9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NÃO INFORMADO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NÃO INFORMADO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NÃO INFORMADO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NÃO INFORMADO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NÃO INFORMADO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NÃO INFORMADO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NÃO INFORMADO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NÃO INFORMADO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NÃO INFORMADO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NÃO INFORMADO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NÃO INFORMADO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NÃO INFORMADO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46267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52398|yyyy0902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6" si="4">IF(OR($G69="A",$G69="B",$G69="C",$G69="6x1",$G69="5x2",$G69="Folguista"),"Sim","Não")</f>
        <v>Sim</v>
      </c>
      <c r="I69" s="26" t="str">
        <f t="shared" ref="I69:I86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NÃO INFORMADO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NÃO INFORMADO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288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288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>
        <v>11352</v>
      </c>
      <c r="B85" s="6" t="s">
        <v>159</v>
      </c>
      <c r="C85" s="17" t="s">
        <v>262</v>
      </c>
      <c r="D85" s="23" t="s">
        <v>108</v>
      </c>
      <c r="E85" s="15">
        <v>46265</v>
      </c>
      <c r="F85" s="16"/>
      <c r="G85" s="28" t="str">
        <f>IFERROR(INDEX([1]Parâmetros!$B$27:$B$36,MATCH($D85,[1]Parâmetros!$A$27:$A$36,0)),"")</f>
        <v>6x1</v>
      </c>
      <c r="H85" s="28" t="str">
        <f t="shared" si="4"/>
        <v>Sim</v>
      </c>
      <c r="I85" s="17" t="str">
        <f t="shared" si="5"/>
        <v>11352|yyyy0831</v>
      </c>
    </row>
    <row r="86" spans="1:9" ht="15" customHeight="1" x14ac:dyDescent="0.25">
      <c r="A86" s="31">
        <v>55419</v>
      </c>
      <c r="B86" s="6" t="s">
        <v>174</v>
      </c>
      <c r="C86" s="17" t="s">
        <v>282</v>
      </c>
      <c r="D86" s="23" t="s">
        <v>128</v>
      </c>
      <c r="E86" s="15">
        <v>46265</v>
      </c>
      <c r="F86" s="16"/>
      <c r="G86" s="28" t="str">
        <f>IFERROR(INDEX([1]Parâmetros!$B$27:$B$36,MATCH($D86,[1]Parâmetros!$A$27:$A$36,0)),"")</f>
        <v>Férias</v>
      </c>
      <c r="H86" s="28" t="str">
        <f t="shared" si="4"/>
        <v>Não</v>
      </c>
      <c r="I86" s="17" t="str">
        <f t="shared" si="5"/>
        <v>55419|yyyy0831</v>
      </c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D14" sqref="D14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/>
      <c r="B5" s="55"/>
      <c r="C5" s="56"/>
      <c r="D5" s="57"/>
      <c r="E5" s="57"/>
      <c r="F5" s="53" t="str">
        <f t="shared" ref="F5:F68" si="0">IF(OR($A5="",$C5=""),"",$A5&amp;"|"&amp;$C5)</f>
        <v/>
      </c>
      <c r="H5" s="52" t="s">
        <v>227</v>
      </c>
    </row>
    <row r="6" spans="1:8" x14ac:dyDescent="0.25">
      <c r="A6" s="54"/>
      <c r="B6" s="55"/>
      <c r="C6" s="56"/>
      <c r="D6" s="57"/>
      <c r="E6" s="57"/>
      <c r="F6" s="53" t="str">
        <f t="shared" si="0"/>
        <v/>
      </c>
      <c r="H6" s="52" t="s">
        <v>228</v>
      </c>
    </row>
    <row r="7" spans="1:8" x14ac:dyDescent="0.25">
      <c r="A7" s="54"/>
      <c r="B7" s="55"/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/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/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/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/>
      <c r="C11" s="56"/>
      <c r="D11" s="57"/>
      <c r="E11" s="57"/>
      <c r="F11" s="58" t="str">
        <f t="shared" si="0"/>
        <v/>
      </c>
    </row>
    <row r="12" spans="1:8" x14ac:dyDescent="0.25">
      <c r="A12" s="54"/>
      <c r="B12" s="55"/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/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/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/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/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/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/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/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/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/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/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/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/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/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/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/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/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/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/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/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/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/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/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/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/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/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/>
      <c r="C38" s="56"/>
      <c r="D38" s="57"/>
      <c r="E38" s="57"/>
      <c r="F38" s="58" t="str">
        <f t="shared" si="0"/>
        <v/>
      </c>
    </row>
    <row r="39" spans="1:6" x14ac:dyDescent="0.25">
      <c r="A39" s="54"/>
      <c r="B39" s="110"/>
      <c r="C39" s="111"/>
      <c r="D39" s="112"/>
      <c r="E39" s="112"/>
      <c r="F39" s="58" t="str">
        <f t="shared" si="0"/>
        <v/>
      </c>
    </row>
    <row r="40" spans="1:6" x14ac:dyDescent="0.25">
      <c r="A40" s="113"/>
      <c r="B40" s="114"/>
      <c r="C40" s="115"/>
      <c r="D40" s="116"/>
      <c r="E40" s="116"/>
      <c r="F40" s="58" t="str">
        <f t="shared" si="0"/>
        <v/>
      </c>
    </row>
    <row r="41" spans="1:6" x14ac:dyDescent="0.25">
      <c r="A41" s="113"/>
      <c r="B41" s="114"/>
      <c r="C41" s="115"/>
      <c r="D41" s="116"/>
      <c r="E41" s="116"/>
      <c r="F41" s="58" t="str">
        <f t="shared" si="0"/>
        <v/>
      </c>
    </row>
    <row r="42" spans="1:6" x14ac:dyDescent="0.25">
      <c r="A42" s="113"/>
      <c r="B42" s="114"/>
      <c r="C42" s="115"/>
      <c r="D42" s="116"/>
      <c r="E42" s="116"/>
      <c r="F42" s="58" t="str">
        <f t="shared" si="0"/>
        <v/>
      </c>
    </row>
    <row r="43" spans="1:6" x14ac:dyDescent="0.25">
      <c r="A43" s="113"/>
      <c r="B43" s="114"/>
      <c r="C43" s="115"/>
      <c r="D43" s="116"/>
      <c r="E43" s="116"/>
      <c r="F43" s="58" t="str">
        <f t="shared" si="0"/>
        <v/>
      </c>
    </row>
    <row r="44" spans="1:6" x14ac:dyDescent="0.25">
      <c r="A44" s="54"/>
      <c r="B44" s="55"/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/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/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/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/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/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/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/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/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/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/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/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/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/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/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/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/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/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/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/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/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/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/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/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/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/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/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/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/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/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/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/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/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/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/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/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/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/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/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/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/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/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/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/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/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/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/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P344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4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4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4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4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4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4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4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4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4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4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4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4">
        <v>9561</v>
      </c>
      <c r="B13" s="65" t="s">
        <v>172</v>
      </c>
      <c r="C13" s="65" t="s">
        <v>282</v>
      </c>
      <c r="D13" s="66">
        <v>46266</v>
      </c>
      <c r="E13" s="67">
        <v>0.69</v>
      </c>
      <c r="F13" s="65" t="s">
        <v>255</v>
      </c>
      <c r="G13" s="66">
        <v>46265</v>
      </c>
      <c r="H13">
        <v>40509408</v>
      </c>
      <c r="I13">
        <v>10</v>
      </c>
      <c r="J13" s="65" t="s">
        <v>605</v>
      </c>
      <c r="K13" s="65" t="s">
        <v>606</v>
      </c>
      <c r="L13" s="66">
        <v>46265</v>
      </c>
      <c r="M13" s="65" t="s">
        <v>287</v>
      </c>
      <c r="N13" s="65" t="s">
        <v>264</v>
      </c>
      <c r="O13" s="65" t="s">
        <v>259</v>
      </c>
      <c r="P13" s="66">
        <v>46266</v>
      </c>
      <c r="Q13" s="31">
        <f t="shared" si="0"/>
        <v>469</v>
      </c>
      <c r="R13" s="31">
        <f t="shared" si="1"/>
        <v>510</v>
      </c>
      <c r="S13" s="29">
        <f>IF($Q13&lt;Parâmetros!$E$19,$G13-1,$G13)</f>
        <v>46265</v>
      </c>
    </row>
    <row r="14" spans="1:19" ht="15" customHeight="1" x14ac:dyDescent="0.25">
      <c r="A14" s="124">
        <v>9561</v>
      </c>
      <c r="B14" s="65" t="s">
        <v>172</v>
      </c>
      <c r="C14" s="65" t="s">
        <v>282</v>
      </c>
      <c r="D14" s="66">
        <v>46266</v>
      </c>
      <c r="E14" s="67">
        <v>0.47</v>
      </c>
      <c r="F14" s="65" t="s">
        <v>255</v>
      </c>
      <c r="G14" s="66">
        <v>46265</v>
      </c>
      <c r="H14">
        <v>40509408</v>
      </c>
      <c r="I14">
        <v>20</v>
      </c>
      <c r="J14" s="65" t="s">
        <v>607</v>
      </c>
      <c r="K14" s="65" t="s">
        <v>608</v>
      </c>
      <c r="L14" s="66">
        <v>46265</v>
      </c>
      <c r="M14" s="65" t="s">
        <v>287</v>
      </c>
      <c r="N14" s="65" t="s">
        <v>264</v>
      </c>
      <c r="O14" s="65" t="s">
        <v>259</v>
      </c>
      <c r="P14" s="66">
        <v>46266</v>
      </c>
      <c r="Q14" s="31">
        <f t="shared" si="0"/>
        <v>513</v>
      </c>
      <c r="R14" s="31">
        <f t="shared" si="1"/>
        <v>541</v>
      </c>
      <c r="S14" s="29">
        <f>IF($Q14&lt;Parâmetros!$E$19,$G14-1,$G14)</f>
        <v>46265</v>
      </c>
    </row>
    <row r="15" spans="1:19" ht="15" customHeight="1" x14ac:dyDescent="0.25">
      <c r="A15" s="124">
        <v>9561</v>
      </c>
      <c r="B15" s="65" t="s">
        <v>172</v>
      </c>
      <c r="C15" s="65" t="s">
        <v>282</v>
      </c>
      <c r="D15" s="66">
        <v>46266</v>
      </c>
      <c r="E15" s="67">
        <v>0.34</v>
      </c>
      <c r="F15" s="65" t="s">
        <v>255</v>
      </c>
      <c r="G15" s="66">
        <v>46265</v>
      </c>
      <c r="H15">
        <v>40509409</v>
      </c>
      <c r="I15">
        <v>10</v>
      </c>
      <c r="J15" s="65" t="s">
        <v>609</v>
      </c>
      <c r="K15" s="65" t="s">
        <v>430</v>
      </c>
      <c r="L15" s="66">
        <v>46265</v>
      </c>
      <c r="M15" s="65" t="s">
        <v>287</v>
      </c>
      <c r="N15" s="65" t="s">
        <v>264</v>
      </c>
      <c r="O15" s="65" t="s">
        <v>259</v>
      </c>
      <c r="P15" s="66">
        <v>46266</v>
      </c>
      <c r="Q15" s="31">
        <f t="shared" si="0"/>
        <v>550</v>
      </c>
      <c r="R15" s="31">
        <f t="shared" si="1"/>
        <v>570</v>
      </c>
      <c r="S15" s="29">
        <f>IF($Q15&lt;Parâmetros!$E$19,$G15-1,$G15)</f>
        <v>46265</v>
      </c>
    </row>
    <row r="16" spans="1:19" ht="15" customHeight="1" x14ac:dyDescent="0.25">
      <c r="A16" s="124">
        <v>9561</v>
      </c>
      <c r="B16" s="65" t="s">
        <v>172</v>
      </c>
      <c r="C16" s="65" t="s">
        <v>282</v>
      </c>
      <c r="D16" s="66">
        <v>46266</v>
      </c>
      <c r="E16" s="67">
        <v>1.44</v>
      </c>
      <c r="F16" s="65" t="s">
        <v>255</v>
      </c>
      <c r="G16" s="66">
        <v>46265</v>
      </c>
      <c r="H16">
        <v>40509409</v>
      </c>
      <c r="I16">
        <v>20</v>
      </c>
      <c r="J16" s="65" t="s">
        <v>610</v>
      </c>
      <c r="K16" s="65" t="s">
        <v>278</v>
      </c>
      <c r="L16" s="66">
        <v>46265</v>
      </c>
      <c r="M16" s="65" t="s">
        <v>287</v>
      </c>
      <c r="N16" s="65" t="s">
        <v>264</v>
      </c>
      <c r="O16" s="65" t="s">
        <v>259</v>
      </c>
      <c r="P16" s="66">
        <v>46266</v>
      </c>
      <c r="Q16" s="31">
        <f t="shared" si="0"/>
        <v>573</v>
      </c>
      <c r="R16" s="31">
        <f t="shared" si="1"/>
        <v>660</v>
      </c>
      <c r="S16" s="29">
        <f>IF($Q16&lt;Parâmetros!$E$19,$G16-1,$G16)</f>
        <v>46265</v>
      </c>
    </row>
    <row r="17" spans="1:19" ht="15" customHeight="1" x14ac:dyDescent="0.25">
      <c r="A17" s="124">
        <v>9561</v>
      </c>
      <c r="B17" s="65" t="s">
        <v>172</v>
      </c>
      <c r="C17" s="65" t="s">
        <v>282</v>
      </c>
      <c r="D17" s="66">
        <v>46266</v>
      </c>
      <c r="E17" s="67">
        <v>0.47</v>
      </c>
      <c r="F17" s="65" t="s">
        <v>255</v>
      </c>
      <c r="G17" s="66">
        <v>46265</v>
      </c>
      <c r="H17">
        <v>40509410</v>
      </c>
      <c r="I17">
        <v>10</v>
      </c>
      <c r="J17" s="65" t="s">
        <v>611</v>
      </c>
      <c r="K17" s="65" t="s">
        <v>612</v>
      </c>
      <c r="L17" s="66">
        <v>46265</v>
      </c>
      <c r="M17" s="65" t="s">
        <v>287</v>
      </c>
      <c r="N17" s="65" t="s">
        <v>264</v>
      </c>
      <c r="O17" s="65" t="s">
        <v>259</v>
      </c>
      <c r="P17" s="66">
        <v>46266</v>
      </c>
      <c r="Q17" s="31">
        <f t="shared" si="0"/>
        <v>727</v>
      </c>
      <c r="R17" s="31">
        <f t="shared" si="1"/>
        <v>755</v>
      </c>
      <c r="S17" s="29">
        <f>IF($Q17&lt;Parâmetros!$E$19,$G17-1,$G17)</f>
        <v>46265</v>
      </c>
    </row>
    <row r="18" spans="1:19" ht="15" customHeight="1" x14ac:dyDescent="0.25">
      <c r="A18" s="124">
        <v>9561</v>
      </c>
      <c r="B18" s="65" t="s">
        <v>172</v>
      </c>
      <c r="C18" s="65" t="s">
        <v>282</v>
      </c>
      <c r="D18" s="66">
        <v>46266</v>
      </c>
      <c r="E18" s="67">
        <v>0.75</v>
      </c>
      <c r="F18" s="65" t="s">
        <v>255</v>
      </c>
      <c r="G18" s="66">
        <v>46265</v>
      </c>
      <c r="H18">
        <v>40509410</v>
      </c>
      <c r="I18">
        <v>20</v>
      </c>
      <c r="J18" s="65" t="s">
        <v>613</v>
      </c>
      <c r="K18" s="65" t="s">
        <v>614</v>
      </c>
      <c r="L18" s="66">
        <v>46265</v>
      </c>
      <c r="M18" s="65" t="s">
        <v>287</v>
      </c>
      <c r="N18" s="65" t="s">
        <v>264</v>
      </c>
      <c r="O18" s="65" t="s">
        <v>259</v>
      </c>
      <c r="P18" s="66">
        <v>46266</v>
      </c>
      <c r="Q18" s="31">
        <f t="shared" si="0"/>
        <v>756</v>
      </c>
      <c r="R18" s="31">
        <f t="shared" si="1"/>
        <v>801</v>
      </c>
      <c r="S18" s="29">
        <f>IF($Q18&lt;Parâmetros!$E$19,$G18-1,$G18)</f>
        <v>46265</v>
      </c>
    </row>
    <row r="19" spans="1:19" ht="15" customHeight="1" x14ac:dyDescent="0.25">
      <c r="A19" s="124">
        <v>9561</v>
      </c>
      <c r="B19" s="65" t="s">
        <v>172</v>
      </c>
      <c r="C19" s="65" t="s">
        <v>282</v>
      </c>
      <c r="D19" s="66">
        <v>46266</v>
      </c>
      <c r="E19" s="67">
        <v>0.87</v>
      </c>
      <c r="F19" s="65" t="s">
        <v>255</v>
      </c>
      <c r="G19" s="66">
        <v>46265</v>
      </c>
      <c r="H19">
        <v>40509411</v>
      </c>
      <c r="I19">
        <v>10</v>
      </c>
      <c r="J19" s="65" t="s">
        <v>615</v>
      </c>
      <c r="K19" s="65" t="s">
        <v>616</v>
      </c>
      <c r="L19" s="66">
        <v>46265</v>
      </c>
      <c r="M19" s="65" t="s">
        <v>287</v>
      </c>
      <c r="N19" s="65" t="s">
        <v>264</v>
      </c>
      <c r="O19" s="65" t="s">
        <v>259</v>
      </c>
      <c r="P19" s="66">
        <v>46266</v>
      </c>
      <c r="Q19" s="31">
        <f t="shared" si="0"/>
        <v>807</v>
      </c>
      <c r="R19" s="31">
        <f t="shared" si="1"/>
        <v>859</v>
      </c>
      <c r="S19" s="29">
        <f>IF($Q19&lt;Parâmetros!$E$19,$G19-1,$G19)</f>
        <v>46265</v>
      </c>
    </row>
    <row r="20" spans="1:19" ht="15" customHeight="1" x14ac:dyDescent="0.25">
      <c r="A20" s="124">
        <v>9561</v>
      </c>
      <c r="B20" s="65" t="s">
        <v>172</v>
      </c>
      <c r="C20" s="65" t="s">
        <v>282</v>
      </c>
      <c r="D20" s="66">
        <v>46266</v>
      </c>
      <c r="E20" s="67">
        <v>2.1</v>
      </c>
      <c r="F20" s="65" t="s">
        <v>255</v>
      </c>
      <c r="G20" s="66">
        <v>46265</v>
      </c>
      <c r="H20">
        <v>40509411</v>
      </c>
      <c r="I20">
        <v>20</v>
      </c>
      <c r="J20" s="65" t="s">
        <v>617</v>
      </c>
      <c r="K20" s="65" t="s">
        <v>618</v>
      </c>
      <c r="L20" s="66">
        <v>46265</v>
      </c>
      <c r="M20" s="65" t="s">
        <v>287</v>
      </c>
      <c r="N20" s="65" t="s">
        <v>264</v>
      </c>
      <c r="O20" s="65" t="s">
        <v>259</v>
      </c>
      <c r="P20" s="66">
        <v>46266</v>
      </c>
      <c r="Q20" s="31">
        <f t="shared" si="0"/>
        <v>862</v>
      </c>
      <c r="R20" s="31">
        <f t="shared" si="1"/>
        <v>989</v>
      </c>
      <c r="S20" s="29">
        <f>IF($Q20&lt;Parâmetros!$E$19,$G20-1,$G20)</f>
        <v>46265</v>
      </c>
    </row>
    <row r="21" spans="1:19" ht="15" customHeight="1" x14ac:dyDescent="0.25">
      <c r="A21" s="124">
        <v>9561</v>
      </c>
      <c r="B21" s="65" t="s">
        <v>172</v>
      </c>
      <c r="C21" s="65" t="s">
        <v>854</v>
      </c>
      <c r="D21" s="66">
        <v>46267</v>
      </c>
      <c r="E21" s="67">
        <v>4</v>
      </c>
      <c r="F21" s="65" t="s">
        <v>255</v>
      </c>
      <c r="G21" s="66">
        <v>46266</v>
      </c>
      <c r="H21">
        <v>40510987</v>
      </c>
      <c r="I21">
        <v>10</v>
      </c>
      <c r="J21" s="65" t="s">
        <v>855</v>
      </c>
      <c r="K21" s="65" t="s">
        <v>856</v>
      </c>
      <c r="L21" s="66">
        <v>46266</v>
      </c>
      <c r="M21" s="65" t="s">
        <v>261</v>
      </c>
      <c r="N21">
        <v>3003736</v>
      </c>
      <c r="O21" s="65" t="s">
        <v>259</v>
      </c>
      <c r="P21" s="66">
        <v>46267</v>
      </c>
      <c r="Q21" s="31">
        <f t="shared" si="0"/>
        <v>420</v>
      </c>
      <c r="R21" s="31">
        <f t="shared" si="1"/>
        <v>661</v>
      </c>
      <c r="S21" s="29">
        <f>IF($Q21&lt;Parâmetros!$E$19,$G21-1,$G21)</f>
        <v>46266</v>
      </c>
    </row>
    <row r="22" spans="1:19" ht="15" customHeight="1" x14ac:dyDescent="0.25">
      <c r="A22" s="124">
        <v>9561</v>
      </c>
      <c r="B22" s="65" t="s">
        <v>172</v>
      </c>
      <c r="C22" s="65" t="s">
        <v>282</v>
      </c>
      <c r="D22" s="66">
        <v>46267</v>
      </c>
      <c r="E22" s="67">
        <v>0.76</v>
      </c>
      <c r="F22" s="65" t="s">
        <v>255</v>
      </c>
      <c r="G22" s="66">
        <v>46266</v>
      </c>
      <c r="H22">
        <v>40509390</v>
      </c>
      <c r="I22">
        <v>10</v>
      </c>
      <c r="J22" s="65" t="s">
        <v>857</v>
      </c>
      <c r="K22" s="65" t="s">
        <v>858</v>
      </c>
      <c r="L22" s="66">
        <v>46266</v>
      </c>
      <c r="M22" s="65" t="s">
        <v>287</v>
      </c>
      <c r="N22" s="65" t="s">
        <v>264</v>
      </c>
      <c r="O22" s="65" t="s">
        <v>259</v>
      </c>
      <c r="P22" s="66">
        <v>46267</v>
      </c>
      <c r="Q22" s="31">
        <f t="shared" si="0"/>
        <v>769</v>
      </c>
      <c r="R22" s="31">
        <f t="shared" si="1"/>
        <v>815</v>
      </c>
      <c r="S22" s="29">
        <f>IF($Q22&lt;Parâmetros!$E$19,$G22-1,$G22)</f>
        <v>46266</v>
      </c>
    </row>
    <row r="23" spans="1:19" ht="15" customHeight="1" x14ac:dyDescent="0.25">
      <c r="A23" s="124">
        <v>9561</v>
      </c>
      <c r="B23" s="65" t="s">
        <v>172</v>
      </c>
      <c r="C23" s="65" t="s">
        <v>282</v>
      </c>
      <c r="D23" s="66">
        <v>46267</v>
      </c>
      <c r="E23" s="67">
        <v>0.4</v>
      </c>
      <c r="F23" s="65" t="s">
        <v>255</v>
      </c>
      <c r="G23" s="66">
        <v>46266</v>
      </c>
      <c r="H23">
        <v>40509390</v>
      </c>
      <c r="I23">
        <v>20</v>
      </c>
      <c r="J23" s="65" t="s">
        <v>859</v>
      </c>
      <c r="K23" s="65" t="s">
        <v>860</v>
      </c>
      <c r="L23" s="66">
        <v>46266</v>
      </c>
      <c r="M23" s="65" t="s">
        <v>287</v>
      </c>
      <c r="N23" s="65" t="s">
        <v>264</v>
      </c>
      <c r="O23" s="65" t="s">
        <v>259</v>
      </c>
      <c r="P23" s="66">
        <v>46267</v>
      </c>
      <c r="Q23" s="31">
        <f t="shared" si="0"/>
        <v>816</v>
      </c>
      <c r="R23" s="31">
        <f t="shared" si="1"/>
        <v>840</v>
      </c>
      <c r="S23" s="29">
        <f>IF($Q23&lt;Parâmetros!$E$19,$G23-1,$G23)</f>
        <v>46266</v>
      </c>
    </row>
    <row r="24" spans="1:19" ht="15" customHeight="1" x14ac:dyDescent="0.25">
      <c r="A24" s="124">
        <v>9561</v>
      </c>
      <c r="B24" s="65" t="s">
        <v>172</v>
      </c>
      <c r="C24" s="65" t="s">
        <v>282</v>
      </c>
      <c r="D24" s="66">
        <v>46267</v>
      </c>
      <c r="E24" s="67">
        <v>0.4</v>
      </c>
      <c r="F24" s="65" t="s">
        <v>255</v>
      </c>
      <c r="G24" s="66">
        <v>46266</v>
      </c>
      <c r="H24">
        <v>40509382</v>
      </c>
      <c r="I24">
        <v>10</v>
      </c>
      <c r="J24" s="65" t="s">
        <v>861</v>
      </c>
      <c r="K24" s="65" t="s">
        <v>862</v>
      </c>
      <c r="L24" s="66">
        <v>46266</v>
      </c>
      <c r="M24" s="65" t="s">
        <v>287</v>
      </c>
      <c r="N24">
        <v>3010918</v>
      </c>
      <c r="O24" s="65" t="s">
        <v>259</v>
      </c>
      <c r="P24" s="66">
        <v>46267</v>
      </c>
      <c r="Q24" s="31">
        <f t="shared" si="0"/>
        <v>845</v>
      </c>
      <c r="R24" s="31">
        <f t="shared" si="1"/>
        <v>870</v>
      </c>
      <c r="S24" s="29">
        <f>IF($Q24&lt;Parâmetros!$E$19,$G24-1,$G24)</f>
        <v>46266</v>
      </c>
    </row>
    <row r="25" spans="1:19" ht="15" customHeight="1" x14ac:dyDescent="0.25">
      <c r="A25" s="124">
        <v>9561</v>
      </c>
      <c r="B25" s="65" t="s">
        <v>172</v>
      </c>
      <c r="C25" s="65" t="s">
        <v>282</v>
      </c>
      <c r="D25" s="66">
        <v>46267</v>
      </c>
      <c r="E25" s="67">
        <v>0.49</v>
      </c>
      <c r="F25" s="65" t="s">
        <v>255</v>
      </c>
      <c r="G25" s="66">
        <v>46266</v>
      </c>
      <c r="H25">
        <v>40509382</v>
      </c>
      <c r="I25">
        <v>20</v>
      </c>
      <c r="J25" s="65" t="s">
        <v>863</v>
      </c>
      <c r="K25" s="65" t="s">
        <v>864</v>
      </c>
      <c r="L25" s="66">
        <v>46266</v>
      </c>
      <c r="M25" s="65" t="s">
        <v>287</v>
      </c>
      <c r="N25">
        <v>3010918</v>
      </c>
      <c r="O25" s="65" t="s">
        <v>259</v>
      </c>
      <c r="P25" s="66">
        <v>46267</v>
      </c>
      <c r="Q25" s="31">
        <f t="shared" si="0"/>
        <v>871</v>
      </c>
      <c r="R25" s="31">
        <f t="shared" si="1"/>
        <v>900</v>
      </c>
      <c r="S25" s="29">
        <f>IF($Q25&lt;Parâmetros!$E$19,$G25-1,$G25)</f>
        <v>46266</v>
      </c>
    </row>
    <row r="26" spans="1:19" ht="15" customHeight="1" x14ac:dyDescent="0.25">
      <c r="A26" s="124">
        <v>9561</v>
      </c>
      <c r="B26" s="65" t="s">
        <v>172</v>
      </c>
      <c r="C26" s="65" t="s">
        <v>282</v>
      </c>
      <c r="D26" s="66">
        <v>46267</v>
      </c>
      <c r="E26" s="67">
        <v>0.44</v>
      </c>
      <c r="F26" s="65" t="s">
        <v>255</v>
      </c>
      <c r="G26" s="66">
        <v>46266</v>
      </c>
      <c r="H26">
        <v>40509391</v>
      </c>
      <c r="I26">
        <v>10</v>
      </c>
      <c r="J26" s="65" t="s">
        <v>865</v>
      </c>
      <c r="K26" s="65" t="s">
        <v>866</v>
      </c>
      <c r="L26" s="66">
        <v>46266</v>
      </c>
      <c r="M26" s="65" t="s">
        <v>287</v>
      </c>
      <c r="N26" s="65" t="s">
        <v>264</v>
      </c>
      <c r="O26" s="65" t="s">
        <v>259</v>
      </c>
      <c r="P26" s="66">
        <v>46267</v>
      </c>
      <c r="Q26" s="31">
        <f t="shared" si="0"/>
        <v>904</v>
      </c>
      <c r="R26" s="31">
        <f t="shared" si="1"/>
        <v>930</v>
      </c>
      <c r="S26" s="29">
        <f>IF($Q26&lt;Parâmetros!$E$19,$G26-1,$G26)</f>
        <v>46266</v>
      </c>
    </row>
    <row r="27" spans="1:19" ht="15" customHeight="1" x14ac:dyDescent="0.25">
      <c r="A27" s="124">
        <v>9561</v>
      </c>
      <c r="B27" s="65" t="s">
        <v>172</v>
      </c>
      <c r="C27" s="65" t="s">
        <v>282</v>
      </c>
      <c r="D27" s="66">
        <v>46267</v>
      </c>
      <c r="E27" s="67">
        <v>0.12</v>
      </c>
      <c r="F27" s="65" t="s">
        <v>255</v>
      </c>
      <c r="G27" s="66">
        <v>46266</v>
      </c>
      <c r="H27">
        <v>40509391</v>
      </c>
      <c r="I27">
        <v>20</v>
      </c>
      <c r="J27" s="65" t="s">
        <v>867</v>
      </c>
      <c r="K27" s="65" t="s">
        <v>868</v>
      </c>
      <c r="L27" s="66">
        <v>46266</v>
      </c>
      <c r="M27" s="65" t="s">
        <v>287</v>
      </c>
      <c r="N27" s="65" t="s">
        <v>264</v>
      </c>
      <c r="O27" s="65" t="s">
        <v>259</v>
      </c>
      <c r="P27" s="66">
        <v>46267</v>
      </c>
      <c r="Q27" s="31">
        <f t="shared" si="0"/>
        <v>932</v>
      </c>
      <c r="R27" s="31">
        <f t="shared" si="1"/>
        <v>940</v>
      </c>
      <c r="S27" s="29">
        <f>IF($Q27&lt;Parâmetros!$E$19,$G27-1,$G27)</f>
        <v>46266</v>
      </c>
    </row>
    <row r="28" spans="1:19" ht="15" customHeight="1" x14ac:dyDescent="0.25">
      <c r="A28" s="124">
        <v>9561</v>
      </c>
      <c r="B28" s="65" t="s">
        <v>172</v>
      </c>
      <c r="C28" s="65" t="s">
        <v>282</v>
      </c>
      <c r="D28" s="66">
        <v>46267</v>
      </c>
      <c r="E28" s="67">
        <v>0.3</v>
      </c>
      <c r="F28" s="65" t="s">
        <v>255</v>
      </c>
      <c r="G28" s="66">
        <v>46266</v>
      </c>
      <c r="H28">
        <v>40509383</v>
      </c>
      <c r="I28">
        <v>10</v>
      </c>
      <c r="J28" s="65" t="s">
        <v>869</v>
      </c>
      <c r="K28" s="65" t="s">
        <v>870</v>
      </c>
      <c r="L28" s="66">
        <v>46266</v>
      </c>
      <c r="M28" s="65" t="s">
        <v>287</v>
      </c>
      <c r="N28">
        <v>3010928</v>
      </c>
      <c r="O28" s="65" t="s">
        <v>259</v>
      </c>
      <c r="P28" s="66">
        <v>46267</v>
      </c>
      <c r="Q28" s="31">
        <f t="shared" si="0"/>
        <v>941</v>
      </c>
      <c r="R28" s="31">
        <f t="shared" si="1"/>
        <v>960</v>
      </c>
      <c r="S28" s="29">
        <f>IF($Q28&lt;Parâmetros!$E$19,$G28-1,$G28)</f>
        <v>46266</v>
      </c>
    </row>
    <row r="29" spans="1:19" ht="15" customHeight="1" x14ac:dyDescent="0.25">
      <c r="A29" s="124">
        <v>9561</v>
      </c>
      <c r="B29" s="65" t="s">
        <v>172</v>
      </c>
      <c r="C29" s="65" t="s">
        <v>282</v>
      </c>
      <c r="D29" s="66">
        <v>46267</v>
      </c>
      <c r="E29" s="67">
        <v>0.69</v>
      </c>
      <c r="F29" s="65" t="s">
        <v>255</v>
      </c>
      <c r="G29" s="66">
        <v>46266</v>
      </c>
      <c r="H29">
        <v>40509383</v>
      </c>
      <c r="I29">
        <v>20</v>
      </c>
      <c r="J29" s="65" t="s">
        <v>871</v>
      </c>
      <c r="K29" s="65" t="s">
        <v>872</v>
      </c>
      <c r="L29" s="66">
        <v>46266</v>
      </c>
      <c r="M29" s="65" t="s">
        <v>287</v>
      </c>
      <c r="N29">
        <v>3010928</v>
      </c>
      <c r="O29" s="65" t="s">
        <v>259</v>
      </c>
      <c r="P29" s="66">
        <v>46267</v>
      </c>
      <c r="Q29" s="31">
        <f t="shared" si="0"/>
        <v>963</v>
      </c>
      <c r="R29" s="31">
        <f t="shared" si="1"/>
        <v>1004</v>
      </c>
      <c r="S29" s="29">
        <f>IF($Q29&lt;Parâmetros!$E$19,$G29-1,$G29)</f>
        <v>46266</v>
      </c>
    </row>
    <row r="30" spans="1:19" ht="15" customHeight="1" x14ac:dyDescent="0.25">
      <c r="A30" s="124">
        <v>9821</v>
      </c>
      <c r="B30" s="65" t="s">
        <v>301</v>
      </c>
      <c r="C30" s="65" t="s">
        <v>288</v>
      </c>
      <c r="D30" s="66">
        <v>46265</v>
      </c>
      <c r="E30" s="67">
        <v>16.440000000000001</v>
      </c>
      <c r="F30" s="65" t="s">
        <v>255</v>
      </c>
      <c r="G30" s="66">
        <v>46264</v>
      </c>
      <c r="H30">
        <v>40460626</v>
      </c>
      <c r="I30">
        <v>50</v>
      </c>
      <c r="J30" s="65" t="s">
        <v>518</v>
      </c>
      <c r="K30" s="65" t="s">
        <v>519</v>
      </c>
      <c r="L30" s="66">
        <v>46265</v>
      </c>
      <c r="M30" s="65" t="s">
        <v>261</v>
      </c>
      <c r="N30" s="65" t="s">
        <v>264</v>
      </c>
      <c r="O30" s="65" t="s">
        <v>259</v>
      </c>
      <c r="P30" s="66">
        <v>46265</v>
      </c>
      <c r="Q30" s="31">
        <f t="shared" si="0"/>
        <v>1402</v>
      </c>
      <c r="R30" s="31">
        <f t="shared" si="1"/>
        <v>949</v>
      </c>
      <c r="S30" s="29">
        <f>IF($Q30&lt;Parâmetros!$E$19,$G30-1,$G30)</f>
        <v>46264</v>
      </c>
    </row>
    <row r="31" spans="1:19" ht="15" customHeight="1" x14ac:dyDescent="0.25">
      <c r="A31" s="124">
        <v>9821</v>
      </c>
      <c r="B31" s="65" t="s">
        <v>301</v>
      </c>
      <c r="C31" s="65" t="s">
        <v>288</v>
      </c>
      <c r="D31" s="66">
        <v>46265</v>
      </c>
      <c r="E31" s="67">
        <v>-16.440000000000001</v>
      </c>
      <c r="F31" s="65" t="s">
        <v>255</v>
      </c>
      <c r="G31" s="66">
        <v>46264</v>
      </c>
      <c r="H31">
        <v>40460626</v>
      </c>
      <c r="I31">
        <v>50</v>
      </c>
      <c r="J31" s="65" t="s">
        <v>518</v>
      </c>
      <c r="K31" s="65" t="s">
        <v>519</v>
      </c>
      <c r="L31" s="66">
        <v>46265</v>
      </c>
      <c r="M31" s="65" t="s">
        <v>261</v>
      </c>
      <c r="N31" s="65" t="s">
        <v>264</v>
      </c>
      <c r="O31" s="65" t="s">
        <v>312</v>
      </c>
      <c r="P31" s="66">
        <v>46266</v>
      </c>
      <c r="Q31" s="31">
        <f t="shared" si="0"/>
        <v>1402</v>
      </c>
      <c r="R31" s="31">
        <f t="shared" si="1"/>
        <v>949</v>
      </c>
      <c r="S31" s="29">
        <f>IF($Q31&lt;Parâmetros!$E$19,$G31-1,$G31)</f>
        <v>46264</v>
      </c>
    </row>
    <row r="32" spans="1:19" ht="15" customHeight="1" x14ac:dyDescent="0.25">
      <c r="A32" s="124">
        <v>10495</v>
      </c>
      <c r="B32" s="65" t="s">
        <v>199</v>
      </c>
      <c r="C32" s="65" t="s">
        <v>254</v>
      </c>
      <c r="D32" s="66">
        <v>46262</v>
      </c>
      <c r="E32" s="67">
        <v>-1.0900000000000001</v>
      </c>
      <c r="F32" s="65" t="s">
        <v>255</v>
      </c>
      <c r="G32" s="66">
        <v>46262</v>
      </c>
      <c r="H32">
        <v>40506238</v>
      </c>
      <c r="I32">
        <v>10</v>
      </c>
      <c r="J32" s="65" t="s">
        <v>619</v>
      </c>
      <c r="K32" s="65" t="s">
        <v>440</v>
      </c>
      <c r="L32" s="66">
        <v>46262</v>
      </c>
      <c r="M32" s="65" t="s">
        <v>258</v>
      </c>
      <c r="N32" s="65" t="s">
        <v>264</v>
      </c>
      <c r="O32" s="65" t="s">
        <v>312</v>
      </c>
      <c r="P32" s="66">
        <v>46266</v>
      </c>
      <c r="Q32" s="31">
        <f t="shared" si="0"/>
        <v>418</v>
      </c>
      <c r="R32" s="31">
        <f t="shared" si="1"/>
        <v>483</v>
      </c>
      <c r="S32" s="29">
        <f>IF($Q32&lt;Parâmetros!$E$19,$G32-1,$G32)</f>
        <v>46261</v>
      </c>
    </row>
    <row r="33" spans="1:19" ht="15" customHeight="1" x14ac:dyDescent="0.25">
      <c r="A33" s="124">
        <v>10495</v>
      </c>
      <c r="B33" s="65" t="s">
        <v>199</v>
      </c>
      <c r="C33" s="65" t="s">
        <v>254</v>
      </c>
      <c r="D33" s="66">
        <v>46266</v>
      </c>
      <c r="E33" s="67">
        <v>1</v>
      </c>
      <c r="F33" s="65" t="s">
        <v>255</v>
      </c>
      <c r="G33" s="66">
        <v>46262</v>
      </c>
      <c r="H33">
        <v>40506238</v>
      </c>
      <c r="I33">
        <v>10</v>
      </c>
      <c r="J33" s="65" t="s">
        <v>514</v>
      </c>
      <c r="K33" s="65" t="s">
        <v>440</v>
      </c>
      <c r="L33" s="66">
        <v>46262</v>
      </c>
      <c r="M33" s="65" t="s">
        <v>258</v>
      </c>
      <c r="N33" s="65" t="s">
        <v>264</v>
      </c>
      <c r="O33" s="65" t="s">
        <v>312</v>
      </c>
      <c r="P33" s="66">
        <v>46266</v>
      </c>
      <c r="Q33" s="31">
        <f t="shared" si="0"/>
        <v>423</v>
      </c>
      <c r="R33" s="31">
        <f t="shared" si="1"/>
        <v>483</v>
      </c>
      <c r="S33" s="29">
        <f>IF($Q33&lt;Parâmetros!$E$19,$G33-1,$G33)</f>
        <v>46262</v>
      </c>
    </row>
    <row r="34" spans="1:19" ht="15" customHeight="1" x14ac:dyDescent="0.25">
      <c r="A34" s="124">
        <v>10495</v>
      </c>
      <c r="B34" s="65" t="s">
        <v>199</v>
      </c>
      <c r="C34" s="65" t="s">
        <v>254</v>
      </c>
      <c r="D34" s="66">
        <v>46265</v>
      </c>
      <c r="E34" s="67">
        <v>1.07</v>
      </c>
      <c r="F34" s="65" t="s">
        <v>255</v>
      </c>
      <c r="G34" s="66">
        <v>46262</v>
      </c>
      <c r="H34">
        <v>40510404</v>
      </c>
      <c r="I34">
        <v>10</v>
      </c>
      <c r="J34" s="65" t="s">
        <v>347</v>
      </c>
      <c r="K34" s="65" t="s">
        <v>337</v>
      </c>
      <c r="L34" s="66">
        <v>46262</v>
      </c>
      <c r="M34" s="65" t="s">
        <v>261</v>
      </c>
      <c r="N34" s="65" t="s">
        <v>264</v>
      </c>
      <c r="O34" s="65" t="s">
        <v>259</v>
      </c>
      <c r="P34" s="66">
        <v>46265</v>
      </c>
      <c r="Q34" s="31">
        <f t="shared" si="0"/>
        <v>850</v>
      </c>
      <c r="R34" s="31">
        <f t="shared" si="1"/>
        <v>915</v>
      </c>
      <c r="S34" s="29">
        <f>IF($Q34&lt;Parâmetros!$E$19,$G34-1,$G34)</f>
        <v>46262</v>
      </c>
    </row>
    <row r="35" spans="1:19" ht="15" customHeight="1" x14ac:dyDescent="0.25">
      <c r="A35" s="124">
        <v>10495</v>
      </c>
      <c r="B35" s="65" t="s">
        <v>199</v>
      </c>
      <c r="C35" s="65" t="s">
        <v>254</v>
      </c>
      <c r="D35" s="66">
        <v>46265</v>
      </c>
      <c r="E35" s="67">
        <v>0.98</v>
      </c>
      <c r="F35" s="65" t="s">
        <v>255</v>
      </c>
      <c r="G35" s="66">
        <v>46265</v>
      </c>
      <c r="H35">
        <v>40506296</v>
      </c>
      <c r="I35">
        <v>10</v>
      </c>
      <c r="J35" s="65" t="s">
        <v>344</v>
      </c>
      <c r="K35" s="65" t="s">
        <v>291</v>
      </c>
      <c r="L35" s="66">
        <v>46265</v>
      </c>
      <c r="M35" s="65" t="s">
        <v>258</v>
      </c>
      <c r="N35" s="65" t="s">
        <v>264</v>
      </c>
      <c r="O35" s="65" t="s">
        <v>259</v>
      </c>
      <c r="P35" s="66">
        <v>46265</v>
      </c>
      <c r="Q35" s="31">
        <f t="shared" si="0"/>
        <v>420</v>
      </c>
      <c r="R35" s="31">
        <f t="shared" si="1"/>
        <v>480</v>
      </c>
      <c r="S35" s="29">
        <f>IF($Q35&lt;Parâmetros!$E$19,$G35-1,$G35)</f>
        <v>46265</v>
      </c>
    </row>
    <row r="36" spans="1:19" ht="15" customHeight="1" x14ac:dyDescent="0.25">
      <c r="A36" s="124">
        <v>10495</v>
      </c>
      <c r="B36" s="65" t="s">
        <v>199</v>
      </c>
      <c r="C36" s="65" t="s">
        <v>254</v>
      </c>
      <c r="D36" s="66">
        <v>46265</v>
      </c>
      <c r="E36" s="67">
        <v>3.75</v>
      </c>
      <c r="F36" s="65" t="s">
        <v>255</v>
      </c>
      <c r="G36" s="66">
        <v>46265</v>
      </c>
      <c r="H36">
        <v>40489283</v>
      </c>
      <c r="I36">
        <v>20</v>
      </c>
      <c r="J36" s="65" t="s">
        <v>520</v>
      </c>
      <c r="K36" s="65" t="s">
        <v>521</v>
      </c>
      <c r="L36" s="66">
        <v>46265</v>
      </c>
      <c r="M36" s="65" t="s">
        <v>261</v>
      </c>
      <c r="N36" s="65" t="s">
        <v>264</v>
      </c>
      <c r="O36" s="65" t="s">
        <v>259</v>
      </c>
      <c r="P36" s="66">
        <v>46265</v>
      </c>
      <c r="Q36" s="31">
        <f t="shared" si="0"/>
        <v>603</v>
      </c>
      <c r="R36" s="31">
        <f t="shared" si="1"/>
        <v>827</v>
      </c>
      <c r="S36" s="29">
        <f>IF($Q36&lt;Parâmetros!$E$19,$G36-1,$G36)</f>
        <v>46265</v>
      </c>
    </row>
    <row r="37" spans="1:19" ht="15" customHeight="1" x14ac:dyDescent="0.25">
      <c r="A37" s="124">
        <v>10495</v>
      </c>
      <c r="B37" s="65" t="s">
        <v>199</v>
      </c>
      <c r="C37" s="65" t="s">
        <v>254</v>
      </c>
      <c r="D37" s="66">
        <v>46266</v>
      </c>
      <c r="E37" s="67">
        <v>1.18</v>
      </c>
      <c r="F37" s="65" t="s">
        <v>255</v>
      </c>
      <c r="G37" s="66">
        <v>46266</v>
      </c>
      <c r="H37">
        <v>40506293</v>
      </c>
      <c r="I37">
        <v>10</v>
      </c>
      <c r="J37" s="65" t="s">
        <v>620</v>
      </c>
      <c r="K37" s="65" t="s">
        <v>621</v>
      </c>
      <c r="L37" s="66">
        <v>46266</v>
      </c>
      <c r="M37" s="65" t="s">
        <v>258</v>
      </c>
      <c r="N37" s="65" t="s">
        <v>264</v>
      </c>
      <c r="O37" s="65" t="s">
        <v>259</v>
      </c>
      <c r="P37" s="66">
        <v>46266</v>
      </c>
      <c r="Q37" s="31">
        <f t="shared" si="0"/>
        <v>425</v>
      </c>
      <c r="R37" s="31">
        <f t="shared" si="1"/>
        <v>496</v>
      </c>
      <c r="S37" s="29">
        <f>IF($Q37&lt;Parâmetros!$E$19,$G37-1,$G37)</f>
        <v>46266</v>
      </c>
    </row>
    <row r="38" spans="1:19" ht="15" customHeight="1" x14ac:dyDescent="0.25">
      <c r="A38" s="124">
        <v>11229</v>
      </c>
      <c r="B38" s="65" t="s">
        <v>292</v>
      </c>
      <c r="C38" s="65" t="s">
        <v>288</v>
      </c>
      <c r="D38" s="66">
        <v>46265</v>
      </c>
      <c r="E38" s="67">
        <v>3.95</v>
      </c>
      <c r="F38" s="65" t="s">
        <v>255</v>
      </c>
      <c r="G38" s="66">
        <v>46265</v>
      </c>
      <c r="H38">
        <v>40497238</v>
      </c>
      <c r="I38">
        <v>10</v>
      </c>
      <c r="J38" s="65" t="s">
        <v>448</v>
      </c>
      <c r="K38" s="65" t="s">
        <v>433</v>
      </c>
      <c r="L38" s="66">
        <v>46265</v>
      </c>
      <c r="M38" s="65" t="s">
        <v>261</v>
      </c>
      <c r="N38">
        <v>3004221</v>
      </c>
      <c r="O38" s="65" t="s">
        <v>259</v>
      </c>
      <c r="P38" s="66">
        <v>46265</v>
      </c>
      <c r="Q38" s="31">
        <f t="shared" si="0"/>
        <v>423</v>
      </c>
      <c r="R38" s="31">
        <f t="shared" si="1"/>
        <v>660</v>
      </c>
      <c r="S38" s="29">
        <f>IF($Q38&lt;Parâmetros!$E$19,$G38-1,$G38)</f>
        <v>46265</v>
      </c>
    </row>
    <row r="39" spans="1:19" ht="15" customHeight="1" x14ac:dyDescent="0.25">
      <c r="A39" s="124">
        <v>11229</v>
      </c>
      <c r="B39" s="65" t="s">
        <v>292</v>
      </c>
      <c r="C39" s="65" t="s">
        <v>288</v>
      </c>
      <c r="D39" s="66">
        <v>46267</v>
      </c>
      <c r="E39" s="67">
        <v>0.59</v>
      </c>
      <c r="F39" s="65" t="s">
        <v>255</v>
      </c>
      <c r="G39" s="66">
        <v>46265</v>
      </c>
      <c r="H39">
        <v>40458609</v>
      </c>
      <c r="I39">
        <v>10</v>
      </c>
      <c r="J39" s="65" t="s">
        <v>783</v>
      </c>
      <c r="K39" s="65" t="s">
        <v>784</v>
      </c>
      <c r="L39" s="66">
        <v>46265</v>
      </c>
      <c r="M39" s="65" t="s">
        <v>261</v>
      </c>
      <c r="N39" s="65" t="s">
        <v>264</v>
      </c>
      <c r="O39" s="65" t="s">
        <v>259</v>
      </c>
      <c r="P39" s="66">
        <v>46267</v>
      </c>
      <c r="Q39" s="31">
        <f t="shared" si="0"/>
        <v>662</v>
      </c>
      <c r="R39" s="31">
        <f t="shared" si="1"/>
        <v>697</v>
      </c>
      <c r="S39" s="29">
        <f>IF($Q39&lt;Parâmetros!$E$19,$G39-1,$G39)</f>
        <v>46265</v>
      </c>
    </row>
    <row r="40" spans="1:19" ht="15" customHeight="1" x14ac:dyDescent="0.25">
      <c r="A40" s="124">
        <v>11229</v>
      </c>
      <c r="B40" s="65" t="s">
        <v>292</v>
      </c>
      <c r="C40" s="65" t="s">
        <v>288</v>
      </c>
      <c r="D40" s="66">
        <v>46265</v>
      </c>
      <c r="E40" s="67">
        <v>2.95</v>
      </c>
      <c r="F40" s="65" t="s">
        <v>255</v>
      </c>
      <c r="G40" s="66">
        <v>46265</v>
      </c>
      <c r="H40">
        <v>40458609</v>
      </c>
      <c r="I40">
        <v>10</v>
      </c>
      <c r="J40" s="65" t="s">
        <v>359</v>
      </c>
      <c r="K40" s="65" t="s">
        <v>522</v>
      </c>
      <c r="L40" s="66">
        <v>46265</v>
      </c>
      <c r="M40" s="65" t="s">
        <v>261</v>
      </c>
      <c r="N40" s="65" t="s">
        <v>264</v>
      </c>
      <c r="O40" s="65" t="s">
        <v>259</v>
      </c>
      <c r="P40" s="66">
        <v>46265</v>
      </c>
      <c r="Q40" s="31">
        <f t="shared" si="0"/>
        <v>752</v>
      </c>
      <c r="R40" s="31">
        <f t="shared" si="1"/>
        <v>929</v>
      </c>
      <c r="S40" s="29">
        <f>IF($Q40&lt;Parâmetros!$E$19,$G40-1,$G40)</f>
        <v>46265</v>
      </c>
    </row>
    <row r="41" spans="1:19" ht="15" customHeight="1" x14ac:dyDescent="0.25">
      <c r="A41" s="124">
        <v>11229</v>
      </c>
      <c r="B41" s="65" t="s">
        <v>292</v>
      </c>
      <c r="C41" s="65" t="s">
        <v>288</v>
      </c>
      <c r="D41" s="66">
        <v>46265</v>
      </c>
      <c r="E41" s="67">
        <v>0.75</v>
      </c>
      <c r="F41" s="65" t="s">
        <v>255</v>
      </c>
      <c r="G41" s="66">
        <v>46265</v>
      </c>
      <c r="H41">
        <v>40494736</v>
      </c>
      <c r="I41">
        <v>10</v>
      </c>
      <c r="J41" s="65" t="s">
        <v>523</v>
      </c>
      <c r="K41" s="65" t="s">
        <v>524</v>
      </c>
      <c r="L41" s="66">
        <v>46265</v>
      </c>
      <c r="M41" s="65" t="s">
        <v>261</v>
      </c>
      <c r="N41" s="65" t="s">
        <v>264</v>
      </c>
      <c r="O41" s="65" t="s">
        <v>259</v>
      </c>
      <c r="P41" s="66">
        <v>46265</v>
      </c>
      <c r="Q41" s="31">
        <f t="shared" si="0"/>
        <v>936</v>
      </c>
      <c r="R41" s="31">
        <f t="shared" si="1"/>
        <v>981</v>
      </c>
      <c r="S41" s="29">
        <f>IF($Q41&lt;Parâmetros!$E$19,$G41-1,$G41)</f>
        <v>46265</v>
      </c>
    </row>
    <row r="42" spans="1:19" ht="15" customHeight="1" x14ac:dyDescent="0.25">
      <c r="A42" s="124">
        <v>11229</v>
      </c>
      <c r="B42" s="65" t="s">
        <v>292</v>
      </c>
      <c r="C42" s="65" t="s">
        <v>288</v>
      </c>
      <c r="D42" s="66">
        <v>46266</v>
      </c>
      <c r="E42" s="67">
        <v>24.17</v>
      </c>
      <c r="F42" s="65" t="s">
        <v>255</v>
      </c>
      <c r="G42" s="66">
        <v>46265</v>
      </c>
      <c r="H42">
        <v>40494736</v>
      </c>
      <c r="I42">
        <v>10</v>
      </c>
      <c r="J42" s="65" t="s">
        <v>707</v>
      </c>
      <c r="K42" s="65" t="s">
        <v>708</v>
      </c>
      <c r="L42" s="66">
        <v>46266</v>
      </c>
      <c r="M42" s="65" t="s">
        <v>261</v>
      </c>
      <c r="N42" s="65" t="s">
        <v>264</v>
      </c>
      <c r="O42" s="65" t="s">
        <v>259</v>
      </c>
      <c r="P42" s="66">
        <v>46266</v>
      </c>
      <c r="Q42" s="31">
        <f t="shared" si="0"/>
        <v>982</v>
      </c>
      <c r="R42" s="31">
        <f t="shared" si="1"/>
        <v>992</v>
      </c>
      <c r="S42" s="29">
        <f>IF($Q42&lt;Parâmetros!$E$19,$G42-1,$G42)</f>
        <v>46265</v>
      </c>
    </row>
    <row r="43" spans="1:19" ht="15" customHeight="1" x14ac:dyDescent="0.25">
      <c r="A43" s="124">
        <v>11229</v>
      </c>
      <c r="B43" s="65" t="s">
        <v>292</v>
      </c>
      <c r="C43" s="65" t="s">
        <v>288</v>
      </c>
      <c r="D43" s="66">
        <v>46266</v>
      </c>
      <c r="E43" s="67">
        <v>-24.17</v>
      </c>
      <c r="F43" s="65" t="s">
        <v>255</v>
      </c>
      <c r="G43" s="66">
        <v>46265</v>
      </c>
      <c r="H43">
        <v>40494736</v>
      </c>
      <c r="I43">
        <v>10</v>
      </c>
      <c r="J43" s="65" t="s">
        <v>707</v>
      </c>
      <c r="K43" s="65" t="s">
        <v>708</v>
      </c>
      <c r="L43" s="66">
        <v>46266</v>
      </c>
      <c r="M43" s="65" t="s">
        <v>261</v>
      </c>
      <c r="N43" s="65" t="s">
        <v>264</v>
      </c>
      <c r="O43" s="65" t="s">
        <v>259</v>
      </c>
      <c r="P43" s="66">
        <v>46266</v>
      </c>
      <c r="Q43" s="31">
        <f t="shared" si="0"/>
        <v>982</v>
      </c>
      <c r="R43" s="31">
        <f t="shared" si="1"/>
        <v>992</v>
      </c>
      <c r="S43" s="29">
        <f>IF($Q43&lt;Parâmetros!$E$19,$G43-1,$G43)</f>
        <v>46265</v>
      </c>
    </row>
    <row r="44" spans="1:19" ht="15" customHeight="1" x14ac:dyDescent="0.25">
      <c r="A44" s="124">
        <v>11229</v>
      </c>
      <c r="B44" s="65" t="s">
        <v>292</v>
      </c>
      <c r="C44" s="65" t="s">
        <v>288</v>
      </c>
      <c r="D44" s="66">
        <v>46266</v>
      </c>
      <c r="E44" s="67">
        <v>4.25</v>
      </c>
      <c r="F44" s="65" t="s">
        <v>255</v>
      </c>
      <c r="G44" s="66">
        <v>46266</v>
      </c>
      <c r="H44">
        <v>40501826</v>
      </c>
      <c r="I44">
        <v>10</v>
      </c>
      <c r="J44" s="65" t="s">
        <v>709</v>
      </c>
      <c r="K44" s="65" t="s">
        <v>710</v>
      </c>
      <c r="L44" s="66">
        <v>46266</v>
      </c>
      <c r="M44" s="65" t="s">
        <v>261</v>
      </c>
      <c r="N44" s="65" t="s">
        <v>264</v>
      </c>
      <c r="O44" s="65" t="s">
        <v>259</v>
      </c>
      <c r="P44" s="66">
        <v>46266</v>
      </c>
      <c r="Q44" s="31">
        <f t="shared" si="0"/>
        <v>435</v>
      </c>
      <c r="R44" s="31">
        <f t="shared" si="1"/>
        <v>690</v>
      </c>
      <c r="S44" s="29">
        <f>IF($Q44&lt;Parâmetros!$E$19,$G44-1,$G44)</f>
        <v>46266</v>
      </c>
    </row>
    <row r="45" spans="1:19" ht="15" customHeight="1" x14ac:dyDescent="0.25">
      <c r="A45" s="124">
        <v>11229</v>
      </c>
      <c r="B45" s="65" t="s">
        <v>292</v>
      </c>
      <c r="C45" s="65" t="s">
        <v>288</v>
      </c>
      <c r="D45" s="66">
        <v>46266</v>
      </c>
      <c r="E45" s="67">
        <v>4.04</v>
      </c>
      <c r="F45" s="65" t="s">
        <v>255</v>
      </c>
      <c r="G45" s="66">
        <v>46266</v>
      </c>
      <c r="H45">
        <v>40501826</v>
      </c>
      <c r="I45">
        <v>10</v>
      </c>
      <c r="J45" s="65" t="s">
        <v>711</v>
      </c>
      <c r="K45" s="65" t="s">
        <v>712</v>
      </c>
      <c r="L45" s="66">
        <v>46266</v>
      </c>
      <c r="M45" s="65" t="s">
        <v>261</v>
      </c>
      <c r="N45" s="65" t="s">
        <v>264</v>
      </c>
      <c r="O45" s="65" t="s">
        <v>259</v>
      </c>
      <c r="P45" s="66">
        <v>46266</v>
      </c>
      <c r="Q45" s="31">
        <f t="shared" si="0"/>
        <v>756</v>
      </c>
      <c r="R45" s="31">
        <f t="shared" si="1"/>
        <v>998</v>
      </c>
      <c r="S45" s="29">
        <f>IF($Q45&lt;Parâmetros!$E$19,$G45-1,$G45)</f>
        <v>46266</v>
      </c>
    </row>
    <row r="46" spans="1:19" ht="15" customHeight="1" x14ac:dyDescent="0.25">
      <c r="A46" s="124">
        <v>11352</v>
      </c>
      <c r="B46" s="65" t="s">
        <v>159</v>
      </c>
      <c r="C46" s="65" t="s">
        <v>262</v>
      </c>
      <c r="D46" s="66">
        <v>46265</v>
      </c>
      <c r="E46" s="67">
        <v>40.56</v>
      </c>
      <c r="F46" s="65" t="s">
        <v>255</v>
      </c>
      <c r="G46" s="66">
        <v>46263</v>
      </c>
      <c r="H46">
        <v>40507038</v>
      </c>
      <c r="I46">
        <v>10</v>
      </c>
      <c r="J46" s="65" t="s">
        <v>449</v>
      </c>
      <c r="K46" s="65" t="s">
        <v>450</v>
      </c>
      <c r="L46" s="66">
        <v>46265</v>
      </c>
      <c r="M46" s="65" t="s">
        <v>261</v>
      </c>
      <c r="N46" s="65" t="s">
        <v>264</v>
      </c>
      <c r="O46" s="65" t="s">
        <v>259</v>
      </c>
      <c r="P46" s="66">
        <v>46265</v>
      </c>
      <c r="Q46" s="31">
        <f t="shared" si="0"/>
        <v>906</v>
      </c>
      <c r="R46" s="31">
        <f t="shared" si="1"/>
        <v>460</v>
      </c>
      <c r="S46" s="29">
        <f>IF($Q46&lt;Parâmetros!$E$19,$G46-1,$G46)</f>
        <v>46263</v>
      </c>
    </row>
    <row r="47" spans="1:19" ht="15" customHeight="1" x14ac:dyDescent="0.25">
      <c r="A47" s="124">
        <v>11352</v>
      </c>
      <c r="B47" s="65" t="s">
        <v>159</v>
      </c>
      <c r="C47" s="65" t="s">
        <v>262</v>
      </c>
      <c r="D47" s="66">
        <v>46265</v>
      </c>
      <c r="E47" s="67">
        <v>4</v>
      </c>
      <c r="F47" s="65" t="s">
        <v>255</v>
      </c>
      <c r="G47" s="66">
        <v>46265</v>
      </c>
      <c r="H47">
        <v>40510414</v>
      </c>
      <c r="I47">
        <v>10</v>
      </c>
      <c r="J47" s="65" t="s">
        <v>525</v>
      </c>
      <c r="K47" s="65" t="s">
        <v>526</v>
      </c>
      <c r="L47" s="66">
        <v>46265</v>
      </c>
      <c r="M47" s="65" t="s">
        <v>261</v>
      </c>
      <c r="N47" s="65" t="s">
        <v>264</v>
      </c>
      <c r="O47" s="65" t="s">
        <v>259</v>
      </c>
      <c r="P47" s="66">
        <v>46265</v>
      </c>
      <c r="Q47" s="31">
        <f t="shared" si="0"/>
        <v>444</v>
      </c>
      <c r="R47" s="31">
        <f t="shared" si="1"/>
        <v>684</v>
      </c>
      <c r="S47" s="29">
        <f>IF($Q47&lt;Parâmetros!$E$19,$G47-1,$G47)</f>
        <v>46265</v>
      </c>
    </row>
    <row r="48" spans="1:19" ht="15" customHeight="1" x14ac:dyDescent="0.25">
      <c r="A48" s="124">
        <v>11352</v>
      </c>
      <c r="B48" s="65" t="s">
        <v>159</v>
      </c>
      <c r="C48" s="65" t="s">
        <v>262</v>
      </c>
      <c r="D48" s="66">
        <v>46265</v>
      </c>
      <c r="E48" s="67">
        <v>3.9</v>
      </c>
      <c r="F48" s="65" t="s">
        <v>255</v>
      </c>
      <c r="G48" s="66">
        <v>46265</v>
      </c>
      <c r="H48">
        <v>40510414</v>
      </c>
      <c r="I48">
        <v>10</v>
      </c>
      <c r="J48" s="65" t="s">
        <v>527</v>
      </c>
      <c r="K48" s="65" t="s">
        <v>528</v>
      </c>
      <c r="L48" s="66">
        <v>46265</v>
      </c>
      <c r="M48" s="65" t="s">
        <v>261</v>
      </c>
      <c r="N48" s="65" t="s">
        <v>264</v>
      </c>
      <c r="O48" s="65" t="s">
        <v>259</v>
      </c>
      <c r="P48" s="66">
        <v>46265</v>
      </c>
      <c r="Q48" s="31">
        <f t="shared" si="0"/>
        <v>751</v>
      </c>
      <c r="R48" s="31">
        <f t="shared" si="1"/>
        <v>985</v>
      </c>
      <c r="S48" s="29">
        <f>IF($Q48&lt;Parâmetros!$E$19,$G48-1,$G48)</f>
        <v>46265</v>
      </c>
    </row>
    <row r="49" spans="1:19" ht="15" customHeight="1" x14ac:dyDescent="0.25">
      <c r="A49" s="124">
        <v>11352</v>
      </c>
      <c r="B49" s="65" t="s">
        <v>159</v>
      </c>
      <c r="C49" s="65" t="s">
        <v>262</v>
      </c>
      <c r="D49" s="66">
        <v>46266</v>
      </c>
      <c r="E49" s="67">
        <v>3.9</v>
      </c>
      <c r="F49" s="65" t="s">
        <v>255</v>
      </c>
      <c r="G49" s="66">
        <v>46266</v>
      </c>
      <c r="H49">
        <v>40510414</v>
      </c>
      <c r="I49">
        <v>10</v>
      </c>
      <c r="J49" s="65" t="s">
        <v>354</v>
      </c>
      <c r="K49" s="65" t="s">
        <v>622</v>
      </c>
      <c r="L49" s="66">
        <v>46266</v>
      </c>
      <c r="M49" s="65" t="s">
        <v>261</v>
      </c>
      <c r="N49" s="65" t="s">
        <v>264</v>
      </c>
      <c r="O49" s="65" t="s">
        <v>259</v>
      </c>
      <c r="P49" s="66">
        <v>46266</v>
      </c>
      <c r="Q49" s="31">
        <f t="shared" si="0"/>
        <v>457</v>
      </c>
      <c r="R49" s="31">
        <f t="shared" si="1"/>
        <v>691</v>
      </c>
      <c r="S49" s="29">
        <f>IF($Q49&lt;Parâmetros!$E$19,$G49-1,$G49)</f>
        <v>46266</v>
      </c>
    </row>
    <row r="50" spans="1:19" ht="15" customHeight="1" x14ac:dyDescent="0.25">
      <c r="A50" s="124">
        <v>11918</v>
      </c>
      <c r="B50" s="65" t="s">
        <v>187</v>
      </c>
      <c r="C50" s="65" t="s">
        <v>285</v>
      </c>
      <c r="D50" s="66">
        <v>46267</v>
      </c>
      <c r="E50" s="67">
        <v>4.3</v>
      </c>
      <c r="F50" s="65" t="s">
        <v>255</v>
      </c>
      <c r="G50" s="66">
        <v>46265</v>
      </c>
      <c r="H50">
        <v>40491684</v>
      </c>
      <c r="I50">
        <v>10</v>
      </c>
      <c r="J50" s="65" t="s">
        <v>873</v>
      </c>
      <c r="K50" s="65" t="s">
        <v>874</v>
      </c>
      <c r="L50" s="66">
        <v>46265</v>
      </c>
      <c r="M50" s="65" t="s">
        <v>261</v>
      </c>
      <c r="N50" s="65" t="s">
        <v>264</v>
      </c>
      <c r="O50" s="65" t="s">
        <v>259</v>
      </c>
      <c r="P50" s="66">
        <v>46267</v>
      </c>
      <c r="Q50" s="31">
        <f t="shared" si="0"/>
        <v>429</v>
      </c>
      <c r="R50" s="31">
        <f t="shared" si="1"/>
        <v>686</v>
      </c>
      <c r="S50" s="29">
        <f>IF($Q50&lt;Parâmetros!$E$19,$G50-1,$G50)</f>
        <v>46265</v>
      </c>
    </row>
    <row r="51" spans="1:19" ht="15" customHeight="1" x14ac:dyDescent="0.25">
      <c r="A51" s="124">
        <v>11918</v>
      </c>
      <c r="B51" s="65" t="s">
        <v>187</v>
      </c>
      <c r="C51" s="65" t="s">
        <v>285</v>
      </c>
      <c r="D51" s="66">
        <v>46267</v>
      </c>
      <c r="E51" s="67">
        <v>1.44</v>
      </c>
      <c r="F51" s="65" t="s">
        <v>255</v>
      </c>
      <c r="G51" s="66">
        <v>46265</v>
      </c>
      <c r="H51">
        <v>40491684</v>
      </c>
      <c r="I51">
        <v>10</v>
      </c>
      <c r="J51" s="65" t="s">
        <v>875</v>
      </c>
      <c r="K51" s="65" t="s">
        <v>876</v>
      </c>
      <c r="L51" s="66">
        <v>46265</v>
      </c>
      <c r="M51" s="65" t="s">
        <v>261</v>
      </c>
      <c r="N51" s="65" t="s">
        <v>264</v>
      </c>
      <c r="O51" s="65" t="s">
        <v>259</v>
      </c>
      <c r="P51" s="66">
        <v>46267</v>
      </c>
      <c r="Q51" s="31">
        <f t="shared" si="0"/>
        <v>753</v>
      </c>
      <c r="R51" s="31">
        <f t="shared" si="1"/>
        <v>840</v>
      </c>
      <c r="S51" s="29">
        <f>IF($Q51&lt;Parâmetros!$E$19,$G51-1,$G51)</f>
        <v>46265</v>
      </c>
    </row>
    <row r="52" spans="1:19" ht="15" customHeight="1" x14ac:dyDescent="0.25">
      <c r="A52" s="124">
        <v>11918</v>
      </c>
      <c r="B52" s="65" t="s">
        <v>187</v>
      </c>
      <c r="C52" s="65" t="s">
        <v>285</v>
      </c>
      <c r="D52" s="66">
        <v>46267</v>
      </c>
      <c r="E52" s="67">
        <v>2.37</v>
      </c>
      <c r="F52" s="65" t="s">
        <v>255</v>
      </c>
      <c r="G52" s="66">
        <v>46265</v>
      </c>
      <c r="H52">
        <v>40488315</v>
      </c>
      <c r="I52">
        <v>50</v>
      </c>
      <c r="J52" s="65" t="s">
        <v>877</v>
      </c>
      <c r="K52" s="65" t="s">
        <v>680</v>
      </c>
      <c r="L52" s="66">
        <v>46265</v>
      </c>
      <c r="M52" s="65" t="s">
        <v>261</v>
      </c>
      <c r="N52" s="65" t="s">
        <v>264</v>
      </c>
      <c r="O52" s="65" t="s">
        <v>259</v>
      </c>
      <c r="P52" s="66">
        <v>46267</v>
      </c>
      <c r="Q52" s="31">
        <f t="shared" si="0"/>
        <v>847</v>
      </c>
      <c r="R52" s="31">
        <f t="shared" si="1"/>
        <v>990</v>
      </c>
      <c r="S52" s="29">
        <f>IF($Q52&lt;Parâmetros!$E$19,$G52-1,$G52)</f>
        <v>46265</v>
      </c>
    </row>
    <row r="53" spans="1:19" ht="15" customHeight="1" x14ac:dyDescent="0.25">
      <c r="A53" s="124">
        <v>11918</v>
      </c>
      <c r="B53" s="65" t="s">
        <v>187</v>
      </c>
      <c r="C53" s="65" t="s">
        <v>285</v>
      </c>
      <c r="D53" s="66">
        <v>46267</v>
      </c>
      <c r="E53" s="67">
        <v>1.1499999999999999</v>
      </c>
      <c r="F53" s="65" t="s">
        <v>255</v>
      </c>
      <c r="G53" s="66">
        <v>46266</v>
      </c>
      <c r="H53">
        <v>40510403</v>
      </c>
      <c r="I53">
        <v>10</v>
      </c>
      <c r="J53" s="65" t="s">
        <v>878</v>
      </c>
      <c r="K53" s="65" t="s">
        <v>879</v>
      </c>
      <c r="L53" s="66">
        <v>46266</v>
      </c>
      <c r="M53" s="65" t="s">
        <v>261</v>
      </c>
      <c r="N53" s="65" t="s">
        <v>264</v>
      </c>
      <c r="O53" s="65" t="s">
        <v>259</v>
      </c>
      <c r="P53" s="66">
        <v>46267</v>
      </c>
      <c r="Q53" s="31">
        <f t="shared" si="0"/>
        <v>427</v>
      </c>
      <c r="R53" s="31">
        <f t="shared" si="1"/>
        <v>496</v>
      </c>
      <c r="S53" s="29">
        <f>IF($Q53&lt;Parâmetros!$E$19,$G53-1,$G53)</f>
        <v>46266</v>
      </c>
    </row>
    <row r="54" spans="1:19" ht="15" customHeight="1" x14ac:dyDescent="0.25">
      <c r="A54" s="124">
        <v>11918</v>
      </c>
      <c r="B54" s="65" t="s">
        <v>187</v>
      </c>
      <c r="C54" s="65" t="s">
        <v>285</v>
      </c>
      <c r="D54" s="66">
        <v>46267</v>
      </c>
      <c r="E54" s="67">
        <v>2.99</v>
      </c>
      <c r="F54" s="65" t="s">
        <v>255</v>
      </c>
      <c r="G54" s="66">
        <v>46266</v>
      </c>
      <c r="H54">
        <v>40508402</v>
      </c>
      <c r="I54">
        <v>10</v>
      </c>
      <c r="J54" s="65" t="s">
        <v>880</v>
      </c>
      <c r="K54" s="65" t="s">
        <v>881</v>
      </c>
      <c r="L54" s="66">
        <v>46266</v>
      </c>
      <c r="M54" s="65" t="s">
        <v>261</v>
      </c>
      <c r="N54" s="65" t="s">
        <v>264</v>
      </c>
      <c r="O54" s="65" t="s">
        <v>259</v>
      </c>
      <c r="P54" s="66">
        <v>46267</v>
      </c>
      <c r="Q54" s="31">
        <f t="shared" si="0"/>
        <v>510</v>
      </c>
      <c r="R54" s="31">
        <f t="shared" si="1"/>
        <v>689</v>
      </c>
      <c r="S54" s="29">
        <f>IF($Q54&lt;Parâmetros!$E$19,$G54-1,$G54)</f>
        <v>46266</v>
      </c>
    </row>
    <row r="55" spans="1:19" ht="15" customHeight="1" x14ac:dyDescent="0.25">
      <c r="A55" s="124">
        <v>11918</v>
      </c>
      <c r="B55" s="65" t="s">
        <v>187</v>
      </c>
      <c r="C55" s="65" t="s">
        <v>285</v>
      </c>
      <c r="D55" s="66">
        <v>46267</v>
      </c>
      <c r="E55" s="67">
        <v>2.42</v>
      </c>
      <c r="F55" s="65" t="s">
        <v>255</v>
      </c>
      <c r="G55" s="66">
        <v>46266</v>
      </c>
      <c r="H55">
        <v>40471862</v>
      </c>
      <c r="I55">
        <v>30</v>
      </c>
      <c r="J55" s="65" t="s">
        <v>882</v>
      </c>
      <c r="K55" s="65" t="s">
        <v>321</v>
      </c>
      <c r="L55" s="66">
        <v>46266</v>
      </c>
      <c r="M55" s="65" t="s">
        <v>258</v>
      </c>
      <c r="N55" s="65" t="s">
        <v>264</v>
      </c>
      <c r="O55" s="65" t="s">
        <v>259</v>
      </c>
      <c r="P55" s="66">
        <v>46267</v>
      </c>
      <c r="Q55" s="31">
        <f t="shared" si="0"/>
        <v>754</v>
      </c>
      <c r="R55" s="31">
        <f t="shared" si="1"/>
        <v>900</v>
      </c>
      <c r="S55" s="29">
        <f>IF($Q55&lt;Parâmetros!$E$19,$G55-1,$G55)</f>
        <v>46266</v>
      </c>
    </row>
    <row r="56" spans="1:19" ht="15" customHeight="1" x14ac:dyDescent="0.25">
      <c r="A56" s="124">
        <v>11918</v>
      </c>
      <c r="B56" s="65" t="s">
        <v>187</v>
      </c>
      <c r="C56" s="65" t="s">
        <v>285</v>
      </c>
      <c r="D56" s="66">
        <v>46267</v>
      </c>
      <c r="E56" s="67">
        <v>1.35</v>
      </c>
      <c r="F56" s="65" t="s">
        <v>255</v>
      </c>
      <c r="G56" s="66">
        <v>46266</v>
      </c>
      <c r="H56">
        <v>40508402</v>
      </c>
      <c r="I56">
        <v>10</v>
      </c>
      <c r="J56" s="65" t="s">
        <v>883</v>
      </c>
      <c r="K56" s="65" t="s">
        <v>884</v>
      </c>
      <c r="L56" s="66">
        <v>46266</v>
      </c>
      <c r="M56" s="65" t="s">
        <v>261</v>
      </c>
      <c r="N56" s="65" t="s">
        <v>264</v>
      </c>
      <c r="O56" s="65" t="s">
        <v>259</v>
      </c>
      <c r="P56" s="66">
        <v>46267</v>
      </c>
      <c r="Q56" s="31">
        <f t="shared" si="0"/>
        <v>905</v>
      </c>
      <c r="R56" s="31">
        <f t="shared" si="1"/>
        <v>986</v>
      </c>
      <c r="S56" s="29">
        <f>IF($Q56&lt;Parâmetros!$E$19,$G56-1,$G56)</f>
        <v>46266</v>
      </c>
    </row>
    <row r="57" spans="1:19" ht="15" customHeight="1" x14ac:dyDescent="0.25">
      <c r="A57" s="124">
        <v>11950</v>
      </c>
      <c r="B57" s="65" t="s">
        <v>162</v>
      </c>
      <c r="C57" s="65" t="s">
        <v>288</v>
      </c>
      <c r="D57" s="66">
        <v>46265</v>
      </c>
      <c r="E57" s="67">
        <v>5.39</v>
      </c>
      <c r="F57" s="65" t="s">
        <v>255</v>
      </c>
      <c r="G57" s="66">
        <v>46265</v>
      </c>
      <c r="H57">
        <v>40510448</v>
      </c>
      <c r="I57">
        <v>10</v>
      </c>
      <c r="J57" s="65" t="s">
        <v>529</v>
      </c>
      <c r="K57" s="65" t="s">
        <v>530</v>
      </c>
      <c r="L57" s="66">
        <v>46265</v>
      </c>
      <c r="M57" s="65" t="s">
        <v>261</v>
      </c>
      <c r="N57" s="65" t="s">
        <v>264</v>
      </c>
      <c r="O57" s="65" t="s">
        <v>259</v>
      </c>
      <c r="P57" s="66">
        <v>46265</v>
      </c>
      <c r="Q57" s="31">
        <f t="shared" si="0"/>
        <v>937</v>
      </c>
      <c r="R57" s="31">
        <f t="shared" si="1"/>
        <v>1260</v>
      </c>
      <c r="S57" s="29">
        <f>IF($Q57&lt;Parâmetros!$E$19,$G57-1,$G57)</f>
        <v>46265</v>
      </c>
    </row>
    <row r="58" spans="1:19" ht="15" customHeight="1" x14ac:dyDescent="0.25">
      <c r="A58" s="124">
        <v>11950</v>
      </c>
      <c r="B58" s="65" t="s">
        <v>162</v>
      </c>
      <c r="C58" s="65" t="s">
        <v>288</v>
      </c>
      <c r="D58" s="66">
        <v>46265</v>
      </c>
      <c r="E58" s="67">
        <v>1.42</v>
      </c>
      <c r="F58" s="65" t="s">
        <v>255</v>
      </c>
      <c r="G58" s="66">
        <v>46265</v>
      </c>
      <c r="H58">
        <v>40510448</v>
      </c>
      <c r="I58">
        <v>10</v>
      </c>
      <c r="J58" s="65" t="s">
        <v>308</v>
      </c>
      <c r="K58" s="65" t="s">
        <v>531</v>
      </c>
      <c r="L58" s="66">
        <v>46265</v>
      </c>
      <c r="M58" s="65" t="s">
        <v>261</v>
      </c>
      <c r="N58" s="65" t="s">
        <v>264</v>
      </c>
      <c r="O58" s="65" t="s">
        <v>259</v>
      </c>
      <c r="P58" s="66">
        <v>46265</v>
      </c>
      <c r="Q58" s="31">
        <f t="shared" si="0"/>
        <v>1320</v>
      </c>
      <c r="R58" s="31">
        <f t="shared" si="1"/>
        <v>1405</v>
      </c>
      <c r="S58" s="29">
        <f>IF($Q58&lt;Parâmetros!$E$19,$G58-1,$G58)</f>
        <v>46265</v>
      </c>
    </row>
    <row r="59" spans="1:19" ht="15" customHeight="1" x14ac:dyDescent="0.25">
      <c r="A59" s="124">
        <v>12244</v>
      </c>
      <c r="B59" s="65" t="s">
        <v>213</v>
      </c>
      <c r="C59" s="65" t="s">
        <v>260</v>
      </c>
      <c r="D59" s="66">
        <v>46265</v>
      </c>
      <c r="E59" s="67">
        <v>1.1399999999999999</v>
      </c>
      <c r="F59" s="65" t="s">
        <v>255</v>
      </c>
      <c r="G59" s="66">
        <v>46265</v>
      </c>
      <c r="H59">
        <v>40509371</v>
      </c>
      <c r="I59">
        <v>40</v>
      </c>
      <c r="J59" s="65" t="s">
        <v>434</v>
      </c>
      <c r="K59" s="65" t="s">
        <v>532</v>
      </c>
      <c r="L59" s="66">
        <v>46265</v>
      </c>
      <c r="M59" s="65" t="s">
        <v>261</v>
      </c>
      <c r="N59" s="65" t="s">
        <v>264</v>
      </c>
      <c r="O59" s="65" t="s">
        <v>259</v>
      </c>
      <c r="P59" s="66">
        <v>46265</v>
      </c>
      <c r="Q59" s="31">
        <f t="shared" si="0"/>
        <v>451</v>
      </c>
      <c r="R59" s="31">
        <f t="shared" si="1"/>
        <v>519</v>
      </c>
      <c r="S59" s="29">
        <f>IF($Q59&lt;Parâmetros!$E$19,$G59-1,$G59)</f>
        <v>46265</v>
      </c>
    </row>
    <row r="60" spans="1:19" ht="15" customHeight="1" x14ac:dyDescent="0.25">
      <c r="A60" s="124">
        <v>12244</v>
      </c>
      <c r="B60" s="65" t="s">
        <v>213</v>
      </c>
      <c r="C60" s="65" t="s">
        <v>260</v>
      </c>
      <c r="D60" s="66">
        <v>46265</v>
      </c>
      <c r="E60" s="67">
        <v>2.82</v>
      </c>
      <c r="F60" s="65" t="s">
        <v>255</v>
      </c>
      <c r="G60" s="66">
        <v>46265</v>
      </c>
      <c r="H60">
        <v>40509923</v>
      </c>
      <c r="I60">
        <v>20</v>
      </c>
      <c r="J60" s="65" t="s">
        <v>533</v>
      </c>
      <c r="K60" s="65" t="s">
        <v>358</v>
      </c>
      <c r="L60" s="66">
        <v>46265</v>
      </c>
      <c r="M60" s="65" t="s">
        <v>261</v>
      </c>
      <c r="N60" s="65" t="s">
        <v>264</v>
      </c>
      <c r="O60" s="65" t="s">
        <v>259</v>
      </c>
      <c r="P60" s="66">
        <v>46265</v>
      </c>
      <c r="Q60" s="31">
        <f t="shared" si="0"/>
        <v>521</v>
      </c>
      <c r="R60" s="31">
        <f t="shared" si="1"/>
        <v>690</v>
      </c>
      <c r="S60" s="29">
        <f>IF($Q60&lt;Parâmetros!$E$19,$G60-1,$G60)</f>
        <v>46265</v>
      </c>
    </row>
    <row r="61" spans="1:19" ht="15" customHeight="1" x14ac:dyDescent="0.25">
      <c r="A61" s="124">
        <v>12244</v>
      </c>
      <c r="B61" s="65" t="s">
        <v>213</v>
      </c>
      <c r="C61" s="65" t="s">
        <v>260</v>
      </c>
      <c r="D61" s="66">
        <v>46265</v>
      </c>
      <c r="E61" s="67">
        <v>0.49</v>
      </c>
      <c r="F61" s="65" t="s">
        <v>255</v>
      </c>
      <c r="G61" s="66">
        <v>46265</v>
      </c>
      <c r="H61">
        <v>40509923</v>
      </c>
      <c r="I61">
        <v>20</v>
      </c>
      <c r="J61" s="65" t="s">
        <v>427</v>
      </c>
      <c r="K61" s="65" t="s">
        <v>320</v>
      </c>
      <c r="L61" s="66">
        <v>46265</v>
      </c>
      <c r="M61" s="65" t="s">
        <v>261</v>
      </c>
      <c r="N61" s="65" t="s">
        <v>264</v>
      </c>
      <c r="O61" s="65" t="s">
        <v>259</v>
      </c>
      <c r="P61" s="66">
        <v>46265</v>
      </c>
      <c r="Q61" s="31">
        <f t="shared" si="0"/>
        <v>751</v>
      </c>
      <c r="R61" s="31">
        <f t="shared" si="1"/>
        <v>780</v>
      </c>
      <c r="S61" s="29">
        <f>IF($Q61&lt;Parâmetros!$E$19,$G61-1,$G61)</f>
        <v>46265</v>
      </c>
    </row>
    <row r="62" spans="1:19" ht="15" customHeight="1" x14ac:dyDescent="0.25">
      <c r="A62" s="124">
        <v>12244</v>
      </c>
      <c r="B62" s="65" t="s">
        <v>213</v>
      </c>
      <c r="C62" s="65" t="s">
        <v>260</v>
      </c>
      <c r="D62" s="66">
        <v>46265</v>
      </c>
      <c r="E62" s="67">
        <v>1.1200000000000001</v>
      </c>
      <c r="F62" s="65" t="s">
        <v>255</v>
      </c>
      <c r="G62" s="66">
        <v>46265</v>
      </c>
      <c r="H62">
        <v>40497597</v>
      </c>
      <c r="I62">
        <v>20</v>
      </c>
      <c r="J62" s="65" t="s">
        <v>534</v>
      </c>
      <c r="K62" s="65" t="s">
        <v>535</v>
      </c>
      <c r="L62" s="66">
        <v>46265</v>
      </c>
      <c r="M62" s="65" t="s">
        <v>261</v>
      </c>
      <c r="N62" s="65" t="s">
        <v>264</v>
      </c>
      <c r="O62" s="65" t="s">
        <v>259</v>
      </c>
      <c r="P62" s="66">
        <v>46265</v>
      </c>
      <c r="Q62" s="31">
        <f t="shared" si="0"/>
        <v>780</v>
      </c>
      <c r="R62" s="31">
        <f t="shared" si="1"/>
        <v>848</v>
      </c>
      <c r="S62" s="29">
        <f>IF($Q62&lt;Parâmetros!$E$19,$G62-1,$G62)</f>
        <v>46265</v>
      </c>
    </row>
    <row r="63" spans="1:19" ht="15" customHeight="1" x14ac:dyDescent="0.25">
      <c r="A63" s="124">
        <v>12244</v>
      </c>
      <c r="B63" s="65" t="s">
        <v>213</v>
      </c>
      <c r="C63" s="65" t="s">
        <v>260</v>
      </c>
      <c r="D63" s="66">
        <v>46266</v>
      </c>
      <c r="E63" s="67">
        <v>0.84</v>
      </c>
      <c r="F63" s="65" t="s">
        <v>255</v>
      </c>
      <c r="G63" s="66">
        <v>46265</v>
      </c>
      <c r="H63">
        <v>40499664</v>
      </c>
      <c r="I63">
        <v>40</v>
      </c>
      <c r="J63" s="65" t="s">
        <v>623</v>
      </c>
      <c r="K63" s="65" t="s">
        <v>322</v>
      </c>
      <c r="L63" s="66">
        <v>46265</v>
      </c>
      <c r="M63" s="65" t="s">
        <v>261</v>
      </c>
      <c r="N63" s="65" t="s">
        <v>264</v>
      </c>
      <c r="O63" s="65" t="s">
        <v>259</v>
      </c>
      <c r="P63" s="66">
        <v>46266</v>
      </c>
      <c r="Q63" s="31">
        <f t="shared" si="0"/>
        <v>851</v>
      </c>
      <c r="R63" s="31">
        <f t="shared" si="1"/>
        <v>902</v>
      </c>
      <c r="S63" s="29">
        <f>IF($Q63&lt;Parâmetros!$E$19,$G63-1,$G63)</f>
        <v>46265</v>
      </c>
    </row>
    <row r="64" spans="1:19" ht="15" customHeight="1" x14ac:dyDescent="0.25">
      <c r="A64" s="124">
        <v>12244</v>
      </c>
      <c r="B64" s="65" t="s">
        <v>213</v>
      </c>
      <c r="C64" s="65" t="s">
        <v>260</v>
      </c>
      <c r="D64" s="66">
        <v>46267</v>
      </c>
      <c r="E64" s="67">
        <v>3.27</v>
      </c>
      <c r="F64" s="65" t="s">
        <v>255</v>
      </c>
      <c r="G64" s="66">
        <v>46266</v>
      </c>
      <c r="H64">
        <v>40510159</v>
      </c>
      <c r="I64">
        <v>30</v>
      </c>
      <c r="J64" s="65" t="s">
        <v>785</v>
      </c>
      <c r="K64" s="65" t="s">
        <v>786</v>
      </c>
      <c r="L64" s="66">
        <v>46266</v>
      </c>
      <c r="M64" s="65" t="s">
        <v>261</v>
      </c>
      <c r="N64" s="65" t="s">
        <v>264</v>
      </c>
      <c r="O64" s="65" t="s">
        <v>259</v>
      </c>
      <c r="P64" s="66">
        <v>46267</v>
      </c>
      <c r="Q64" s="31">
        <f t="shared" si="0"/>
        <v>433</v>
      </c>
      <c r="R64" s="31">
        <f t="shared" si="1"/>
        <v>629</v>
      </c>
      <c r="S64" s="29">
        <f>IF($Q64&lt;Parâmetros!$E$19,$G64-1,$G64)</f>
        <v>46266</v>
      </c>
    </row>
    <row r="65" spans="1:19" ht="15" customHeight="1" x14ac:dyDescent="0.25">
      <c r="A65" s="124">
        <v>12244</v>
      </c>
      <c r="B65" s="65" t="s">
        <v>213</v>
      </c>
      <c r="C65" s="65" t="s">
        <v>260</v>
      </c>
      <c r="D65" s="66">
        <v>46267</v>
      </c>
      <c r="E65" s="67">
        <v>0.89</v>
      </c>
      <c r="F65" s="65" t="s">
        <v>255</v>
      </c>
      <c r="G65" s="66">
        <v>46266</v>
      </c>
      <c r="H65">
        <v>40509913</v>
      </c>
      <c r="I65">
        <v>10</v>
      </c>
      <c r="J65" s="65" t="s">
        <v>787</v>
      </c>
      <c r="K65" s="65" t="s">
        <v>788</v>
      </c>
      <c r="L65" s="66">
        <v>46266</v>
      </c>
      <c r="M65" s="65" t="s">
        <v>261</v>
      </c>
      <c r="N65" s="65" t="s">
        <v>264</v>
      </c>
      <c r="O65" s="65" t="s">
        <v>259</v>
      </c>
      <c r="P65" s="66">
        <v>46267</v>
      </c>
      <c r="Q65" s="31">
        <f t="shared" si="0"/>
        <v>633</v>
      </c>
      <c r="R65" s="31">
        <f t="shared" si="1"/>
        <v>686</v>
      </c>
      <c r="S65" s="29">
        <f>IF($Q65&lt;Parâmetros!$E$19,$G65-1,$G65)</f>
        <v>46266</v>
      </c>
    </row>
    <row r="66" spans="1:19" ht="15" customHeight="1" x14ac:dyDescent="0.25">
      <c r="A66" s="124">
        <v>12244</v>
      </c>
      <c r="B66" s="65" t="s">
        <v>213</v>
      </c>
      <c r="C66" s="65" t="s">
        <v>260</v>
      </c>
      <c r="D66" s="66">
        <v>46267</v>
      </c>
      <c r="E66" s="67">
        <v>0.95</v>
      </c>
      <c r="F66" s="65" t="s">
        <v>255</v>
      </c>
      <c r="G66" s="66">
        <v>46266</v>
      </c>
      <c r="H66">
        <v>40509913</v>
      </c>
      <c r="I66">
        <v>10</v>
      </c>
      <c r="J66" s="65" t="s">
        <v>789</v>
      </c>
      <c r="K66" s="65" t="s">
        <v>790</v>
      </c>
      <c r="L66" s="66">
        <v>46266</v>
      </c>
      <c r="M66" s="65" t="s">
        <v>261</v>
      </c>
      <c r="N66" s="65" t="s">
        <v>264</v>
      </c>
      <c r="O66" s="65" t="s">
        <v>259</v>
      </c>
      <c r="P66" s="66">
        <v>46267</v>
      </c>
      <c r="Q66" s="31">
        <f t="shared" ref="Q66:Q129" si="2">IFERROR(VALUE(LEFT($J66,2))*60+VALUE(MID($J66,4,2)),9999)</f>
        <v>752</v>
      </c>
      <c r="R66" s="31">
        <f t="shared" ref="R66:R129" si="3">IFERROR(VALUE(LEFT($K66,2))*60+VALUE(MID($K66,4,2)),"")</f>
        <v>809</v>
      </c>
      <c r="S66" s="29">
        <f>IF($Q66&lt;Parâmetros!$E$19,$G66-1,$G66)</f>
        <v>46266</v>
      </c>
    </row>
    <row r="67" spans="1:19" ht="15" customHeight="1" x14ac:dyDescent="0.25">
      <c r="A67" s="124">
        <v>12244</v>
      </c>
      <c r="B67" s="65" t="s">
        <v>213</v>
      </c>
      <c r="C67" s="65" t="s">
        <v>260</v>
      </c>
      <c r="D67" s="66">
        <v>46266</v>
      </c>
      <c r="E67" s="67">
        <v>1.79</v>
      </c>
      <c r="F67" s="65" t="s">
        <v>255</v>
      </c>
      <c r="G67" s="66">
        <v>46266</v>
      </c>
      <c r="H67">
        <v>40470256</v>
      </c>
      <c r="I67">
        <v>50</v>
      </c>
      <c r="J67" s="65" t="s">
        <v>713</v>
      </c>
      <c r="K67" s="65" t="s">
        <v>714</v>
      </c>
      <c r="L67" s="66">
        <v>46266</v>
      </c>
      <c r="M67" s="65" t="s">
        <v>261</v>
      </c>
      <c r="N67" s="65" t="s">
        <v>264</v>
      </c>
      <c r="O67" s="65" t="s">
        <v>259</v>
      </c>
      <c r="P67" s="66">
        <v>46266</v>
      </c>
      <c r="Q67" s="31">
        <f t="shared" si="2"/>
        <v>810</v>
      </c>
      <c r="R67" s="31">
        <f t="shared" si="3"/>
        <v>917</v>
      </c>
      <c r="S67" s="29">
        <f>IF($Q67&lt;Parâmetros!$E$19,$G67-1,$G67)</f>
        <v>46266</v>
      </c>
    </row>
    <row r="68" spans="1:19" ht="15" customHeight="1" x14ac:dyDescent="0.25">
      <c r="A68" s="124">
        <v>12291</v>
      </c>
      <c r="B68" s="65" t="s">
        <v>233</v>
      </c>
      <c r="C68" s="65" t="s">
        <v>288</v>
      </c>
      <c r="D68" s="66">
        <v>46265</v>
      </c>
      <c r="E68" s="67">
        <v>4.1500000000000004</v>
      </c>
      <c r="F68" s="65" t="s">
        <v>255</v>
      </c>
      <c r="G68" s="66">
        <v>46262</v>
      </c>
      <c r="H68">
        <v>40478306</v>
      </c>
      <c r="I68">
        <v>50</v>
      </c>
      <c r="J68" s="65" t="s">
        <v>339</v>
      </c>
      <c r="K68" s="65" t="s">
        <v>451</v>
      </c>
      <c r="L68" s="66">
        <v>46262</v>
      </c>
      <c r="M68" s="65" t="s">
        <v>261</v>
      </c>
      <c r="N68" s="65" t="s">
        <v>264</v>
      </c>
      <c r="O68" s="65" t="s">
        <v>259</v>
      </c>
      <c r="P68" s="66">
        <v>46265</v>
      </c>
      <c r="Q68" s="31">
        <f t="shared" si="2"/>
        <v>750</v>
      </c>
      <c r="R68" s="31">
        <f t="shared" si="3"/>
        <v>999</v>
      </c>
      <c r="S68" s="29">
        <f>IF($Q68&lt;Parâmetros!$E$19,$G68-1,$G68)</f>
        <v>46262</v>
      </c>
    </row>
    <row r="69" spans="1:19" ht="15" customHeight="1" x14ac:dyDescent="0.25">
      <c r="A69" s="124">
        <v>12291</v>
      </c>
      <c r="B69" s="65" t="s">
        <v>233</v>
      </c>
      <c r="C69" s="65" t="s">
        <v>288</v>
      </c>
      <c r="D69" s="66">
        <v>46267</v>
      </c>
      <c r="E69" s="67">
        <v>4.12</v>
      </c>
      <c r="F69" s="65" t="s">
        <v>255</v>
      </c>
      <c r="G69" s="66">
        <v>46267</v>
      </c>
      <c r="H69">
        <v>40510977</v>
      </c>
      <c r="I69">
        <v>10</v>
      </c>
      <c r="J69" s="65" t="s">
        <v>885</v>
      </c>
      <c r="K69" s="65" t="s">
        <v>886</v>
      </c>
      <c r="L69" s="66">
        <v>46267</v>
      </c>
      <c r="M69" s="65" t="s">
        <v>258</v>
      </c>
      <c r="N69" s="65" t="s">
        <v>264</v>
      </c>
      <c r="O69" s="65" t="s">
        <v>259</v>
      </c>
      <c r="P69" s="66">
        <v>46267</v>
      </c>
      <c r="Q69" s="31">
        <f t="shared" si="2"/>
        <v>439</v>
      </c>
      <c r="R69" s="31">
        <f t="shared" si="3"/>
        <v>686</v>
      </c>
      <c r="S69" s="29">
        <f>IF($Q69&lt;Parâmetros!$E$19,$G69-1,$G69)</f>
        <v>46267</v>
      </c>
    </row>
    <row r="70" spans="1:19" ht="15" customHeight="1" x14ac:dyDescent="0.25">
      <c r="A70" s="124">
        <v>12292</v>
      </c>
      <c r="B70" s="65" t="s">
        <v>158</v>
      </c>
      <c r="C70" s="65" t="s">
        <v>288</v>
      </c>
      <c r="D70" s="66">
        <v>46265</v>
      </c>
      <c r="E70" s="67">
        <v>3.95</v>
      </c>
      <c r="F70" s="65" t="s">
        <v>255</v>
      </c>
      <c r="G70" s="66">
        <v>46265</v>
      </c>
      <c r="H70">
        <v>40497238</v>
      </c>
      <c r="I70">
        <v>10</v>
      </c>
      <c r="J70" s="65" t="s">
        <v>448</v>
      </c>
      <c r="K70" s="65" t="s">
        <v>433</v>
      </c>
      <c r="L70" s="66">
        <v>46265</v>
      </c>
      <c r="M70" s="65" t="s">
        <v>261</v>
      </c>
      <c r="N70">
        <v>3004221</v>
      </c>
      <c r="O70" s="65" t="s">
        <v>259</v>
      </c>
      <c r="P70" s="66">
        <v>46265</v>
      </c>
      <c r="Q70" s="31">
        <f t="shared" si="2"/>
        <v>423</v>
      </c>
      <c r="R70" s="31">
        <f t="shared" si="3"/>
        <v>660</v>
      </c>
      <c r="S70" s="29">
        <f>IF($Q70&lt;Parâmetros!$E$19,$G70-1,$G70)</f>
        <v>46265</v>
      </c>
    </row>
    <row r="71" spans="1:19" ht="15" customHeight="1" x14ac:dyDescent="0.25">
      <c r="A71" s="124">
        <v>12292</v>
      </c>
      <c r="B71" s="65" t="s">
        <v>158</v>
      </c>
      <c r="C71" s="65" t="s">
        <v>288</v>
      </c>
      <c r="D71" s="66">
        <v>46267</v>
      </c>
      <c r="E71" s="67">
        <v>0.59</v>
      </c>
      <c r="F71" s="65" t="s">
        <v>255</v>
      </c>
      <c r="G71" s="66">
        <v>46265</v>
      </c>
      <c r="H71">
        <v>40458609</v>
      </c>
      <c r="I71">
        <v>10</v>
      </c>
      <c r="J71" s="65" t="s">
        <v>783</v>
      </c>
      <c r="K71" s="65" t="s">
        <v>784</v>
      </c>
      <c r="L71" s="66">
        <v>46265</v>
      </c>
      <c r="M71" s="65" t="s">
        <v>261</v>
      </c>
      <c r="N71" s="65" t="s">
        <v>264</v>
      </c>
      <c r="O71" s="65" t="s">
        <v>259</v>
      </c>
      <c r="P71" s="66">
        <v>46267</v>
      </c>
      <c r="Q71" s="31">
        <f t="shared" si="2"/>
        <v>662</v>
      </c>
      <c r="R71" s="31">
        <f t="shared" si="3"/>
        <v>697</v>
      </c>
      <c r="S71" s="29">
        <f>IF($Q71&lt;Parâmetros!$E$19,$G71-1,$G71)</f>
        <v>46265</v>
      </c>
    </row>
    <row r="72" spans="1:19" ht="15" customHeight="1" x14ac:dyDescent="0.25">
      <c r="A72" s="124">
        <v>12292</v>
      </c>
      <c r="B72" s="65" t="s">
        <v>158</v>
      </c>
      <c r="C72" s="65" t="s">
        <v>288</v>
      </c>
      <c r="D72" s="66">
        <v>46265</v>
      </c>
      <c r="E72" s="67">
        <v>2.95</v>
      </c>
      <c r="F72" s="65" t="s">
        <v>255</v>
      </c>
      <c r="G72" s="66">
        <v>46265</v>
      </c>
      <c r="H72">
        <v>40458609</v>
      </c>
      <c r="I72">
        <v>10</v>
      </c>
      <c r="J72" s="65" t="s">
        <v>359</v>
      </c>
      <c r="K72" s="65" t="s">
        <v>522</v>
      </c>
      <c r="L72" s="66">
        <v>46265</v>
      </c>
      <c r="M72" s="65" t="s">
        <v>261</v>
      </c>
      <c r="N72" s="65" t="s">
        <v>264</v>
      </c>
      <c r="O72" s="65" t="s">
        <v>259</v>
      </c>
      <c r="P72" s="66">
        <v>46265</v>
      </c>
      <c r="Q72" s="31">
        <f t="shared" si="2"/>
        <v>752</v>
      </c>
      <c r="R72" s="31">
        <f t="shared" si="3"/>
        <v>929</v>
      </c>
      <c r="S72" s="29">
        <f>IF($Q72&lt;Parâmetros!$E$19,$G72-1,$G72)</f>
        <v>46265</v>
      </c>
    </row>
    <row r="73" spans="1:19" ht="15" customHeight="1" x14ac:dyDescent="0.25">
      <c r="A73" s="124">
        <v>12292</v>
      </c>
      <c r="B73" s="65" t="s">
        <v>158</v>
      </c>
      <c r="C73" s="65" t="s">
        <v>288</v>
      </c>
      <c r="D73" s="66">
        <v>46265</v>
      </c>
      <c r="E73" s="67">
        <v>0.75</v>
      </c>
      <c r="F73" s="65" t="s">
        <v>255</v>
      </c>
      <c r="G73" s="66">
        <v>46265</v>
      </c>
      <c r="H73">
        <v>40494736</v>
      </c>
      <c r="I73">
        <v>10</v>
      </c>
      <c r="J73" s="65" t="s">
        <v>523</v>
      </c>
      <c r="K73" s="65" t="s">
        <v>524</v>
      </c>
      <c r="L73" s="66">
        <v>46265</v>
      </c>
      <c r="M73" s="65" t="s">
        <v>261</v>
      </c>
      <c r="N73" s="65" t="s">
        <v>264</v>
      </c>
      <c r="O73" s="65" t="s">
        <v>259</v>
      </c>
      <c r="P73" s="66">
        <v>46265</v>
      </c>
      <c r="Q73" s="31">
        <f t="shared" si="2"/>
        <v>936</v>
      </c>
      <c r="R73" s="31">
        <f t="shared" si="3"/>
        <v>981</v>
      </c>
      <c r="S73" s="29">
        <f>IF($Q73&lt;Parâmetros!$E$19,$G73-1,$G73)</f>
        <v>46265</v>
      </c>
    </row>
    <row r="74" spans="1:19" ht="15" customHeight="1" x14ac:dyDescent="0.25">
      <c r="A74" s="124">
        <v>12292</v>
      </c>
      <c r="B74" s="65" t="s">
        <v>158</v>
      </c>
      <c r="C74" s="65" t="s">
        <v>288</v>
      </c>
      <c r="D74" s="66">
        <v>46266</v>
      </c>
      <c r="E74" s="67">
        <v>24.17</v>
      </c>
      <c r="F74" s="65" t="s">
        <v>255</v>
      </c>
      <c r="G74" s="66">
        <v>46265</v>
      </c>
      <c r="H74">
        <v>40494736</v>
      </c>
      <c r="I74">
        <v>10</v>
      </c>
      <c r="J74" s="65" t="s">
        <v>707</v>
      </c>
      <c r="K74" s="65" t="s">
        <v>708</v>
      </c>
      <c r="L74" s="66">
        <v>46266</v>
      </c>
      <c r="M74" s="65" t="s">
        <v>261</v>
      </c>
      <c r="N74" s="65" t="s">
        <v>264</v>
      </c>
      <c r="O74" s="65" t="s">
        <v>259</v>
      </c>
      <c r="P74" s="66">
        <v>46266</v>
      </c>
      <c r="Q74" s="31">
        <f t="shared" si="2"/>
        <v>982</v>
      </c>
      <c r="R74" s="31">
        <f t="shared" si="3"/>
        <v>992</v>
      </c>
      <c r="S74" s="29">
        <f>IF($Q74&lt;Parâmetros!$E$19,$G74-1,$G74)</f>
        <v>46265</v>
      </c>
    </row>
    <row r="75" spans="1:19" ht="15" customHeight="1" x14ac:dyDescent="0.25">
      <c r="A75" s="124">
        <v>12292</v>
      </c>
      <c r="B75" s="65" t="s">
        <v>158</v>
      </c>
      <c r="C75" s="65" t="s">
        <v>288</v>
      </c>
      <c r="D75" s="66">
        <v>46266</v>
      </c>
      <c r="E75" s="67">
        <v>-24.17</v>
      </c>
      <c r="F75" s="65" t="s">
        <v>255</v>
      </c>
      <c r="G75" s="66">
        <v>46265</v>
      </c>
      <c r="H75">
        <v>40494736</v>
      </c>
      <c r="I75">
        <v>10</v>
      </c>
      <c r="J75" s="65" t="s">
        <v>707</v>
      </c>
      <c r="K75" s="65" t="s">
        <v>708</v>
      </c>
      <c r="L75" s="66">
        <v>46266</v>
      </c>
      <c r="M75" s="65" t="s">
        <v>261</v>
      </c>
      <c r="N75" s="65" t="s">
        <v>264</v>
      </c>
      <c r="O75" s="65" t="s">
        <v>259</v>
      </c>
      <c r="P75" s="66">
        <v>46266</v>
      </c>
      <c r="Q75" s="31">
        <f t="shared" si="2"/>
        <v>982</v>
      </c>
      <c r="R75" s="31">
        <f t="shared" si="3"/>
        <v>992</v>
      </c>
      <c r="S75" s="29">
        <f>IF($Q75&lt;Parâmetros!$E$19,$G75-1,$G75)</f>
        <v>46265</v>
      </c>
    </row>
    <row r="76" spans="1:19" ht="15" customHeight="1" x14ac:dyDescent="0.25">
      <c r="A76" s="124">
        <v>12292</v>
      </c>
      <c r="B76" s="65" t="s">
        <v>158</v>
      </c>
      <c r="C76" s="65" t="s">
        <v>288</v>
      </c>
      <c r="D76" s="66">
        <v>46266</v>
      </c>
      <c r="E76" s="67">
        <v>4.25</v>
      </c>
      <c r="F76" s="65" t="s">
        <v>255</v>
      </c>
      <c r="G76" s="66">
        <v>46266</v>
      </c>
      <c r="H76">
        <v>40501826</v>
      </c>
      <c r="I76">
        <v>10</v>
      </c>
      <c r="J76" s="65" t="s">
        <v>709</v>
      </c>
      <c r="K76" s="65" t="s">
        <v>710</v>
      </c>
      <c r="L76" s="66">
        <v>46266</v>
      </c>
      <c r="M76" s="65" t="s">
        <v>261</v>
      </c>
      <c r="N76" s="65" t="s">
        <v>264</v>
      </c>
      <c r="O76" s="65" t="s">
        <v>259</v>
      </c>
      <c r="P76" s="66">
        <v>46266</v>
      </c>
      <c r="Q76" s="31">
        <f t="shared" si="2"/>
        <v>435</v>
      </c>
      <c r="R76" s="31">
        <f t="shared" si="3"/>
        <v>690</v>
      </c>
      <c r="S76" s="29">
        <f>IF($Q76&lt;Parâmetros!$E$19,$G76-1,$G76)</f>
        <v>46266</v>
      </c>
    </row>
    <row r="77" spans="1:19" ht="15" customHeight="1" x14ac:dyDescent="0.25">
      <c r="A77" s="124">
        <v>12292</v>
      </c>
      <c r="B77" s="65" t="s">
        <v>158</v>
      </c>
      <c r="C77" s="65" t="s">
        <v>288</v>
      </c>
      <c r="D77" s="66">
        <v>46266</v>
      </c>
      <c r="E77" s="67">
        <v>4.04</v>
      </c>
      <c r="F77" s="65" t="s">
        <v>255</v>
      </c>
      <c r="G77" s="66">
        <v>46266</v>
      </c>
      <c r="H77">
        <v>40501826</v>
      </c>
      <c r="I77">
        <v>10</v>
      </c>
      <c r="J77" s="65" t="s">
        <v>711</v>
      </c>
      <c r="K77" s="65" t="s">
        <v>712</v>
      </c>
      <c r="L77" s="66">
        <v>46266</v>
      </c>
      <c r="M77" s="65" t="s">
        <v>261</v>
      </c>
      <c r="N77" s="65" t="s">
        <v>264</v>
      </c>
      <c r="O77" s="65" t="s">
        <v>259</v>
      </c>
      <c r="P77" s="66">
        <v>46266</v>
      </c>
      <c r="Q77" s="31">
        <f t="shared" si="2"/>
        <v>756</v>
      </c>
      <c r="R77" s="31">
        <f t="shared" si="3"/>
        <v>998</v>
      </c>
      <c r="S77" s="29">
        <f>IF($Q77&lt;Parâmetros!$E$19,$G77-1,$G77)</f>
        <v>46266</v>
      </c>
    </row>
    <row r="78" spans="1:19" ht="15" customHeight="1" x14ac:dyDescent="0.25">
      <c r="A78" s="124">
        <v>12299</v>
      </c>
      <c r="B78" s="65" t="s">
        <v>275</v>
      </c>
      <c r="C78" s="65" t="s">
        <v>263</v>
      </c>
      <c r="D78" s="66">
        <v>46265</v>
      </c>
      <c r="E78" s="67">
        <v>1.59</v>
      </c>
      <c r="F78" s="65" t="s">
        <v>255</v>
      </c>
      <c r="G78" s="66">
        <v>46265</v>
      </c>
      <c r="H78">
        <v>40510154</v>
      </c>
      <c r="I78">
        <v>10</v>
      </c>
      <c r="J78" s="65" t="s">
        <v>333</v>
      </c>
      <c r="K78" s="65" t="s">
        <v>452</v>
      </c>
      <c r="L78" s="66">
        <v>46265</v>
      </c>
      <c r="M78" s="65" t="s">
        <v>261</v>
      </c>
      <c r="N78" s="65" t="s">
        <v>264</v>
      </c>
      <c r="O78" s="65" t="s">
        <v>259</v>
      </c>
      <c r="P78" s="66">
        <v>46265</v>
      </c>
      <c r="Q78" s="31">
        <f t="shared" si="2"/>
        <v>424</v>
      </c>
      <c r="R78" s="31">
        <f t="shared" si="3"/>
        <v>519</v>
      </c>
      <c r="S78" s="29">
        <f>IF($Q78&lt;Parâmetros!$E$19,$G78-1,$G78)</f>
        <v>46265</v>
      </c>
    </row>
    <row r="79" spans="1:19" ht="15" customHeight="1" x14ac:dyDescent="0.25">
      <c r="A79" s="124">
        <v>12299</v>
      </c>
      <c r="B79" s="65" t="s">
        <v>275</v>
      </c>
      <c r="C79" s="65" t="s">
        <v>263</v>
      </c>
      <c r="D79" s="66">
        <v>46265</v>
      </c>
      <c r="E79" s="67">
        <v>3.89</v>
      </c>
      <c r="F79" s="65" t="s">
        <v>255</v>
      </c>
      <c r="G79" s="66">
        <v>46265</v>
      </c>
      <c r="H79">
        <v>40510156</v>
      </c>
      <c r="I79">
        <v>10</v>
      </c>
      <c r="J79" s="65" t="s">
        <v>453</v>
      </c>
      <c r="K79" s="65" t="s">
        <v>454</v>
      </c>
      <c r="L79" s="66">
        <v>46265</v>
      </c>
      <c r="M79" s="65" t="s">
        <v>261</v>
      </c>
      <c r="N79" s="65" t="s">
        <v>264</v>
      </c>
      <c r="O79" s="65" t="s">
        <v>259</v>
      </c>
      <c r="P79" s="66">
        <v>46265</v>
      </c>
      <c r="Q79" s="31">
        <f t="shared" si="2"/>
        <v>519</v>
      </c>
      <c r="R79" s="31">
        <f t="shared" si="3"/>
        <v>753</v>
      </c>
      <c r="S79" s="29">
        <f>IF($Q79&lt;Parâmetros!$E$19,$G79-1,$G79)</f>
        <v>46265</v>
      </c>
    </row>
    <row r="80" spans="1:19" ht="15" customHeight="1" x14ac:dyDescent="0.25">
      <c r="A80" s="124">
        <v>12299</v>
      </c>
      <c r="B80" s="65" t="s">
        <v>275</v>
      </c>
      <c r="C80" s="65" t="s">
        <v>263</v>
      </c>
      <c r="D80" s="66">
        <v>46265</v>
      </c>
      <c r="E80" s="67">
        <v>1.65</v>
      </c>
      <c r="F80" s="65" t="s">
        <v>255</v>
      </c>
      <c r="G80" s="66">
        <v>46265</v>
      </c>
      <c r="H80">
        <v>40510154</v>
      </c>
      <c r="I80">
        <v>10</v>
      </c>
      <c r="J80" s="65" t="s">
        <v>536</v>
      </c>
      <c r="K80" s="65" t="s">
        <v>329</v>
      </c>
      <c r="L80" s="66">
        <v>46265</v>
      </c>
      <c r="M80" s="65" t="s">
        <v>261</v>
      </c>
      <c r="N80" s="65" t="s">
        <v>264</v>
      </c>
      <c r="O80" s="65" t="s">
        <v>259</v>
      </c>
      <c r="P80" s="66">
        <v>46265</v>
      </c>
      <c r="Q80" s="31">
        <f t="shared" si="2"/>
        <v>817</v>
      </c>
      <c r="R80" s="31">
        <f t="shared" si="3"/>
        <v>916</v>
      </c>
      <c r="S80" s="29">
        <f>IF($Q80&lt;Parâmetros!$E$19,$G80-1,$G80)</f>
        <v>46265</v>
      </c>
    </row>
    <row r="81" spans="1:19" ht="15" customHeight="1" x14ac:dyDescent="0.25">
      <c r="A81" s="124">
        <v>12299</v>
      </c>
      <c r="B81" s="65" t="s">
        <v>275</v>
      </c>
      <c r="C81" s="65" t="s">
        <v>263</v>
      </c>
      <c r="D81" s="66">
        <v>46266</v>
      </c>
      <c r="E81" s="67">
        <v>0.89</v>
      </c>
      <c r="F81" s="65" t="s">
        <v>255</v>
      </c>
      <c r="G81" s="66">
        <v>46266</v>
      </c>
      <c r="H81">
        <v>40503121</v>
      </c>
      <c r="I81">
        <v>30</v>
      </c>
      <c r="J81" s="65" t="s">
        <v>624</v>
      </c>
      <c r="K81" s="65" t="s">
        <v>625</v>
      </c>
      <c r="L81" s="66">
        <v>46266</v>
      </c>
      <c r="M81" s="65" t="s">
        <v>261</v>
      </c>
      <c r="N81">
        <v>3004764</v>
      </c>
      <c r="O81" s="65" t="s">
        <v>259</v>
      </c>
      <c r="P81" s="66">
        <v>46266</v>
      </c>
      <c r="Q81" s="31">
        <f t="shared" si="2"/>
        <v>423</v>
      </c>
      <c r="R81" s="31">
        <f t="shared" si="3"/>
        <v>476</v>
      </c>
      <c r="S81" s="29">
        <f>IF($Q81&lt;Parâmetros!$E$19,$G81-1,$G81)</f>
        <v>46266</v>
      </c>
    </row>
    <row r="82" spans="1:19" ht="15" customHeight="1" x14ac:dyDescent="0.25">
      <c r="A82" s="124">
        <v>12299</v>
      </c>
      <c r="B82" s="65" t="s">
        <v>275</v>
      </c>
      <c r="C82" s="65" t="s">
        <v>263</v>
      </c>
      <c r="D82" s="66">
        <v>46266</v>
      </c>
      <c r="E82" s="67">
        <v>5.1100000000000003</v>
      </c>
      <c r="F82" s="65" t="s">
        <v>255</v>
      </c>
      <c r="G82" s="66">
        <v>46266</v>
      </c>
      <c r="H82">
        <v>40503121</v>
      </c>
      <c r="I82">
        <v>30</v>
      </c>
      <c r="J82" s="65" t="s">
        <v>626</v>
      </c>
      <c r="K82" s="65" t="s">
        <v>627</v>
      </c>
      <c r="L82" s="66">
        <v>46266</v>
      </c>
      <c r="M82" s="65" t="s">
        <v>261</v>
      </c>
      <c r="N82">
        <v>3004764</v>
      </c>
      <c r="O82" s="65" t="s">
        <v>259</v>
      </c>
      <c r="P82" s="66">
        <v>46266</v>
      </c>
      <c r="Q82" s="31">
        <f t="shared" si="2"/>
        <v>477</v>
      </c>
      <c r="R82" s="31">
        <f t="shared" si="3"/>
        <v>783</v>
      </c>
      <c r="S82" s="29">
        <f>IF($Q82&lt;Parâmetros!$E$19,$G82-1,$G82)</f>
        <v>46266</v>
      </c>
    </row>
    <row r="83" spans="1:19" ht="15" customHeight="1" x14ac:dyDescent="0.25">
      <c r="A83" s="124">
        <v>12468</v>
      </c>
      <c r="B83" s="65" t="s">
        <v>715</v>
      </c>
      <c r="C83" s="65" t="s">
        <v>262</v>
      </c>
      <c r="D83" s="66">
        <v>46266</v>
      </c>
      <c r="E83" s="67">
        <v>5.97</v>
      </c>
      <c r="F83" s="65" t="s">
        <v>255</v>
      </c>
      <c r="G83" s="66">
        <v>46265</v>
      </c>
      <c r="H83">
        <v>40510158</v>
      </c>
      <c r="I83">
        <v>20</v>
      </c>
      <c r="J83" s="65" t="s">
        <v>716</v>
      </c>
      <c r="K83" s="65" t="s">
        <v>717</v>
      </c>
      <c r="L83" s="66">
        <v>46265</v>
      </c>
      <c r="M83" s="65" t="s">
        <v>261</v>
      </c>
      <c r="N83" s="65" t="s">
        <v>264</v>
      </c>
      <c r="O83" s="65" t="s">
        <v>259</v>
      </c>
      <c r="P83" s="66">
        <v>46266</v>
      </c>
      <c r="Q83" s="31">
        <f t="shared" si="2"/>
        <v>63</v>
      </c>
      <c r="R83" s="31">
        <f t="shared" si="3"/>
        <v>421</v>
      </c>
      <c r="S83" s="29">
        <f>IF($Q83&lt;Parâmetros!$E$19,$G83-1,$G83)</f>
        <v>46264</v>
      </c>
    </row>
    <row r="84" spans="1:19" ht="15" customHeight="1" x14ac:dyDescent="0.25">
      <c r="A84" s="124">
        <v>12468</v>
      </c>
      <c r="B84" s="65" t="s">
        <v>715</v>
      </c>
      <c r="C84" s="65" t="s">
        <v>262</v>
      </c>
      <c r="D84" s="66">
        <v>46267</v>
      </c>
      <c r="E84" s="67">
        <v>3.48</v>
      </c>
      <c r="F84" s="65" t="s">
        <v>255</v>
      </c>
      <c r="G84" s="66">
        <v>46266</v>
      </c>
      <c r="H84">
        <v>40503413</v>
      </c>
      <c r="I84">
        <v>10</v>
      </c>
      <c r="J84" s="65" t="s">
        <v>718</v>
      </c>
      <c r="K84" s="65" t="s">
        <v>719</v>
      </c>
      <c r="L84" s="66">
        <v>46267</v>
      </c>
      <c r="M84" s="65" t="s">
        <v>261</v>
      </c>
      <c r="N84" s="65" t="s">
        <v>264</v>
      </c>
      <c r="O84" s="65" t="s">
        <v>259</v>
      </c>
      <c r="P84" s="66">
        <v>46267</v>
      </c>
      <c r="Q84" s="31">
        <f t="shared" si="2"/>
        <v>1439</v>
      </c>
      <c r="R84" s="31">
        <f t="shared" si="3"/>
        <v>208</v>
      </c>
      <c r="S84" s="29">
        <f>IF($Q84&lt;Parâmetros!$E$19,$G84-1,$G84)</f>
        <v>46266</v>
      </c>
    </row>
    <row r="85" spans="1:19" ht="15" customHeight="1" x14ac:dyDescent="0.25">
      <c r="A85" s="124">
        <v>12468</v>
      </c>
      <c r="B85" s="65" t="s">
        <v>715</v>
      </c>
      <c r="C85" s="65" t="s">
        <v>262</v>
      </c>
      <c r="D85" s="66">
        <v>46267</v>
      </c>
      <c r="E85" s="67">
        <v>0.05</v>
      </c>
      <c r="F85" s="65" t="s">
        <v>255</v>
      </c>
      <c r="G85" s="66">
        <v>46267</v>
      </c>
      <c r="H85">
        <v>40494108</v>
      </c>
      <c r="I85">
        <v>10</v>
      </c>
      <c r="J85" s="65" t="s">
        <v>720</v>
      </c>
      <c r="K85" s="65" t="s">
        <v>721</v>
      </c>
      <c r="L85" s="66">
        <v>46267</v>
      </c>
      <c r="M85" s="65" t="s">
        <v>258</v>
      </c>
      <c r="N85">
        <v>3006537</v>
      </c>
      <c r="O85" s="65" t="s">
        <v>259</v>
      </c>
      <c r="P85" s="66">
        <v>46267</v>
      </c>
      <c r="Q85" s="31">
        <f t="shared" si="2"/>
        <v>209</v>
      </c>
      <c r="R85" s="31">
        <f t="shared" si="3"/>
        <v>213</v>
      </c>
      <c r="S85" s="29">
        <f>IF($Q85&lt;Parâmetros!$E$19,$G85-1,$G85)</f>
        <v>46266</v>
      </c>
    </row>
    <row r="86" spans="1:19" ht="15" customHeight="1" x14ac:dyDescent="0.25">
      <c r="A86" s="124">
        <v>12468</v>
      </c>
      <c r="B86" s="65" t="s">
        <v>715</v>
      </c>
      <c r="C86" s="65" t="s">
        <v>262</v>
      </c>
      <c r="D86" s="66">
        <v>46267</v>
      </c>
      <c r="E86" s="67">
        <v>0.52</v>
      </c>
      <c r="F86" s="65" t="s">
        <v>255</v>
      </c>
      <c r="G86" s="66">
        <v>46267</v>
      </c>
      <c r="H86">
        <v>40494109</v>
      </c>
      <c r="I86">
        <v>10</v>
      </c>
      <c r="J86" s="65" t="s">
        <v>722</v>
      </c>
      <c r="K86" s="65" t="s">
        <v>723</v>
      </c>
      <c r="L86" s="66">
        <v>46267</v>
      </c>
      <c r="M86" s="65" t="s">
        <v>258</v>
      </c>
      <c r="N86">
        <v>3007067</v>
      </c>
      <c r="O86" s="65" t="s">
        <v>259</v>
      </c>
      <c r="P86" s="66">
        <v>46267</v>
      </c>
      <c r="Q86" s="31">
        <f t="shared" si="2"/>
        <v>213</v>
      </c>
      <c r="R86" s="31">
        <f t="shared" si="3"/>
        <v>244</v>
      </c>
      <c r="S86" s="29">
        <f>IF($Q86&lt;Parâmetros!$E$19,$G86-1,$G86)</f>
        <v>46266</v>
      </c>
    </row>
    <row r="87" spans="1:19" ht="15" customHeight="1" x14ac:dyDescent="0.25">
      <c r="A87" s="124">
        <v>12468</v>
      </c>
      <c r="B87" s="65" t="s">
        <v>715</v>
      </c>
      <c r="C87" s="65" t="s">
        <v>262</v>
      </c>
      <c r="D87" s="66">
        <v>46267</v>
      </c>
      <c r="E87" s="67">
        <v>0.17</v>
      </c>
      <c r="F87" s="65" t="s">
        <v>255</v>
      </c>
      <c r="G87" s="66">
        <v>46267</v>
      </c>
      <c r="H87">
        <v>40494279</v>
      </c>
      <c r="I87">
        <v>10</v>
      </c>
      <c r="J87" s="65" t="s">
        <v>724</v>
      </c>
      <c r="K87" s="65" t="s">
        <v>725</v>
      </c>
      <c r="L87" s="66">
        <v>46267</v>
      </c>
      <c r="M87" s="65" t="s">
        <v>258</v>
      </c>
      <c r="N87">
        <v>3003105</v>
      </c>
      <c r="O87" s="65" t="s">
        <v>259</v>
      </c>
      <c r="P87" s="66">
        <v>46267</v>
      </c>
      <c r="Q87" s="31">
        <f t="shared" si="2"/>
        <v>244</v>
      </c>
      <c r="R87" s="31">
        <f t="shared" si="3"/>
        <v>255</v>
      </c>
      <c r="S87" s="29">
        <f>IF($Q87&lt;Parâmetros!$E$19,$G87-1,$G87)</f>
        <v>46266</v>
      </c>
    </row>
    <row r="88" spans="1:19" ht="15" customHeight="1" x14ac:dyDescent="0.25">
      <c r="A88" s="124">
        <v>12468</v>
      </c>
      <c r="B88" s="65" t="s">
        <v>715</v>
      </c>
      <c r="C88" s="65" t="s">
        <v>262</v>
      </c>
      <c r="D88" s="66">
        <v>46267</v>
      </c>
      <c r="E88" s="67">
        <v>0.2</v>
      </c>
      <c r="F88" s="65" t="s">
        <v>255</v>
      </c>
      <c r="G88" s="66">
        <v>46267</v>
      </c>
      <c r="H88">
        <v>40494291</v>
      </c>
      <c r="I88">
        <v>10</v>
      </c>
      <c r="J88" s="65" t="s">
        <v>726</v>
      </c>
      <c r="K88" s="65" t="s">
        <v>727</v>
      </c>
      <c r="L88" s="66">
        <v>46267</v>
      </c>
      <c r="M88" s="65" t="s">
        <v>258</v>
      </c>
      <c r="N88">
        <v>3007025</v>
      </c>
      <c r="O88" s="65" t="s">
        <v>259</v>
      </c>
      <c r="P88" s="66">
        <v>46267</v>
      </c>
      <c r="Q88" s="31">
        <f t="shared" si="2"/>
        <v>255</v>
      </c>
      <c r="R88" s="31">
        <f t="shared" si="3"/>
        <v>267</v>
      </c>
      <c r="S88" s="29">
        <f>IF($Q88&lt;Parâmetros!$E$19,$G88-1,$G88)</f>
        <v>46266</v>
      </c>
    </row>
    <row r="89" spans="1:19" ht="15" customHeight="1" x14ac:dyDescent="0.25">
      <c r="A89" s="124">
        <v>12468</v>
      </c>
      <c r="B89" s="65" t="s">
        <v>715</v>
      </c>
      <c r="C89" s="65" t="s">
        <v>262</v>
      </c>
      <c r="D89" s="66">
        <v>46267</v>
      </c>
      <c r="E89" s="67">
        <v>2.4300000000000002</v>
      </c>
      <c r="F89" s="65" t="s">
        <v>255</v>
      </c>
      <c r="G89" s="66">
        <v>46267</v>
      </c>
      <c r="H89">
        <v>40497620</v>
      </c>
      <c r="I89">
        <v>20</v>
      </c>
      <c r="J89" s="65" t="s">
        <v>728</v>
      </c>
      <c r="K89" s="65" t="s">
        <v>729</v>
      </c>
      <c r="L89" s="66">
        <v>46267</v>
      </c>
      <c r="M89" s="65" t="s">
        <v>261</v>
      </c>
      <c r="N89">
        <v>3005338</v>
      </c>
      <c r="O89" s="65" t="s">
        <v>259</v>
      </c>
      <c r="P89" s="66">
        <v>46267</v>
      </c>
      <c r="Q89" s="31">
        <f t="shared" si="2"/>
        <v>268</v>
      </c>
      <c r="R89" s="31">
        <f t="shared" si="3"/>
        <v>413</v>
      </c>
      <c r="S89" s="29">
        <f>IF($Q89&lt;Parâmetros!$E$19,$G89-1,$G89)</f>
        <v>46266</v>
      </c>
    </row>
    <row r="90" spans="1:19" ht="15" customHeight="1" x14ac:dyDescent="0.25">
      <c r="A90" s="124">
        <v>51428</v>
      </c>
      <c r="B90" s="65" t="s">
        <v>193</v>
      </c>
      <c r="C90" s="65" t="s">
        <v>263</v>
      </c>
      <c r="D90" s="66">
        <v>46265</v>
      </c>
      <c r="E90" s="67">
        <v>2.06</v>
      </c>
      <c r="F90" s="65" t="s">
        <v>255</v>
      </c>
      <c r="G90" s="66">
        <v>46265</v>
      </c>
      <c r="H90">
        <v>40508683</v>
      </c>
      <c r="I90">
        <v>20</v>
      </c>
      <c r="J90" s="65" t="s">
        <v>537</v>
      </c>
      <c r="K90" s="65" t="s">
        <v>538</v>
      </c>
      <c r="L90" s="66">
        <v>46265</v>
      </c>
      <c r="M90" s="65" t="s">
        <v>261</v>
      </c>
      <c r="N90" s="65" t="s">
        <v>264</v>
      </c>
      <c r="O90" s="65" t="s">
        <v>259</v>
      </c>
      <c r="P90" s="66">
        <v>46265</v>
      </c>
      <c r="Q90" s="31">
        <f t="shared" si="2"/>
        <v>927</v>
      </c>
      <c r="R90" s="31">
        <f t="shared" si="3"/>
        <v>1050</v>
      </c>
      <c r="S90" s="29">
        <f>IF($Q90&lt;Parâmetros!$E$19,$G90-1,$G90)</f>
        <v>46265</v>
      </c>
    </row>
    <row r="91" spans="1:19" ht="15" customHeight="1" x14ac:dyDescent="0.25">
      <c r="A91" s="124">
        <v>51428</v>
      </c>
      <c r="B91" s="65" t="s">
        <v>193</v>
      </c>
      <c r="C91" s="65" t="s">
        <v>263</v>
      </c>
      <c r="D91" s="66">
        <v>46265</v>
      </c>
      <c r="E91" s="67">
        <v>2.4900000000000002</v>
      </c>
      <c r="F91" s="65" t="s">
        <v>255</v>
      </c>
      <c r="G91" s="66">
        <v>46265</v>
      </c>
      <c r="H91">
        <v>40510435</v>
      </c>
      <c r="I91">
        <v>10</v>
      </c>
      <c r="J91" s="65" t="s">
        <v>539</v>
      </c>
      <c r="K91" s="65" t="s">
        <v>540</v>
      </c>
      <c r="L91" s="66">
        <v>46265</v>
      </c>
      <c r="M91" s="65" t="s">
        <v>261</v>
      </c>
      <c r="N91" s="65" t="s">
        <v>264</v>
      </c>
      <c r="O91" s="65" t="s">
        <v>259</v>
      </c>
      <c r="P91" s="66">
        <v>46265</v>
      </c>
      <c r="Q91" s="31">
        <f t="shared" si="2"/>
        <v>1053</v>
      </c>
      <c r="R91" s="31">
        <f t="shared" si="3"/>
        <v>1203</v>
      </c>
      <c r="S91" s="29">
        <f>IF($Q91&lt;Parâmetros!$E$19,$G91-1,$G91)</f>
        <v>46265</v>
      </c>
    </row>
    <row r="92" spans="1:19" ht="15" customHeight="1" x14ac:dyDescent="0.25">
      <c r="A92" s="124">
        <v>51428</v>
      </c>
      <c r="B92" s="65" t="s">
        <v>193</v>
      </c>
      <c r="C92" s="65" t="s">
        <v>263</v>
      </c>
      <c r="D92" s="66">
        <v>46265</v>
      </c>
      <c r="E92" s="67">
        <v>2.04</v>
      </c>
      <c r="F92" s="65" t="s">
        <v>255</v>
      </c>
      <c r="G92" s="66">
        <v>46265</v>
      </c>
      <c r="H92">
        <v>40510449</v>
      </c>
      <c r="I92">
        <v>10</v>
      </c>
      <c r="J92" s="65" t="s">
        <v>541</v>
      </c>
      <c r="K92" s="65" t="s">
        <v>542</v>
      </c>
      <c r="L92" s="66">
        <v>46265</v>
      </c>
      <c r="M92" s="65" t="s">
        <v>261</v>
      </c>
      <c r="N92" s="65" t="s">
        <v>264</v>
      </c>
      <c r="O92" s="65" t="s">
        <v>259</v>
      </c>
      <c r="P92" s="66">
        <v>46265</v>
      </c>
      <c r="Q92" s="31">
        <f t="shared" si="2"/>
        <v>1269</v>
      </c>
      <c r="R92" s="31">
        <f t="shared" si="3"/>
        <v>1391</v>
      </c>
      <c r="S92" s="29">
        <f>IF($Q92&lt;Parâmetros!$E$19,$G92-1,$G92)</f>
        <v>46265</v>
      </c>
    </row>
    <row r="93" spans="1:19" ht="15" customHeight="1" x14ac:dyDescent="0.25">
      <c r="A93" s="124">
        <v>51428</v>
      </c>
      <c r="B93" s="65" t="s">
        <v>193</v>
      </c>
      <c r="C93" s="65" t="s">
        <v>263</v>
      </c>
      <c r="D93" s="66">
        <v>46266</v>
      </c>
      <c r="E93" s="67">
        <v>1.39</v>
      </c>
      <c r="F93" s="65" t="s">
        <v>255</v>
      </c>
      <c r="G93" s="66">
        <v>46266</v>
      </c>
      <c r="H93">
        <v>40510730</v>
      </c>
      <c r="I93">
        <v>10</v>
      </c>
      <c r="J93" s="65" t="s">
        <v>730</v>
      </c>
      <c r="K93" s="65" t="s">
        <v>731</v>
      </c>
      <c r="L93" s="66">
        <v>46266</v>
      </c>
      <c r="M93" s="65" t="s">
        <v>261</v>
      </c>
      <c r="N93" s="65" t="s">
        <v>264</v>
      </c>
      <c r="O93" s="65" t="s">
        <v>259</v>
      </c>
      <c r="P93" s="66">
        <v>46266</v>
      </c>
      <c r="Q93" s="31">
        <f t="shared" si="2"/>
        <v>927</v>
      </c>
      <c r="R93" s="31">
        <f t="shared" si="3"/>
        <v>1011</v>
      </c>
      <c r="S93" s="29">
        <f>IF($Q93&lt;Parâmetros!$E$19,$G93-1,$G93)</f>
        <v>46266</v>
      </c>
    </row>
    <row r="94" spans="1:19" ht="15" customHeight="1" x14ac:dyDescent="0.25">
      <c r="A94" s="124">
        <v>51428</v>
      </c>
      <c r="B94" s="65" t="s">
        <v>193</v>
      </c>
      <c r="C94" s="65" t="s">
        <v>263</v>
      </c>
      <c r="D94" s="66">
        <v>46266</v>
      </c>
      <c r="E94" s="67">
        <v>2.52</v>
      </c>
      <c r="F94" s="65" t="s">
        <v>255</v>
      </c>
      <c r="G94" s="66">
        <v>46266</v>
      </c>
      <c r="H94">
        <v>40510443</v>
      </c>
      <c r="I94">
        <v>10</v>
      </c>
      <c r="J94" s="65" t="s">
        <v>732</v>
      </c>
      <c r="K94" s="65" t="s">
        <v>733</v>
      </c>
      <c r="L94" s="66">
        <v>46266</v>
      </c>
      <c r="M94" s="65" t="s">
        <v>258</v>
      </c>
      <c r="N94">
        <v>3007377</v>
      </c>
      <c r="O94" s="65" t="s">
        <v>259</v>
      </c>
      <c r="P94" s="66">
        <v>46266</v>
      </c>
      <c r="Q94" s="31">
        <f t="shared" si="2"/>
        <v>1015</v>
      </c>
      <c r="R94" s="31">
        <f t="shared" si="3"/>
        <v>1166</v>
      </c>
      <c r="S94" s="29">
        <f>IF($Q94&lt;Parâmetros!$E$19,$G94-1,$G94)</f>
        <v>46266</v>
      </c>
    </row>
    <row r="95" spans="1:19" ht="15" customHeight="1" x14ac:dyDescent="0.25">
      <c r="A95" s="124">
        <v>51428</v>
      </c>
      <c r="B95" s="65" t="s">
        <v>193</v>
      </c>
      <c r="C95" s="65" t="s">
        <v>263</v>
      </c>
      <c r="D95" s="66">
        <v>46266</v>
      </c>
      <c r="E95" s="67">
        <v>2.89</v>
      </c>
      <c r="F95" s="65" t="s">
        <v>255</v>
      </c>
      <c r="G95" s="66">
        <v>46266</v>
      </c>
      <c r="H95">
        <v>40510443</v>
      </c>
      <c r="I95">
        <v>10</v>
      </c>
      <c r="J95" s="65" t="s">
        <v>734</v>
      </c>
      <c r="K95" s="65" t="s">
        <v>735</v>
      </c>
      <c r="L95" s="66">
        <v>46266</v>
      </c>
      <c r="M95" s="65" t="s">
        <v>258</v>
      </c>
      <c r="N95">
        <v>3007377</v>
      </c>
      <c r="O95" s="65" t="s">
        <v>259</v>
      </c>
      <c r="P95" s="66">
        <v>46266</v>
      </c>
      <c r="Q95" s="31">
        <f t="shared" si="2"/>
        <v>1223</v>
      </c>
      <c r="R95" s="31">
        <f t="shared" si="3"/>
        <v>1396</v>
      </c>
      <c r="S95" s="29">
        <f>IF($Q95&lt;Parâmetros!$E$19,$G95-1,$G95)</f>
        <v>46266</v>
      </c>
    </row>
    <row r="96" spans="1:19" ht="15" customHeight="1" x14ac:dyDescent="0.25">
      <c r="A96" s="124">
        <v>52397</v>
      </c>
      <c r="B96" s="65" t="s">
        <v>887</v>
      </c>
      <c r="C96" s="65" t="s">
        <v>288</v>
      </c>
      <c r="D96" s="66">
        <v>46267</v>
      </c>
      <c r="E96" s="67">
        <v>4.12</v>
      </c>
      <c r="F96" s="65" t="s">
        <v>255</v>
      </c>
      <c r="G96" s="66">
        <v>46267</v>
      </c>
      <c r="H96">
        <v>40510977</v>
      </c>
      <c r="I96">
        <v>10</v>
      </c>
      <c r="J96" s="65" t="s">
        <v>885</v>
      </c>
      <c r="K96" s="65" t="s">
        <v>886</v>
      </c>
      <c r="L96" s="66">
        <v>46267</v>
      </c>
      <c r="M96" s="65" t="s">
        <v>258</v>
      </c>
      <c r="N96" s="65" t="s">
        <v>264</v>
      </c>
      <c r="O96" s="65" t="s">
        <v>259</v>
      </c>
      <c r="P96" s="66">
        <v>46267</v>
      </c>
      <c r="Q96" s="31">
        <f t="shared" si="2"/>
        <v>439</v>
      </c>
      <c r="R96" s="31">
        <f t="shared" si="3"/>
        <v>686</v>
      </c>
      <c r="S96" s="29">
        <f>IF($Q96&lt;Parâmetros!$E$19,$G96-1,$G96)</f>
        <v>46267</v>
      </c>
    </row>
    <row r="97" spans="1:19" ht="15" customHeight="1" x14ac:dyDescent="0.25">
      <c r="A97" s="124">
        <v>52398</v>
      </c>
      <c r="B97" s="65" t="s">
        <v>265</v>
      </c>
      <c r="C97" s="65" t="s">
        <v>263</v>
      </c>
      <c r="D97" s="66">
        <v>46265</v>
      </c>
      <c r="E97" s="67">
        <v>4.29</v>
      </c>
      <c r="F97" s="65" t="s">
        <v>255</v>
      </c>
      <c r="G97" s="66">
        <v>46264</v>
      </c>
      <c r="H97">
        <v>40506378</v>
      </c>
      <c r="I97">
        <v>10</v>
      </c>
      <c r="J97" s="65" t="s">
        <v>455</v>
      </c>
      <c r="K97" s="65" t="s">
        <v>456</v>
      </c>
      <c r="L97" s="66">
        <v>46265</v>
      </c>
      <c r="M97" s="65" t="s">
        <v>258</v>
      </c>
      <c r="N97" s="65" t="s">
        <v>264</v>
      </c>
      <c r="O97" s="65" t="s">
        <v>259</v>
      </c>
      <c r="P97" s="66">
        <v>46265</v>
      </c>
      <c r="Q97" s="31">
        <f t="shared" si="2"/>
        <v>1431</v>
      </c>
      <c r="R97" s="31">
        <f t="shared" si="3"/>
        <v>248</v>
      </c>
      <c r="S97" s="29">
        <f>IF($Q97&lt;Parâmetros!$E$19,$G97-1,$G97)</f>
        <v>46264</v>
      </c>
    </row>
    <row r="98" spans="1:19" ht="15" customHeight="1" x14ac:dyDescent="0.25">
      <c r="A98" s="124">
        <v>52398</v>
      </c>
      <c r="B98" s="65" t="s">
        <v>265</v>
      </c>
      <c r="C98" s="65" t="s">
        <v>263</v>
      </c>
      <c r="D98" s="66">
        <v>46265</v>
      </c>
      <c r="E98" s="67">
        <v>0.5</v>
      </c>
      <c r="F98" s="65" t="s">
        <v>255</v>
      </c>
      <c r="G98" s="66">
        <v>46265</v>
      </c>
      <c r="H98">
        <v>40506379</v>
      </c>
      <c r="I98">
        <v>10</v>
      </c>
      <c r="J98" s="65" t="s">
        <v>457</v>
      </c>
      <c r="K98" s="65" t="s">
        <v>458</v>
      </c>
      <c r="L98" s="66">
        <v>46265</v>
      </c>
      <c r="M98" s="65" t="s">
        <v>258</v>
      </c>
      <c r="N98" s="65" t="s">
        <v>264</v>
      </c>
      <c r="O98" s="65" t="s">
        <v>259</v>
      </c>
      <c r="P98" s="66">
        <v>46265</v>
      </c>
      <c r="Q98" s="31">
        <f t="shared" si="2"/>
        <v>249</v>
      </c>
      <c r="R98" s="31">
        <f t="shared" si="3"/>
        <v>280</v>
      </c>
      <c r="S98" s="29">
        <f>IF($Q98&lt;Parâmetros!$E$19,$G98-1,$G98)</f>
        <v>46264</v>
      </c>
    </row>
    <row r="99" spans="1:19" ht="15" customHeight="1" x14ac:dyDescent="0.25">
      <c r="A99" s="124">
        <v>52398</v>
      </c>
      <c r="B99" s="65" t="s">
        <v>265</v>
      </c>
      <c r="C99" s="65" t="s">
        <v>263</v>
      </c>
      <c r="D99" s="66">
        <v>46265</v>
      </c>
      <c r="E99" s="67">
        <v>0.82</v>
      </c>
      <c r="F99" s="65" t="s">
        <v>255</v>
      </c>
      <c r="G99" s="66">
        <v>46265</v>
      </c>
      <c r="H99">
        <v>40506397</v>
      </c>
      <c r="I99">
        <v>10</v>
      </c>
      <c r="J99" s="65" t="s">
        <v>459</v>
      </c>
      <c r="K99" s="65" t="s">
        <v>364</v>
      </c>
      <c r="L99" s="66">
        <v>46265</v>
      </c>
      <c r="M99" s="65" t="s">
        <v>258</v>
      </c>
      <c r="N99" s="65" t="s">
        <v>264</v>
      </c>
      <c r="O99" s="65" t="s">
        <v>259</v>
      </c>
      <c r="P99" s="66">
        <v>46265</v>
      </c>
      <c r="Q99" s="31">
        <f t="shared" si="2"/>
        <v>281</v>
      </c>
      <c r="R99" s="31">
        <f t="shared" si="3"/>
        <v>330</v>
      </c>
      <c r="S99" s="29">
        <f>IF($Q99&lt;Parâmetros!$E$19,$G99-1,$G99)</f>
        <v>46264</v>
      </c>
    </row>
    <row r="100" spans="1:19" ht="15" customHeight="1" x14ac:dyDescent="0.25">
      <c r="A100" s="124">
        <v>52403</v>
      </c>
      <c r="B100" s="65" t="s">
        <v>177</v>
      </c>
      <c r="C100" s="65" t="s">
        <v>254</v>
      </c>
      <c r="D100" s="66">
        <v>46265</v>
      </c>
      <c r="E100" s="67">
        <v>1</v>
      </c>
      <c r="F100" s="65" t="s">
        <v>255</v>
      </c>
      <c r="G100" s="66">
        <v>46264</v>
      </c>
      <c r="H100">
        <v>40506278</v>
      </c>
      <c r="I100">
        <v>10</v>
      </c>
      <c r="J100" s="65" t="s">
        <v>256</v>
      </c>
      <c r="K100" s="65" t="s">
        <v>257</v>
      </c>
      <c r="L100" s="66">
        <v>46264</v>
      </c>
      <c r="M100" s="65" t="s">
        <v>258</v>
      </c>
      <c r="N100" s="65" t="s">
        <v>264</v>
      </c>
      <c r="O100" s="65" t="s">
        <v>259</v>
      </c>
      <c r="P100" s="66">
        <v>46265</v>
      </c>
      <c r="Q100" s="31">
        <f t="shared" si="2"/>
        <v>0</v>
      </c>
      <c r="R100" s="31">
        <f t="shared" si="3"/>
        <v>60</v>
      </c>
      <c r="S100" s="29">
        <f>IF($Q100&lt;Parâmetros!$E$19,$G100-1,$G100)</f>
        <v>46263</v>
      </c>
    </row>
    <row r="101" spans="1:19" ht="15" customHeight="1" x14ac:dyDescent="0.25">
      <c r="A101" s="124">
        <v>52403</v>
      </c>
      <c r="B101" s="65" t="s">
        <v>177</v>
      </c>
      <c r="C101" s="65" t="s">
        <v>254</v>
      </c>
      <c r="D101" s="66">
        <v>46265</v>
      </c>
      <c r="E101" s="67">
        <v>1.98</v>
      </c>
      <c r="F101" s="65" t="s">
        <v>255</v>
      </c>
      <c r="G101" s="66">
        <v>46264</v>
      </c>
      <c r="H101">
        <v>40507144</v>
      </c>
      <c r="I101">
        <v>10</v>
      </c>
      <c r="J101" s="65" t="s">
        <v>266</v>
      </c>
      <c r="K101" s="65" t="s">
        <v>269</v>
      </c>
      <c r="L101" s="66">
        <v>46264</v>
      </c>
      <c r="M101" s="65" t="s">
        <v>261</v>
      </c>
      <c r="N101" s="65" t="s">
        <v>264</v>
      </c>
      <c r="O101" s="65" t="s">
        <v>259</v>
      </c>
      <c r="P101" s="66">
        <v>46265</v>
      </c>
      <c r="Q101" s="31">
        <f t="shared" si="2"/>
        <v>61</v>
      </c>
      <c r="R101" s="31">
        <f t="shared" si="3"/>
        <v>180</v>
      </c>
      <c r="S101" s="29">
        <f>IF($Q101&lt;Parâmetros!$E$19,$G101-1,$G101)</f>
        <v>46263</v>
      </c>
    </row>
    <row r="102" spans="1:19" ht="15" customHeight="1" x14ac:dyDescent="0.25">
      <c r="A102" s="124">
        <v>52403</v>
      </c>
      <c r="B102" s="65" t="s">
        <v>177</v>
      </c>
      <c r="C102" s="65" t="s">
        <v>254</v>
      </c>
      <c r="D102" s="66">
        <v>46265</v>
      </c>
      <c r="E102" s="67">
        <v>2</v>
      </c>
      <c r="F102" s="65" t="s">
        <v>255</v>
      </c>
      <c r="G102" s="66">
        <v>46264</v>
      </c>
      <c r="H102">
        <v>40507144</v>
      </c>
      <c r="I102">
        <v>10</v>
      </c>
      <c r="J102" s="65" t="s">
        <v>272</v>
      </c>
      <c r="K102" s="65" t="s">
        <v>273</v>
      </c>
      <c r="L102" s="66">
        <v>46264</v>
      </c>
      <c r="M102" s="65" t="s">
        <v>261</v>
      </c>
      <c r="N102" s="65" t="s">
        <v>264</v>
      </c>
      <c r="O102" s="65" t="s">
        <v>259</v>
      </c>
      <c r="P102" s="66">
        <v>46265</v>
      </c>
      <c r="Q102" s="31">
        <f t="shared" si="2"/>
        <v>240</v>
      </c>
      <c r="R102" s="31">
        <f t="shared" si="3"/>
        <v>360</v>
      </c>
      <c r="S102" s="29">
        <f>IF($Q102&lt;Parâmetros!$E$19,$G102-1,$G102)</f>
        <v>46263</v>
      </c>
    </row>
    <row r="103" spans="1:19" ht="15" customHeight="1" x14ac:dyDescent="0.25">
      <c r="A103" s="124">
        <v>52403</v>
      </c>
      <c r="B103" s="65" t="s">
        <v>177</v>
      </c>
      <c r="C103" s="65" t="s">
        <v>254</v>
      </c>
      <c r="D103" s="66">
        <v>46265</v>
      </c>
      <c r="E103" s="67">
        <v>0.48</v>
      </c>
      <c r="F103" s="65" t="s">
        <v>255</v>
      </c>
      <c r="G103" s="66">
        <v>46264</v>
      </c>
      <c r="H103">
        <v>40510164</v>
      </c>
      <c r="I103">
        <v>10</v>
      </c>
      <c r="J103" s="65" t="s">
        <v>274</v>
      </c>
      <c r="K103" s="65" t="s">
        <v>310</v>
      </c>
      <c r="L103" s="66">
        <v>46264</v>
      </c>
      <c r="M103" s="65" t="s">
        <v>261</v>
      </c>
      <c r="N103" s="65" t="s">
        <v>264</v>
      </c>
      <c r="O103" s="65" t="s">
        <v>259</v>
      </c>
      <c r="P103" s="66">
        <v>46265</v>
      </c>
      <c r="Q103" s="31">
        <f t="shared" si="2"/>
        <v>361</v>
      </c>
      <c r="R103" s="31">
        <f t="shared" si="3"/>
        <v>390</v>
      </c>
      <c r="S103" s="29">
        <f>IF($Q103&lt;Parâmetros!$E$19,$G103-1,$G103)</f>
        <v>46263</v>
      </c>
    </row>
    <row r="104" spans="1:19" ht="15" customHeight="1" x14ac:dyDescent="0.25">
      <c r="A104" s="124">
        <v>52403</v>
      </c>
      <c r="B104" s="65" t="s">
        <v>177</v>
      </c>
      <c r="C104" s="65" t="s">
        <v>254</v>
      </c>
      <c r="D104" s="66">
        <v>46265</v>
      </c>
      <c r="E104" s="67">
        <v>0.65</v>
      </c>
      <c r="F104" s="65" t="s">
        <v>255</v>
      </c>
      <c r="G104" s="66">
        <v>46264</v>
      </c>
      <c r="H104">
        <v>40510165</v>
      </c>
      <c r="I104">
        <v>10</v>
      </c>
      <c r="J104" s="65" t="s">
        <v>326</v>
      </c>
      <c r="K104" s="65" t="s">
        <v>327</v>
      </c>
      <c r="L104" s="66">
        <v>46264</v>
      </c>
      <c r="M104" s="65" t="s">
        <v>261</v>
      </c>
      <c r="N104" s="65" t="s">
        <v>264</v>
      </c>
      <c r="O104" s="65" t="s">
        <v>259</v>
      </c>
      <c r="P104" s="66">
        <v>46265</v>
      </c>
      <c r="Q104" s="31">
        <f t="shared" si="2"/>
        <v>391</v>
      </c>
      <c r="R104" s="31">
        <f t="shared" si="3"/>
        <v>430</v>
      </c>
      <c r="S104" s="29">
        <f>IF($Q104&lt;Parâmetros!$E$19,$G104-1,$G104)</f>
        <v>46263</v>
      </c>
    </row>
    <row r="105" spans="1:19" ht="15" customHeight="1" x14ac:dyDescent="0.25">
      <c r="A105" s="124">
        <v>52403</v>
      </c>
      <c r="B105" s="65" t="s">
        <v>177</v>
      </c>
      <c r="C105" s="65" t="s">
        <v>254</v>
      </c>
      <c r="D105" s="66">
        <v>46265</v>
      </c>
      <c r="E105" s="67">
        <v>1</v>
      </c>
      <c r="F105" s="65" t="s">
        <v>255</v>
      </c>
      <c r="G105" s="66">
        <v>46265</v>
      </c>
      <c r="H105">
        <v>40506287</v>
      </c>
      <c r="I105">
        <v>10</v>
      </c>
      <c r="J105" s="65" t="s">
        <v>256</v>
      </c>
      <c r="K105" s="65" t="s">
        <v>257</v>
      </c>
      <c r="L105" s="66">
        <v>46265</v>
      </c>
      <c r="M105" s="65" t="s">
        <v>258</v>
      </c>
      <c r="N105" s="65" t="s">
        <v>264</v>
      </c>
      <c r="O105" s="65" t="s">
        <v>259</v>
      </c>
      <c r="P105" s="66">
        <v>46265</v>
      </c>
      <c r="Q105" s="31">
        <f t="shared" si="2"/>
        <v>0</v>
      </c>
      <c r="R105" s="31">
        <f t="shared" si="3"/>
        <v>60</v>
      </c>
      <c r="S105" s="29">
        <f>IF($Q105&lt;Parâmetros!$E$19,$G105-1,$G105)</f>
        <v>46264</v>
      </c>
    </row>
    <row r="106" spans="1:19" ht="15" customHeight="1" x14ac:dyDescent="0.25">
      <c r="A106" s="124">
        <v>52403</v>
      </c>
      <c r="B106" s="65" t="s">
        <v>177</v>
      </c>
      <c r="C106" s="65" t="s">
        <v>254</v>
      </c>
      <c r="D106" s="66">
        <v>46265</v>
      </c>
      <c r="E106" s="67">
        <v>3.98</v>
      </c>
      <c r="F106" s="65" t="s">
        <v>255</v>
      </c>
      <c r="G106" s="66">
        <v>46265</v>
      </c>
      <c r="H106">
        <v>40510166</v>
      </c>
      <c r="I106">
        <v>10</v>
      </c>
      <c r="J106" s="65" t="s">
        <v>266</v>
      </c>
      <c r="K106" s="65" t="s">
        <v>270</v>
      </c>
      <c r="L106" s="66">
        <v>46265</v>
      </c>
      <c r="M106" s="65" t="s">
        <v>261</v>
      </c>
      <c r="N106" s="65" t="s">
        <v>264</v>
      </c>
      <c r="O106" s="65" t="s">
        <v>259</v>
      </c>
      <c r="P106" s="66">
        <v>46265</v>
      </c>
      <c r="Q106" s="31">
        <f t="shared" si="2"/>
        <v>61</v>
      </c>
      <c r="R106" s="31">
        <f t="shared" si="3"/>
        <v>300</v>
      </c>
      <c r="S106" s="29">
        <f>IF($Q106&lt;Parâmetros!$E$19,$G106-1,$G106)</f>
        <v>46264</v>
      </c>
    </row>
    <row r="107" spans="1:19" ht="15" customHeight="1" x14ac:dyDescent="0.25">
      <c r="A107" s="124">
        <v>52403</v>
      </c>
      <c r="B107" s="65" t="s">
        <v>177</v>
      </c>
      <c r="C107" s="65" t="s">
        <v>254</v>
      </c>
      <c r="D107" s="66">
        <v>46265</v>
      </c>
      <c r="E107" s="67">
        <v>0.65</v>
      </c>
      <c r="F107" s="65" t="s">
        <v>255</v>
      </c>
      <c r="G107" s="66">
        <v>46265</v>
      </c>
      <c r="H107">
        <v>40510393</v>
      </c>
      <c r="I107">
        <v>10</v>
      </c>
      <c r="J107" s="65" t="s">
        <v>325</v>
      </c>
      <c r="K107" s="65" t="s">
        <v>441</v>
      </c>
      <c r="L107" s="66">
        <v>46265</v>
      </c>
      <c r="M107" s="65" t="s">
        <v>261</v>
      </c>
      <c r="N107" s="65" t="s">
        <v>264</v>
      </c>
      <c r="O107" s="65" t="s">
        <v>259</v>
      </c>
      <c r="P107" s="66">
        <v>46265</v>
      </c>
      <c r="Q107" s="31">
        <f t="shared" si="2"/>
        <v>301</v>
      </c>
      <c r="R107" s="31">
        <f t="shared" si="3"/>
        <v>340</v>
      </c>
      <c r="S107" s="29">
        <f>IF($Q107&lt;Parâmetros!$E$19,$G107-1,$G107)</f>
        <v>46264</v>
      </c>
    </row>
    <row r="108" spans="1:19" ht="15" customHeight="1" x14ac:dyDescent="0.25">
      <c r="A108" s="124">
        <v>52403</v>
      </c>
      <c r="B108" s="65" t="s">
        <v>177</v>
      </c>
      <c r="C108" s="65" t="s">
        <v>254</v>
      </c>
      <c r="D108" s="66">
        <v>46266</v>
      </c>
      <c r="E108" s="67">
        <v>0.65</v>
      </c>
      <c r="F108" s="65" t="s">
        <v>255</v>
      </c>
      <c r="G108" s="66">
        <v>46265</v>
      </c>
      <c r="H108">
        <v>40510394</v>
      </c>
      <c r="I108">
        <v>10</v>
      </c>
      <c r="J108" s="65" t="s">
        <v>628</v>
      </c>
      <c r="K108" s="65" t="s">
        <v>422</v>
      </c>
      <c r="L108" s="66">
        <v>46265</v>
      </c>
      <c r="M108" s="65" t="s">
        <v>261</v>
      </c>
      <c r="N108" s="65" t="s">
        <v>264</v>
      </c>
      <c r="O108" s="65" t="s">
        <v>259</v>
      </c>
      <c r="P108" s="66">
        <v>46266</v>
      </c>
      <c r="Q108" s="31">
        <f t="shared" si="2"/>
        <v>341</v>
      </c>
      <c r="R108" s="31">
        <f t="shared" si="3"/>
        <v>380</v>
      </c>
      <c r="S108" s="29">
        <f>IF($Q108&lt;Parâmetros!$E$19,$G108-1,$G108)</f>
        <v>46264</v>
      </c>
    </row>
    <row r="109" spans="1:19" ht="15" customHeight="1" x14ac:dyDescent="0.25">
      <c r="A109" s="124">
        <v>52403</v>
      </c>
      <c r="B109" s="65" t="s">
        <v>177</v>
      </c>
      <c r="C109" s="65" t="s">
        <v>254</v>
      </c>
      <c r="D109" s="66">
        <v>46266</v>
      </c>
      <c r="E109" s="67">
        <v>0.5</v>
      </c>
      <c r="F109" s="65" t="s">
        <v>255</v>
      </c>
      <c r="G109" s="66">
        <v>46266</v>
      </c>
      <c r="H109">
        <v>40508837</v>
      </c>
      <c r="I109">
        <v>10</v>
      </c>
      <c r="J109" s="65" t="s">
        <v>256</v>
      </c>
      <c r="K109" s="65" t="s">
        <v>331</v>
      </c>
      <c r="L109" s="66">
        <v>46266</v>
      </c>
      <c r="M109" s="65" t="s">
        <v>258</v>
      </c>
      <c r="N109" s="65" t="s">
        <v>264</v>
      </c>
      <c r="O109" s="65" t="s">
        <v>259</v>
      </c>
      <c r="P109" s="66">
        <v>46266</v>
      </c>
      <c r="Q109" s="31">
        <f t="shared" si="2"/>
        <v>0</v>
      </c>
      <c r="R109" s="31">
        <f t="shared" si="3"/>
        <v>30</v>
      </c>
      <c r="S109" s="29">
        <f>IF($Q109&lt;Parâmetros!$E$19,$G109-1,$G109)</f>
        <v>46265</v>
      </c>
    </row>
    <row r="110" spans="1:19" ht="15" customHeight="1" x14ac:dyDescent="0.25">
      <c r="A110" s="124">
        <v>52403</v>
      </c>
      <c r="B110" s="65" t="s">
        <v>177</v>
      </c>
      <c r="C110" s="65" t="s">
        <v>254</v>
      </c>
      <c r="D110" s="66">
        <v>46266</v>
      </c>
      <c r="E110" s="67">
        <v>0.49</v>
      </c>
      <c r="F110" s="65" t="s">
        <v>255</v>
      </c>
      <c r="G110" s="66">
        <v>46266</v>
      </c>
      <c r="H110">
        <v>40508837</v>
      </c>
      <c r="I110">
        <v>20</v>
      </c>
      <c r="J110" s="65" t="s">
        <v>629</v>
      </c>
      <c r="K110" s="65" t="s">
        <v>257</v>
      </c>
      <c r="L110" s="66">
        <v>46266</v>
      </c>
      <c r="M110" s="65" t="s">
        <v>258</v>
      </c>
      <c r="N110" s="65" t="s">
        <v>264</v>
      </c>
      <c r="O110" s="65" t="s">
        <v>259</v>
      </c>
      <c r="P110" s="66">
        <v>46266</v>
      </c>
      <c r="Q110" s="31">
        <f t="shared" si="2"/>
        <v>30</v>
      </c>
      <c r="R110" s="31">
        <f t="shared" si="3"/>
        <v>60</v>
      </c>
      <c r="S110" s="29">
        <f>IF($Q110&lt;Parâmetros!$E$19,$G110-1,$G110)</f>
        <v>46265</v>
      </c>
    </row>
    <row r="111" spans="1:19" ht="15" customHeight="1" x14ac:dyDescent="0.25">
      <c r="A111" s="124">
        <v>52403</v>
      </c>
      <c r="B111" s="65" t="s">
        <v>177</v>
      </c>
      <c r="C111" s="65" t="s">
        <v>254</v>
      </c>
      <c r="D111" s="66">
        <v>46266</v>
      </c>
      <c r="E111" s="67">
        <v>0.48</v>
      </c>
      <c r="F111" s="65" t="s">
        <v>255</v>
      </c>
      <c r="G111" s="66">
        <v>46266</v>
      </c>
      <c r="H111">
        <v>40510693</v>
      </c>
      <c r="I111">
        <v>10</v>
      </c>
      <c r="J111" s="65" t="s">
        <v>266</v>
      </c>
      <c r="K111" s="65" t="s">
        <v>332</v>
      </c>
      <c r="L111" s="66">
        <v>46266</v>
      </c>
      <c r="M111" s="65" t="s">
        <v>261</v>
      </c>
      <c r="N111" s="65" t="s">
        <v>264</v>
      </c>
      <c r="O111" s="65" t="s">
        <v>259</v>
      </c>
      <c r="P111" s="66">
        <v>46266</v>
      </c>
      <c r="Q111" s="31">
        <f t="shared" si="2"/>
        <v>61</v>
      </c>
      <c r="R111" s="31">
        <f t="shared" si="3"/>
        <v>90</v>
      </c>
      <c r="S111" s="29">
        <f>IF($Q111&lt;Parâmetros!$E$19,$G111-1,$G111)</f>
        <v>46265</v>
      </c>
    </row>
    <row r="112" spans="1:19" ht="15" customHeight="1" x14ac:dyDescent="0.25">
      <c r="A112" s="124">
        <v>52403</v>
      </c>
      <c r="B112" s="65" t="s">
        <v>177</v>
      </c>
      <c r="C112" s="65" t="s">
        <v>254</v>
      </c>
      <c r="D112" s="66">
        <v>46266</v>
      </c>
      <c r="E112" s="67">
        <v>0.48</v>
      </c>
      <c r="F112" s="65" t="s">
        <v>255</v>
      </c>
      <c r="G112" s="66">
        <v>46266</v>
      </c>
      <c r="H112">
        <v>40510694</v>
      </c>
      <c r="I112">
        <v>10</v>
      </c>
      <c r="J112" s="65" t="s">
        <v>309</v>
      </c>
      <c r="K112" s="65" t="s">
        <v>267</v>
      </c>
      <c r="L112" s="66">
        <v>46266</v>
      </c>
      <c r="M112" s="65" t="s">
        <v>261</v>
      </c>
      <c r="N112">
        <v>3009639</v>
      </c>
      <c r="O112" s="65" t="s">
        <v>259</v>
      </c>
      <c r="P112" s="66">
        <v>46266</v>
      </c>
      <c r="Q112" s="31">
        <f t="shared" si="2"/>
        <v>91</v>
      </c>
      <c r="R112" s="31">
        <f t="shared" si="3"/>
        <v>120</v>
      </c>
      <c r="S112" s="29">
        <f>IF($Q112&lt;Parâmetros!$E$19,$G112-1,$G112)</f>
        <v>46265</v>
      </c>
    </row>
    <row r="113" spans="1:19" ht="15" customHeight="1" x14ac:dyDescent="0.25">
      <c r="A113" s="124">
        <v>52403</v>
      </c>
      <c r="B113" s="65" t="s">
        <v>177</v>
      </c>
      <c r="C113" s="65" t="s">
        <v>254</v>
      </c>
      <c r="D113" s="66">
        <v>46266</v>
      </c>
      <c r="E113" s="67">
        <v>0.98</v>
      </c>
      <c r="F113" s="65" t="s">
        <v>255</v>
      </c>
      <c r="G113" s="66">
        <v>46266</v>
      </c>
      <c r="H113">
        <v>40508846</v>
      </c>
      <c r="I113">
        <v>10</v>
      </c>
      <c r="J113" s="65" t="s">
        <v>268</v>
      </c>
      <c r="K113" s="65" t="s">
        <v>269</v>
      </c>
      <c r="L113" s="66">
        <v>46266</v>
      </c>
      <c r="M113" s="65" t="s">
        <v>258</v>
      </c>
      <c r="N113" s="65" t="s">
        <v>264</v>
      </c>
      <c r="O113" s="65" t="s">
        <v>259</v>
      </c>
      <c r="P113" s="66">
        <v>46266</v>
      </c>
      <c r="Q113" s="31">
        <f t="shared" si="2"/>
        <v>121</v>
      </c>
      <c r="R113" s="31">
        <f t="shared" si="3"/>
        <v>180</v>
      </c>
      <c r="S113" s="29">
        <f>IF($Q113&lt;Parâmetros!$E$19,$G113-1,$G113)</f>
        <v>46265</v>
      </c>
    </row>
    <row r="114" spans="1:19" ht="15" customHeight="1" x14ac:dyDescent="0.25">
      <c r="A114" s="124">
        <v>52403</v>
      </c>
      <c r="B114" s="65" t="s">
        <v>177</v>
      </c>
      <c r="C114" s="65" t="s">
        <v>254</v>
      </c>
      <c r="D114" s="66">
        <v>46266</v>
      </c>
      <c r="E114" s="67">
        <v>0.98</v>
      </c>
      <c r="F114" s="65" t="s">
        <v>255</v>
      </c>
      <c r="G114" s="66">
        <v>46266</v>
      </c>
      <c r="H114">
        <v>40510695</v>
      </c>
      <c r="I114">
        <v>10</v>
      </c>
      <c r="J114" s="65" t="s">
        <v>271</v>
      </c>
      <c r="K114" s="65" t="s">
        <v>272</v>
      </c>
      <c r="L114" s="66">
        <v>46266</v>
      </c>
      <c r="M114" s="65" t="s">
        <v>261</v>
      </c>
      <c r="N114" s="65" t="s">
        <v>264</v>
      </c>
      <c r="O114" s="65" t="s">
        <v>259</v>
      </c>
      <c r="P114" s="66">
        <v>46266</v>
      </c>
      <c r="Q114" s="31">
        <f t="shared" si="2"/>
        <v>181</v>
      </c>
      <c r="R114" s="31">
        <f t="shared" si="3"/>
        <v>240</v>
      </c>
      <c r="S114" s="29">
        <f>IF($Q114&lt;Parâmetros!$E$19,$G114-1,$G114)</f>
        <v>46265</v>
      </c>
    </row>
    <row r="115" spans="1:19" ht="15" customHeight="1" x14ac:dyDescent="0.25">
      <c r="A115" s="124">
        <v>52403</v>
      </c>
      <c r="B115" s="65" t="s">
        <v>177</v>
      </c>
      <c r="C115" s="65" t="s">
        <v>254</v>
      </c>
      <c r="D115" s="66">
        <v>46266</v>
      </c>
      <c r="E115" s="67">
        <v>0.98</v>
      </c>
      <c r="F115" s="65" t="s">
        <v>255</v>
      </c>
      <c r="G115" s="66">
        <v>46266</v>
      </c>
      <c r="H115">
        <v>40510696</v>
      </c>
      <c r="I115">
        <v>10</v>
      </c>
      <c r="J115" s="65" t="s">
        <v>325</v>
      </c>
      <c r="K115" s="65" t="s">
        <v>273</v>
      </c>
      <c r="L115" s="66">
        <v>46266</v>
      </c>
      <c r="M115" s="65" t="s">
        <v>261</v>
      </c>
      <c r="N115" s="65" t="s">
        <v>264</v>
      </c>
      <c r="O115" s="65" t="s">
        <v>259</v>
      </c>
      <c r="P115" s="66">
        <v>46266</v>
      </c>
      <c r="Q115" s="31">
        <f t="shared" si="2"/>
        <v>301</v>
      </c>
      <c r="R115" s="31">
        <f t="shared" si="3"/>
        <v>360</v>
      </c>
      <c r="S115" s="29">
        <f>IF($Q115&lt;Parâmetros!$E$19,$G115-1,$G115)</f>
        <v>46265</v>
      </c>
    </row>
    <row r="116" spans="1:19" ht="15" customHeight="1" x14ac:dyDescent="0.25">
      <c r="A116" s="124">
        <v>52403</v>
      </c>
      <c r="B116" s="65" t="s">
        <v>177</v>
      </c>
      <c r="C116" s="65" t="s">
        <v>254</v>
      </c>
      <c r="D116" s="66">
        <v>46266</v>
      </c>
      <c r="E116" s="67">
        <v>0.52</v>
      </c>
      <c r="F116" s="65" t="s">
        <v>255</v>
      </c>
      <c r="G116" s="66">
        <v>46266</v>
      </c>
      <c r="H116">
        <v>40510697</v>
      </c>
      <c r="I116">
        <v>10</v>
      </c>
      <c r="J116" s="65" t="s">
        <v>274</v>
      </c>
      <c r="K116" s="65" t="s">
        <v>630</v>
      </c>
      <c r="L116" s="66">
        <v>46266</v>
      </c>
      <c r="M116" s="65" t="s">
        <v>261</v>
      </c>
      <c r="N116" s="65" t="s">
        <v>264</v>
      </c>
      <c r="O116" s="65" t="s">
        <v>259</v>
      </c>
      <c r="P116" s="66">
        <v>46266</v>
      </c>
      <c r="Q116" s="31">
        <f t="shared" si="2"/>
        <v>361</v>
      </c>
      <c r="R116" s="31">
        <f t="shared" si="3"/>
        <v>392</v>
      </c>
      <c r="S116" s="29">
        <f>IF($Q116&lt;Parâmetros!$E$19,$G116-1,$G116)</f>
        <v>46265</v>
      </c>
    </row>
    <row r="117" spans="1:19" ht="15" customHeight="1" x14ac:dyDescent="0.25">
      <c r="A117" s="124">
        <v>52484</v>
      </c>
      <c r="B117" s="65" t="s">
        <v>791</v>
      </c>
      <c r="C117" s="65" t="s">
        <v>285</v>
      </c>
      <c r="D117" s="66">
        <v>46267</v>
      </c>
      <c r="E117" s="67">
        <v>0.49</v>
      </c>
      <c r="F117" s="65" t="s">
        <v>255</v>
      </c>
      <c r="G117" s="66">
        <v>46265</v>
      </c>
      <c r="H117">
        <v>40499106</v>
      </c>
      <c r="I117">
        <v>10</v>
      </c>
      <c r="J117" s="65" t="s">
        <v>792</v>
      </c>
      <c r="K117" s="65" t="s">
        <v>793</v>
      </c>
      <c r="L117" s="66">
        <v>46265</v>
      </c>
      <c r="M117" s="65" t="s">
        <v>258</v>
      </c>
      <c r="N117">
        <v>3010989</v>
      </c>
      <c r="O117" s="65" t="s">
        <v>259</v>
      </c>
      <c r="P117" s="66">
        <v>46267</v>
      </c>
      <c r="Q117" s="31">
        <f t="shared" si="2"/>
        <v>451</v>
      </c>
      <c r="R117" s="31">
        <f t="shared" si="3"/>
        <v>480</v>
      </c>
      <c r="S117" s="29">
        <f>IF($Q117&lt;Parâmetros!$E$19,$G117-1,$G117)</f>
        <v>46265</v>
      </c>
    </row>
    <row r="118" spans="1:19" ht="15" customHeight="1" x14ac:dyDescent="0.25">
      <c r="A118" s="124">
        <v>52484</v>
      </c>
      <c r="B118" s="65" t="s">
        <v>791</v>
      </c>
      <c r="C118" s="65" t="s">
        <v>285</v>
      </c>
      <c r="D118" s="66">
        <v>46267</v>
      </c>
      <c r="E118" s="67">
        <v>0.27</v>
      </c>
      <c r="F118" s="65" t="s">
        <v>255</v>
      </c>
      <c r="G118" s="66">
        <v>46265</v>
      </c>
      <c r="H118">
        <v>40499105</v>
      </c>
      <c r="I118">
        <v>10</v>
      </c>
      <c r="J118" s="65" t="s">
        <v>794</v>
      </c>
      <c r="K118" s="65" t="s">
        <v>795</v>
      </c>
      <c r="L118" s="66">
        <v>46265</v>
      </c>
      <c r="M118" s="65" t="s">
        <v>258</v>
      </c>
      <c r="N118">
        <v>3010998</v>
      </c>
      <c r="O118" s="65" t="s">
        <v>259</v>
      </c>
      <c r="P118" s="66">
        <v>46267</v>
      </c>
      <c r="Q118" s="31">
        <f t="shared" si="2"/>
        <v>488</v>
      </c>
      <c r="R118" s="31">
        <f t="shared" si="3"/>
        <v>505</v>
      </c>
      <c r="S118" s="29">
        <f>IF($Q118&lt;Parâmetros!$E$19,$G118-1,$G118)</f>
        <v>46265</v>
      </c>
    </row>
    <row r="119" spans="1:19" ht="15" customHeight="1" x14ac:dyDescent="0.25">
      <c r="A119" s="124">
        <v>52484</v>
      </c>
      <c r="B119" s="65" t="s">
        <v>791</v>
      </c>
      <c r="C119" s="65" t="s">
        <v>285</v>
      </c>
      <c r="D119" s="66">
        <v>46267</v>
      </c>
      <c r="E119" s="67">
        <v>0.15</v>
      </c>
      <c r="F119" s="65" t="s">
        <v>255</v>
      </c>
      <c r="G119" s="66">
        <v>46265</v>
      </c>
      <c r="H119">
        <v>40499104</v>
      </c>
      <c r="I119">
        <v>10</v>
      </c>
      <c r="J119" s="65" t="s">
        <v>796</v>
      </c>
      <c r="K119" s="65" t="s">
        <v>797</v>
      </c>
      <c r="L119" s="66">
        <v>46265</v>
      </c>
      <c r="M119" s="65" t="s">
        <v>258</v>
      </c>
      <c r="N119">
        <v>3010999</v>
      </c>
      <c r="O119" s="65" t="s">
        <v>259</v>
      </c>
      <c r="P119" s="66">
        <v>46267</v>
      </c>
      <c r="Q119" s="31">
        <f t="shared" si="2"/>
        <v>510</v>
      </c>
      <c r="R119" s="31">
        <f t="shared" si="3"/>
        <v>520</v>
      </c>
      <c r="S119" s="29">
        <f>IF($Q119&lt;Parâmetros!$E$19,$G119-1,$G119)</f>
        <v>46265</v>
      </c>
    </row>
    <row r="120" spans="1:19" ht="15" customHeight="1" x14ac:dyDescent="0.25">
      <c r="A120" s="124">
        <v>52484</v>
      </c>
      <c r="B120" s="65" t="s">
        <v>791</v>
      </c>
      <c r="C120" s="65" t="s">
        <v>285</v>
      </c>
      <c r="D120" s="66">
        <v>46267</v>
      </c>
      <c r="E120" s="67">
        <v>0.5</v>
      </c>
      <c r="F120" s="65" t="s">
        <v>255</v>
      </c>
      <c r="G120" s="66">
        <v>46265</v>
      </c>
      <c r="H120">
        <v>40499131</v>
      </c>
      <c r="I120">
        <v>10</v>
      </c>
      <c r="J120" s="65" t="s">
        <v>798</v>
      </c>
      <c r="K120" s="65" t="s">
        <v>799</v>
      </c>
      <c r="L120" s="66">
        <v>46265</v>
      </c>
      <c r="M120" s="65" t="s">
        <v>258</v>
      </c>
      <c r="N120">
        <v>3010001</v>
      </c>
      <c r="O120" s="65" t="s">
        <v>259</v>
      </c>
      <c r="P120" s="66">
        <v>46267</v>
      </c>
      <c r="Q120" s="31">
        <f t="shared" si="2"/>
        <v>530</v>
      </c>
      <c r="R120" s="31">
        <f t="shared" si="3"/>
        <v>560</v>
      </c>
      <c r="S120" s="29">
        <f>IF($Q120&lt;Parâmetros!$E$19,$G120-1,$G120)</f>
        <v>46265</v>
      </c>
    </row>
    <row r="121" spans="1:19" ht="15" customHeight="1" x14ac:dyDescent="0.25">
      <c r="A121" s="124">
        <v>52484</v>
      </c>
      <c r="B121" s="65" t="s">
        <v>791</v>
      </c>
      <c r="C121" s="65" t="s">
        <v>285</v>
      </c>
      <c r="D121" s="66">
        <v>46267</v>
      </c>
      <c r="E121" s="67">
        <v>0.34</v>
      </c>
      <c r="F121" s="65" t="s">
        <v>255</v>
      </c>
      <c r="G121" s="66">
        <v>46265</v>
      </c>
      <c r="H121">
        <v>40499130</v>
      </c>
      <c r="I121">
        <v>10</v>
      </c>
      <c r="J121" s="65" t="s">
        <v>800</v>
      </c>
      <c r="K121" s="65" t="s">
        <v>801</v>
      </c>
      <c r="L121" s="66">
        <v>46265</v>
      </c>
      <c r="M121" s="65" t="s">
        <v>258</v>
      </c>
      <c r="N121">
        <v>3012681</v>
      </c>
      <c r="O121" s="65" t="s">
        <v>259</v>
      </c>
      <c r="P121" s="66">
        <v>46267</v>
      </c>
      <c r="Q121" s="31">
        <f t="shared" si="2"/>
        <v>570</v>
      </c>
      <c r="R121" s="31">
        <f t="shared" si="3"/>
        <v>591</v>
      </c>
      <c r="S121" s="29">
        <f>IF($Q121&lt;Parâmetros!$E$19,$G121-1,$G121)</f>
        <v>46265</v>
      </c>
    </row>
    <row r="122" spans="1:19" ht="15" customHeight="1" x14ac:dyDescent="0.25">
      <c r="A122" s="124">
        <v>52484</v>
      </c>
      <c r="B122" s="65" t="s">
        <v>791</v>
      </c>
      <c r="C122" s="65" t="s">
        <v>285</v>
      </c>
      <c r="D122" s="66">
        <v>46267</v>
      </c>
      <c r="E122" s="67">
        <v>0.4</v>
      </c>
      <c r="F122" s="65" t="s">
        <v>255</v>
      </c>
      <c r="G122" s="66">
        <v>46265</v>
      </c>
      <c r="H122">
        <v>40499110</v>
      </c>
      <c r="I122">
        <v>10</v>
      </c>
      <c r="J122" s="65" t="s">
        <v>802</v>
      </c>
      <c r="K122" s="65" t="s">
        <v>803</v>
      </c>
      <c r="L122" s="66">
        <v>46265</v>
      </c>
      <c r="M122" s="65" t="s">
        <v>258</v>
      </c>
      <c r="N122">
        <v>3011734</v>
      </c>
      <c r="O122" s="65" t="s">
        <v>259</v>
      </c>
      <c r="P122" s="66">
        <v>46267</v>
      </c>
      <c r="Q122" s="31">
        <f t="shared" si="2"/>
        <v>600</v>
      </c>
      <c r="R122" s="31">
        <f t="shared" si="3"/>
        <v>625</v>
      </c>
      <c r="S122" s="29">
        <f>IF($Q122&lt;Parâmetros!$E$19,$G122-1,$G122)</f>
        <v>46265</v>
      </c>
    </row>
    <row r="123" spans="1:19" ht="15" customHeight="1" x14ac:dyDescent="0.25">
      <c r="A123" s="124">
        <v>52484</v>
      </c>
      <c r="B123" s="65" t="s">
        <v>791</v>
      </c>
      <c r="C123" s="65" t="s">
        <v>285</v>
      </c>
      <c r="D123" s="66">
        <v>46267</v>
      </c>
      <c r="E123" s="67">
        <v>0.34</v>
      </c>
      <c r="F123" s="65" t="s">
        <v>255</v>
      </c>
      <c r="G123" s="66">
        <v>46265</v>
      </c>
      <c r="H123">
        <v>40499122</v>
      </c>
      <c r="I123">
        <v>10</v>
      </c>
      <c r="J123" s="65" t="s">
        <v>804</v>
      </c>
      <c r="K123" s="65" t="s">
        <v>805</v>
      </c>
      <c r="L123" s="66">
        <v>46265</v>
      </c>
      <c r="M123" s="65" t="s">
        <v>258</v>
      </c>
      <c r="N123">
        <v>3012284</v>
      </c>
      <c r="O123" s="65" t="s">
        <v>259</v>
      </c>
      <c r="P123" s="66">
        <v>46267</v>
      </c>
      <c r="Q123" s="31">
        <f t="shared" si="2"/>
        <v>630</v>
      </c>
      <c r="R123" s="31">
        <f t="shared" si="3"/>
        <v>651</v>
      </c>
      <c r="S123" s="29">
        <f>IF($Q123&lt;Parâmetros!$E$19,$G123-1,$G123)</f>
        <v>46265</v>
      </c>
    </row>
    <row r="124" spans="1:19" ht="15" customHeight="1" x14ac:dyDescent="0.25">
      <c r="A124" s="124">
        <v>52484</v>
      </c>
      <c r="B124" s="65" t="s">
        <v>791</v>
      </c>
      <c r="C124" s="65" t="s">
        <v>285</v>
      </c>
      <c r="D124" s="66">
        <v>46267</v>
      </c>
      <c r="E124" s="67">
        <v>0.51</v>
      </c>
      <c r="F124" s="65" t="s">
        <v>255</v>
      </c>
      <c r="G124" s="66">
        <v>46265</v>
      </c>
      <c r="H124">
        <v>40499118</v>
      </c>
      <c r="I124">
        <v>10</v>
      </c>
      <c r="J124" s="65" t="s">
        <v>806</v>
      </c>
      <c r="K124" s="65" t="s">
        <v>807</v>
      </c>
      <c r="L124" s="66">
        <v>46265</v>
      </c>
      <c r="M124" s="65" t="s">
        <v>258</v>
      </c>
      <c r="N124" s="65" t="s">
        <v>264</v>
      </c>
      <c r="O124" s="65" t="s">
        <v>259</v>
      </c>
      <c r="P124" s="66">
        <v>46267</v>
      </c>
      <c r="Q124" s="31">
        <f t="shared" si="2"/>
        <v>660</v>
      </c>
      <c r="R124" s="31">
        <f t="shared" si="3"/>
        <v>690</v>
      </c>
      <c r="S124" s="29">
        <f>IF($Q124&lt;Parâmetros!$E$19,$G124-1,$G124)</f>
        <v>46265</v>
      </c>
    </row>
    <row r="125" spans="1:19" ht="15" customHeight="1" x14ac:dyDescent="0.25">
      <c r="A125" s="124">
        <v>52484</v>
      </c>
      <c r="B125" s="65" t="s">
        <v>791</v>
      </c>
      <c r="C125" s="65" t="s">
        <v>285</v>
      </c>
      <c r="D125" s="66">
        <v>46267</v>
      </c>
      <c r="E125" s="67">
        <v>0.42</v>
      </c>
      <c r="F125" s="65" t="s">
        <v>255</v>
      </c>
      <c r="G125" s="66">
        <v>46265</v>
      </c>
      <c r="H125">
        <v>40499119</v>
      </c>
      <c r="I125">
        <v>10</v>
      </c>
      <c r="J125" s="65" t="s">
        <v>888</v>
      </c>
      <c r="K125" s="65" t="s">
        <v>889</v>
      </c>
      <c r="L125" s="66">
        <v>46265</v>
      </c>
      <c r="M125" s="65" t="s">
        <v>258</v>
      </c>
      <c r="N125" s="65" t="s">
        <v>264</v>
      </c>
      <c r="O125" s="65" t="s">
        <v>259</v>
      </c>
      <c r="P125" s="66">
        <v>46267</v>
      </c>
      <c r="Q125" s="31">
        <f t="shared" si="2"/>
        <v>755</v>
      </c>
      <c r="R125" s="31">
        <f t="shared" si="3"/>
        <v>780</v>
      </c>
      <c r="S125" s="29">
        <f>IF($Q125&lt;Parâmetros!$E$19,$G125-1,$G125)</f>
        <v>46265</v>
      </c>
    </row>
    <row r="126" spans="1:19" ht="15" customHeight="1" x14ac:dyDescent="0.25">
      <c r="A126" s="124">
        <v>52484</v>
      </c>
      <c r="B126" s="65" t="s">
        <v>791</v>
      </c>
      <c r="C126" s="65" t="s">
        <v>285</v>
      </c>
      <c r="D126" s="66">
        <v>46267</v>
      </c>
      <c r="E126" s="67">
        <v>0.35</v>
      </c>
      <c r="F126" s="65" t="s">
        <v>255</v>
      </c>
      <c r="G126" s="66">
        <v>46265</v>
      </c>
      <c r="H126">
        <v>40499120</v>
      </c>
      <c r="I126">
        <v>10</v>
      </c>
      <c r="J126" s="65" t="s">
        <v>890</v>
      </c>
      <c r="K126" s="65" t="s">
        <v>891</v>
      </c>
      <c r="L126" s="66">
        <v>46265</v>
      </c>
      <c r="M126" s="65" t="s">
        <v>258</v>
      </c>
      <c r="N126" s="65" t="s">
        <v>264</v>
      </c>
      <c r="O126" s="65" t="s">
        <v>259</v>
      </c>
      <c r="P126" s="66">
        <v>46267</v>
      </c>
      <c r="Q126" s="31">
        <f t="shared" si="2"/>
        <v>790</v>
      </c>
      <c r="R126" s="31">
        <f t="shared" si="3"/>
        <v>811</v>
      </c>
      <c r="S126" s="29">
        <f>IF($Q126&lt;Parâmetros!$E$19,$G126-1,$G126)</f>
        <v>46265</v>
      </c>
    </row>
    <row r="127" spans="1:19" ht="15" customHeight="1" x14ac:dyDescent="0.25">
      <c r="A127" s="124">
        <v>52484</v>
      </c>
      <c r="B127" s="65" t="s">
        <v>791</v>
      </c>
      <c r="C127" s="65" t="s">
        <v>285</v>
      </c>
      <c r="D127" s="66">
        <v>46267</v>
      </c>
      <c r="E127" s="67">
        <v>0.35</v>
      </c>
      <c r="F127" s="65" t="s">
        <v>255</v>
      </c>
      <c r="G127" s="66">
        <v>46265</v>
      </c>
      <c r="H127">
        <v>40499126</v>
      </c>
      <c r="I127">
        <v>10</v>
      </c>
      <c r="J127" s="65" t="s">
        <v>892</v>
      </c>
      <c r="K127" s="65" t="s">
        <v>893</v>
      </c>
      <c r="L127" s="66">
        <v>46265</v>
      </c>
      <c r="M127" s="65" t="s">
        <v>258</v>
      </c>
      <c r="N127" s="65" t="s">
        <v>264</v>
      </c>
      <c r="O127" s="65" t="s">
        <v>259</v>
      </c>
      <c r="P127" s="66">
        <v>46267</v>
      </c>
      <c r="Q127" s="31">
        <f t="shared" si="2"/>
        <v>820</v>
      </c>
      <c r="R127" s="31">
        <f t="shared" si="3"/>
        <v>840</v>
      </c>
      <c r="S127" s="29">
        <f>IF($Q127&lt;Parâmetros!$E$19,$G127-1,$G127)</f>
        <v>46265</v>
      </c>
    </row>
    <row r="128" spans="1:19" ht="15" customHeight="1" x14ac:dyDescent="0.25">
      <c r="A128" s="124">
        <v>52484</v>
      </c>
      <c r="B128" s="65" t="s">
        <v>791</v>
      </c>
      <c r="C128" s="65" t="s">
        <v>285</v>
      </c>
      <c r="D128" s="66">
        <v>46267</v>
      </c>
      <c r="E128" s="67">
        <v>0.34</v>
      </c>
      <c r="F128" s="65" t="s">
        <v>255</v>
      </c>
      <c r="G128" s="66">
        <v>46266</v>
      </c>
      <c r="H128">
        <v>40499125</v>
      </c>
      <c r="I128">
        <v>10</v>
      </c>
      <c r="J128" s="65" t="s">
        <v>894</v>
      </c>
      <c r="K128" s="65" t="s">
        <v>895</v>
      </c>
      <c r="L128" s="66">
        <v>46266</v>
      </c>
      <c r="M128" s="65" t="s">
        <v>258</v>
      </c>
      <c r="N128">
        <v>3012749</v>
      </c>
      <c r="O128" s="65" t="s">
        <v>259</v>
      </c>
      <c r="P128" s="66">
        <v>46267</v>
      </c>
      <c r="Q128" s="31">
        <f t="shared" si="2"/>
        <v>760</v>
      </c>
      <c r="R128" s="31">
        <f t="shared" si="3"/>
        <v>780</v>
      </c>
      <c r="S128" s="29">
        <f>IF($Q128&lt;Parâmetros!$E$19,$G128-1,$G128)</f>
        <v>46266</v>
      </c>
    </row>
    <row r="129" spans="1:19" ht="15" customHeight="1" x14ac:dyDescent="0.25">
      <c r="A129" s="124">
        <v>52484</v>
      </c>
      <c r="B129" s="65" t="s">
        <v>791</v>
      </c>
      <c r="C129" s="65" t="s">
        <v>285</v>
      </c>
      <c r="D129" s="66">
        <v>46267</v>
      </c>
      <c r="E129" s="67">
        <v>0.25</v>
      </c>
      <c r="F129" s="65" t="s">
        <v>255</v>
      </c>
      <c r="G129" s="66">
        <v>46266</v>
      </c>
      <c r="H129">
        <v>40499113</v>
      </c>
      <c r="I129">
        <v>10</v>
      </c>
      <c r="J129" s="65" t="s">
        <v>896</v>
      </c>
      <c r="K129" s="65" t="s">
        <v>897</v>
      </c>
      <c r="L129" s="66">
        <v>46266</v>
      </c>
      <c r="M129" s="65" t="s">
        <v>258</v>
      </c>
      <c r="N129">
        <v>3011750</v>
      </c>
      <c r="O129" s="65" t="s">
        <v>259</v>
      </c>
      <c r="P129" s="66">
        <v>46267</v>
      </c>
      <c r="Q129" s="31">
        <f t="shared" si="2"/>
        <v>785</v>
      </c>
      <c r="R129" s="31">
        <f t="shared" si="3"/>
        <v>800</v>
      </c>
      <c r="S129" s="29">
        <f>IF($Q129&lt;Parâmetros!$E$19,$G129-1,$G129)</f>
        <v>46266</v>
      </c>
    </row>
    <row r="130" spans="1:19" ht="15" customHeight="1" x14ac:dyDescent="0.25">
      <c r="A130" s="124">
        <v>52484</v>
      </c>
      <c r="B130" s="65" t="s">
        <v>791</v>
      </c>
      <c r="C130" s="65" t="s">
        <v>285</v>
      </c>
      <c r="D130" s="66">
        <v>46267</v>
      </c>
      <c r="E130" s="67">
        <v>0.26</v>
      </c>
      <c r="F130" s="65" t="s">
        <v>255</v>
      </c>
      <c r="G130" s="66">
        <v>46266</v>
      </c>
      <c r="H130">
        <v>40499114</v>
      </c>
      <c r="I130">
        <v>10</v>
      </c>
      <c r="J130" s="65" t="s">
        <v>898</v>
      </c>
      <c r="K130" s="65" t="s">
        <v>899</v>
      </c>
      <c r="L130" s="66">
        <v>46266</v>
      </c>
      <c r="M130" s="65" t="s">
        <v>258</v>
      </c>
      <c r="N130">
        <v>3007089</v>
      </c>
      <c r="O130" s="65" t="s">
        <v>259</v>
      </c>
      <c r="P130" s="66">
        <v>46267</v>
      </c>
      <c r="Q130" s="31">
        <f t="shared" ref="Q130:Q193" si="4">IFERROR(VALUE(LEFT($J130,2))*60+VALUE(MID($J130,4,2)),9999)</f>
        <v>805</v>
      </c>
      <c r="R130" s="31">
        <f t="shared" ref="R130:R193" si="5">IFERROR(VALUE(LEFT($K130,2))*60+VALUE(MID($K130,4,2)),"")</f>
        <v>820</v>
      </c>
      <c r="S130" s="29">
        <f>IF($Q130&lt;Parâmetros!$E$19,$G130-1,$G130)</f>
        <v>46266</v>
      </c>
    </row>
    <row r="131" spans="1:19" ht="15" customHeight="1" x14ac:dyDescent="0.25">
      <c r="A131" s="124">
        <v>52484</v>
      </c>
      <c r="B131" s="65" t="s">
        <v>791</v>
      </c>
      <c r="C131" s="65" t="s">
        <v>285</v>
      </c>
      <c r="D131" s="66">
        <v>46267</v>
      </c>
      <c r="E131" s="67">
        <v>0.3</v>
      </c>
      <c r="F131" s="65" t="s">
        <v>255</v>
      </c>
      <c r="G131" s="66">
        <v>46266</v>
      </c>
      <c r="H131">
        <v>40499115</v>
      </c>
      <c r="I131">
        <v>10</v>
      </c>
      <c r="J131" s="65" t="s">
        <v>900</v>
      </c>
      <c r="K131" s="65" t="s">
        <v>670</v>
      </c>
      <c r="L131" s="66">
        <v>46266</v>
      </c>
      <c r="M131" s="65" t="s">
        <v>258</v>
      </c>
      <c r="N131">
        <v>3011296</v>
      </c>
      <c r="O131" s="65" t="s">
        <v>259</v>
      </c>
      <c r="P131" s="66">
        <v>46267</v>
      </c>
      <c r="Q131" s="31">
        <f t="shared" si="4"/>
        <v>831</v>
      </c>
      <c r="R131" s="31">
        <f t="shared" si="5"/>
        <v>850</v>
      </c>
      <c r="S131" s="29">
        <f>IF($Q131&lt;Parâmetros!$E$19,$G131-1,$G131)</f>
        <v>46266</v>
      </c>
    </row>
    <row r="132" spans="1:19" ht="15" customHeight="1" x14ac:dyDescent="0.25">
      <c r="A132" s="124">
        <v>52484</v>
      </c>
      <c r="B132" s="65" t="s">
        <v>791</v>
      </c>
      <c r="C132" s="65" t="s">
        <v>285</v>
      </c>
      <c r="D132" s="66">
        <v>46267</v>
      </c>
      <c r="E132" s="67">
        <v>0.34</v>
      </c>
      <c r="F132" s="65" t="s">
        <v>255</v>
      </c>
      <c r="G132" s="66">
        <v>46266</v>
      </c>
      <c r="H132">
        <v>40499116</v>
      </c>
      <c r="I132">
        <v>10</v>
      </c>
      <c r="J132" s="65" t="s">
        <v>901</v>
      </c>
      <c r="K132" s="65" t="s">
        <v>902</v>
      </c>
      <c r="L132" s="66">
        <v>46266</v>
      </c>
      <c r="M132" s="65" t="s">
        <v>258</v>
      </c>
      <c r="N132">
        <v>3011826</v>
      </c>
      <c r="O132" s="65" t="s">
        <v>259</v>
      </c>
      <c r="P132" s="66">
        <v>46267</v>
      </c>
      <c r="Q132" s="31">
        <f t="shared" si="4"/>
        <v>860</v>
      </c>
      <c r="R132" s="31">
        <f t="shared" si="5"/>
        <v>880</v>
      </c>
      <c r="S132" s="29">
        <f>IF($Q132&lt;Parâmetros!$E$19,$G132-1,$G132)</f>
        <v>46266</v>
      </c>
    </row>
    <row r="133" spans="1:19" ht="15" customHeight="1" x14ac:dyDescent="0.25">
      <c r="A133" s="124">
        <v>52484</v>
      </c>
      <c r="B133" s="65" t="s">
        <v>791</v>
      </c>
      <c r="C133" s="65" t="s">
        <v>285</v>
      </c>
      <c r="D133" s="66">
        <v>46267</v>
      </c>
      <c r="E133" s="67">
        <v>0.33</v>
      </c>
      <c r="F133" s="65" t="s">
        <v>255</v>
      </c>
      <c r="G133" s="66">
        <v>46266</v>
      </c>
      <c r="H133">
        <v>40499111</v>
      </c>
      <c r="I133">
        <v>10</v>
      </c>
      <c r="J133" s="65" t="s">
        <v>903</v>
      </c>
      <c r="K133" s="65" t="s">
        <v>904</v>
      </c>
      <c r="L133" s="66">
        <v>46266</v>
      </c>
      <c r="M133" s="65" t="s">
        <v>258</v>
      </c>
      <c r="N133">
        <v>3011735</v>
      </c>
      <c r="O133" s="65" t="s">
        <v>259</v>
      </c>
      <c r="P133" s="66">
        <v>46267</v>
      </c>
      <c r="Q133" s="31">
        <f t="shared" si="4"/>
        <v>890</v>
      </c>
      <c r="R133" s="31">
        <f t="shared" si="5"/>
        <v>910</v>
      </c>
      <c r="S133" s="29">
        <f>IF($Q133&lt;Parâmetros!$E$19,$G133-1,$G133)</f>
        <v>46266</v>
      </c>
    </row>
    <row r="134" spans="1:19" ht="15" customHeight="1" x14ac:dyDescent="0.25">
      <c r="A134" s="124">
        <v>52484</v>
      </c>
      <c r="B134" s="65" t="s">
        <v>791</v>
      </c>
      <c r="C134" s="65" t="s">
        <v>285</v>
      </c>
      <c r="D134" s="66">
        <v>46267</v>
      </c>
      <c r="E134" s="67">
        <v>0.25</v>
      </c>
      <c r="F134" s="65" t="s">
        <v>255</v>
      </c>
      <c r="G134" s="66">
        <v>46266</v>
      </c>
      <c r="H134">
        <v>40499128</v>
      </c>
      <c r="I134">
        <v>10</v>
      </c>
      <c r="J134" s="65" t="s">
        <v>905</v>
      </c>
      <c r="K134" s="65" t="s">
        <v>906</v>
      </c>
      <c r="L134" s="66">
        <v>46266</v>
      </c>
      <c r="M134" s="65" t="s">
        <v>258</v>
      </c>
      <c r="N134">
        <v>3012104</v>
      </c>
      <c r="O134" s="65" t="s">
        <v>259</v>
      </c>
      <c r="P134" s="66">
        <v>46267</v>
      </c>
      <c r="Q134" s="31">
        <f t="shared" si="4"/>
        <v>915</v>
      </c>
      <c r="R134" s="31">
        <f t="shared" si="5"/>
        <v>930</v>
      </c>
      <c r="S134" s="29">
        <f>IF($Q134&lt;Parâmetros!$E$19,$G134-1,$G134)</f>
        <v>46266</v>
      </c>
    </row>
    <row r="135" spans="1:19" ht="15" customHeight="1" x14ac:dyDescent="0.25">
      <c r="A135" s="124">
        <v>52484</v>
      </c>
      <c r="B135" s="65" t="s">
        <v>791</v>
      </c>
      <c r="C135" s="65" t="s">
        <v>285</v>
      </c>
      <c r="D135" s="66">
        <v>46267</v>
      </c>
      <c r="E135" s="67">
        <v>0.17</v>
      </c>
      <c r="F135" s="65" t="s">
        <v>255</v>
      </c>
      <c r="G135" s="66">
        <v>46266</v>
      </c>
      <c r="H135">
        <v>40499124</v>
      </c>
      <c r="I135">
        <v>10</v>
      </c>
      <c r="J135" s="65" t="s">
        <v>907</v>
      </c>
      <c r="K135" s="65" t="s">
        <v>908</v>
      </c>
      <c r="L135" s="66">
        <v>46266</v>
      </c>
      <c r="M135" s="65" t="s">
        <v>258</v>
      </c>
      <c r="N135">
        <v>3012347</v>
      </c>
      <c r="O135" s="65" t="s">
        <v>259</v>
      </c>
      <c r="P135" s="66">
        <v>46267</v>
      </c>
      <c r="Q135" s="31">
        <f t="shared" si="4"/>
        <v>945</v>
      </c>
      <c r="R135" s="31">
        <f t="shared" si="5"/>
        <v>955</v>
      </c>
      <c r="S135" s="29">
        <f>IF($Q135&lt;Parâmetros!$E$19,$G135-1,$G135)</f>
        <v>46266</v>
      </c>
    </row>
    <row r="136" spans="1:19" ht="15" customHeight="1" x14ac:dyDescent="0.25">
      <c r="A136" s="124">
        <v>52484</v>
      </c>
      <c r="B136" s="65" t="s">
        <v>791</v>
      </c>
      <c r="C136" s="65" t="s">
        <v>285</v>
      </c>
      <c r="D136" s="66">
        <v>46267</v>
      </c>
      <c r="E136" s="67">
        <v>0.17</v>
      </c>
      <c r="F136" s="65" t="s">
        <v>255</v>
      </c>
      <c r="G136" s="66">
        <v>46266</v>
      </c>
      <c r="H136">
        <v>40499112</v>
      </c>
      <c r="I136">
        <v>10</v>
      </c>
      <c r="J136" s="65" t="s">
        <v>909</v>
      </c>
      <c r="K136" s="65" t="s">
        <v>910</v>
      </c>
      <c r="L136" s="66">
        <v>46266</v>
      </c>
      <c r="M136" s="65" t="s">
        <v>258</v>
      </c>
      <c r="N136">
        <v>3011733</v>
      </c>
      <c r="O136" s="65" t="s">
        <v>259</v>
      </c>
      <c r="P136" s="66">
        <v>46267</v>
      </c>
      <c r="Q136" s="31">
        <f t="shared" si="4"/>
        <v>945</v>
      </c>
      <c r="R136" s="31">
        <f t="shared" si="5"/>
        <v>955</v>
      </c>
      <c r="S136" s="29">
        <f>IF($Q136&lt;Parâmetros!$E$19,$G136-1,$G136)</f>
        <v>46266</v>
      </c>
    </row>
    <row r="137" spans="1:19" ht="15" customHeight="1" x14ac:dyDescent="0.25">
      <c r="A137" s="124">
        <v>52484</v>
      </c>
      <c r="B137" s="65" t="s">
        <v>791</v>
      </c>
      <c r="C137" s="65" t="s">
        <v>285</v>
      </c>
      <c r="D137" s="66">
        <v>46267</v>
      </c>
      <c r="E137" s="67">
        <v>0.25</v>
      </c>
      <c r="F137" s="65" t="s">
        <v>255</v>
      </c>
      <c r="G137" s="66">
        <v>46266</v>
      </c>
      <c r="H137">
        <v>40499109</v>
      </c>
      <c r="I137">
        <v>10</v>
      </c>
      <c r="J137" s="65" t="s">
        <v>911</v>
      </c>
      <c r="K137" s="65" t="s">
        <v>912</v>
      </c>
      <c r="L137" s="66">
        <v>46266</v>
      </c>
      <c r="M137" s="65" t="s">
        <v>258</v>
      </c>
      <c r="N137">
        <v>3011656</v>
      </c>
      <c r="O137" s="65" t="s">
        <v>259</v>
      </c>
      <c r="P137" s="66">
        <v>46267</v>
      </c>
      <c r="Q137" s="31">
        <f t="shared" si="4"/>
        <v>960</v>
      </c>
      <c r="R137" s="31">
        <f t="shared" si="5"/>
        <v>975</v>
      </c>
      <c r="S137" s="29">
        <f>IF($Q137&lt;Parâmetros!$E$19,$G137-1,$G137)</f>
        <v>46266</v>
      </c>
    </row>
    <row r="138" spans="1:19" ht="15" customHeight="1" x14ac:dyDescent="0.25">
      <c r="A138" s="124">
        <v>52484</v>
      </c>
      <c r="B138" s="65" t="s">
        <v>791</v>
      </c>
      <c r="C138" s="65" t="s">
        <v>285</v>
      </c>
      <c r="D138" s="66">
        <v>46267</v>
      </c>
      <c r="E138" s="67">
        <v>0.18</v>
      </c>
      <c r="F138" s="65" t="s">
        <v>255</v>
      </c>
      <c r="G138" s="66">
        <v>46266</v>
      </c>
      <c r="H138">
        <v>40499108</v>
      </c>
      <c r="I138">
        <v>10</v>
      </c>
      <c r="J138" s="65" t="s">
        <v>913</v>
      </c>
      <c r="K138" s="65" t="s">
        <v>914</v>
      </c>
      <c r="L138" s="66">
        <v>46266</v>
      </c>
      <c r="M138" s="65" t="s">
        <v>258</v>
      </c>
      <c r="N138">
        <v>3011517</v>
      </c>
      <c r="O138" s="65" t="s">
        <v>259</v>
      </c>
      <c r="P138" s="66">
        <v>46267</v>
      </c>
      <c r="Q138" s="31">
        <f t="shared" si="4"/>
        <v>985</v>
      </c>
      <c r="R138" s="31">
        <f t="shared" si="5"/>
        <v>995</v>
      </c>
      <c r="S138" s="29">
        <f>IF($Q138&lt;Parâmetros!$E$19,$G138-1,$G138)</f>
        <v>46266</v>
      </c>
    </row>
    <row r="139" spans="1:19" ht="15" customHeight="1" x14ac:dyDescent="0.25">
      <c r="A139" s="124">
        <v>52484</v>
      </c>
      <c r="B139" s="65" t="s">
        <v>791</v>
      </c>
      <c r="C139" s="65" t="s">
        <v>285</v>
      </c>
      <c r="D139" s="66">
        <v>46267</v>
      </c>
      <c r="E139" s="67">
        <v>0.48</v>
      </c>
      <c r="F139" s="65" t="s">
        <v>255</v>
      </c>
      <c r="G139" s="66">
        <v>46267</v>
      </c>
      <c r="H139">
        <v>40499107</v>
      </c>
      <c r="I139">
        <v>10</v>
      </c>
      <c r="J139" s="65" t="s">
        <v>915</v>
      </c>
      <c r="K139" s="65" t="s">
        <v>916</v>
      </c>
      <c r="L139" s="66">
        <v>46267</v>
      </c>
      <c r="M139" s="65" t="s">
        <v>258</v>
      </c>
      <c r="N139">
        <v>3011498</v>
      </c>
      <c r="O139" s="65" t="s">
        <v>259</v>
      </c>
      <c r="P139" s="66">
        <v>46267</v>
      </c>
      <c r="Q139" s="31">
        <f t="shared" si="4"/>
        <v>451</v>
      </c>
      <c r="R139" s="31">
        <f t="shared" si="5"/>
        <v>480</v>
      </c>
      <c r="S139" s="29">
        <f>IF($Q139&lt;Parâmetros!$E$19,$G139-1,$G139)</f>
        <v>46267</v>
      </c>
    </row>
    <row r="140" spans="1:19" ht="15" customHeight="1" x14ac:dyDescent="0.25">
      <c r="A140" s="124">
        <v>52498</v>
      </c>
      <c r="B140" s="65" t="s">
        <v>202</v>
      </c>
      <c r="C140" s="65" t="s">
        <v>262</v>
      </c>
      <c r="D140" s="66">
        <v>46265</v>
      </c>
      <c r="E140" s="67">
        <v>3.07</v>
      </c>
      <c r="F140" s="65" t="s">
        <v>255</v>
      </c>
      <c r="G140" s="66">
        <v>46265</v>
      </c>
      <c r="H140">
        <v>40507023</v>
      </c>
      <c r="I140">
        <v>10</v>
      </c>
      <c r="J140" s="65" t="s">
        <v>543</v>
      </c>
      <c r="K140" s="65" t="s">
        <v>544</v>
      </c>
      <c r="L140" s="66">
        <v>46265</v>
      </c>
      <c r="M140" s="65" t="s">
        <v>261</v>
      </c>
      <c r="N140">
        <v>3007118</v>
      </c>
      <c r="O140" s="65" t="s">
        <v>259</v>
      </c>
      <c r="P140" s="66">
        <v>46265</v>
      </c>
      <c r="Q140" s="31">
        <f t="shared" si="4"/>
        <v>956</v>
      </c>
      <c r="R140" s="31">
        <f t="shared" si="5"/>
        <v>1140</v>
      </c>
      <c r="S140" s="29">
        <f>IF($Q140&lt;Parâmetros!$E$19,$G140-1,$G140)</f>
        <v>46265</v>
      </c>
    </row>
    <row r="141" spans="1:19" ht="15" customHeight="1" x14ac:dyDescent="0.25">
      <c r="A141" s="124">
        <v>52498</v>
      </c>
      <c r="B141" s="65" t="s">
        <v>202</v>
      </c>
      <c r="C141" s="65" t="s">
        <v>262</v>
      </c>
      <c r="D141" s="66">
        <v>46265</v>
      </c>
      <c r="E141" s="67">
        <v>0.31</v>
      </c>
      <c r="F141" s="65" t="s">
        <v>255</v>
      </c>
      <c r="G141" s="66">
        <v>46265</v>
      </c>
      <c r="H141">
        <v>40479307</v>
      </c>
      <c r="I141">
        <v>10</v>
      </c>
      <c r="J141" s="65" t="s">
        <v>545</v>
      </c>
      <c r="K141" s="65" t="s">
        <v>546</v>
      </c>
      <c r="L141" s="66">
        <v>46265</v>
      </c>
      <c r="M141" s="65" t="s">
        <v>258</v>
      </c>
      <c r="N141" s="65" t="s">
        <v>264</v>
      </c>
      <c r="O141" s="65" t="s">
        <v>259</v>
      </c>
      <c r="P141" s="66">
        <v>46265</v>
      </c>
      <c r="Q141" s="31">
        <f t="shared" si="4"/>
        <v>1152</v>
      </c>
      <c r="R141" s="31">
        <f t="shared" si="5"/>
        <v>1170</v>
      </c>
      <c r="S141" s="29">
        <f>IF($Q141&lt;Parâmetros!$E$19,$G141-1,$G141)</f>
        <v>46265</v>
      </c>
    </row>
    <row r="142" spans="1:19" ht="15" customHeight="1" x14ac:dyDescent="0.25">
      <c r="A142" s="124">
        <v>52498</v>
      </c>
      <c r="B142" s="65" t="s">
        <v>202</v>
      </c>
      <c r="C142" s="65" t="s">
        <v>262</v>
      </c>
      <c r="D142" s="66">
        <v>46265</v>
      </c>
      <c r="E142" s="67">
        <v>0.25</v>
      </c>
      <c r="F142" s="65" t="s">
        <v>255</v>
      </c>
      <c r="G142" s="66">
        <v>46265</v>
      </c>
      <c r="H142">
        <v>40479307</v>
      </c>
      <c r="I142">
        <v>10</v>
      </c>
      <c r="J142" s="65" t="s">
        <v>547</v>
      </c>
      <c r="K142" s="65" t="s">
        <v>548</v>
      </c>
      <c r="L142" s="66">
        <v>46265</v>
      </c>
      <c r="M142" s="65" t="s">
        <v>258</v>
      </c>
      <c r="N142" s="65" t="s">
        <v>264</v>
      </c>
      <c r="O142" s="65" t="s">
        <v>259</v>
      </c>
      <c r="P142" s="66">
        <v>46265</v>
      </c>
      <c r="Q142" s="31">
        <f t="shared" si="4"/>
        <v>1175</v>
      </c>
      <c r="R142" s="31">
        <f t="shared" si="5"/>
        <v>1190</v>
      </c>
      <c r="S142" s="29">
        <f>IF($Q142&lt;Parâmetros!$E$19,$G142-1,$G142)</f>
        <v>46265</v>
      </c>
    </row>
    <row r="143" spans="1:19" ht="15" customHeight="1" x14ac:dyDescent="0.25">
      <c r="A143" s="124">
        <v>52498</v>
      </c>
      <c r="B143" s="65" t="s">
        <v>202</v>
      </c>
      <c r="C143" s="65" t="s">
        <v>262</v>
      </c>
      <c r="D143" s="66">
        <v>46265</v>
      </c>
      <c r="E143" s="67">
        <v>0.4</v>
      </c>
      <c r="F143" s="65" t="s">
        <v>255</v>
      </c>
      <c r="G143" s="66">
        <v>46265</v>
      </c>
      <c r="H143">
        <v>40483044</v>
      </c>
      <c r="I143">
        <v>10</v>
      </c>
      <c r="J143" s="65" t="s">
        <v>549</v>
      </c>
      <c r="K143" s="65" t="s">
        <v>550</v>
      </c>
      <c r="L143" s="66">
        <v>46265</v>
      </c>
      <c r="M143" s="65" t="s">
        <v>258</v>
      </c>
      <c r="N143" s="65" t="s">
        <v>264</v>
      </c>
      <c r="O143" s="65" t="s">
        <v>259</v>
      </c>
      <c r="P143" s="66">
        <v>46265</v>
      </c>
      <c r="Q143" s="31">
        <f t="shared" si="4"/>
        <v>1193</v>
      </c>
      <c r="R143" s="31">
        <f t="shared" si="5"/>
        <v>1217</v>
      </c>
      <c r="S143" s="29">
        <f>IF($Q143&lt;Parâmetros!$E$19,$G143-1,$G143)</f>
        <v>46265</v>
      </c>
    </row>
    <row r="144" spans="1:19" ht="15" customHeight="1" x14ac:dyDescent="0.25">
      <c r="A144" s="124">
        <v>52498</v>
      </c>
      <c r="B144" s="65" t="s">
        <v>202</v>
      </c>
      <c r="C144" s="65" t="s">
        <v>262</v>
      </c>
      <c r="D144" s="66">
        <v>46265</v>
      </c>
      <c r="E144" s="67">
        <v>1</v>
      </c>
      <c r="F144" s="65" t="s">
        <v>255</v>
      </c>
      <c r="G144" s="66">
        <v>46265</v>
      </c>
      <c r="H144">
        <v>40493820</v>
      </c>
      <c r="I144">
        <v>10</v>
      </c>
      <c r="J144" s="65" t="s">
        <v>551</v>
      </c>
      <c r="K144" s="65" t="s">
        <v>552</v>
      </c>
      <c r="L144" s="66">
        <v>46265</v>
      </c>
      <c r="M144" s="65" t="s">
        <v>258</v>
      </c>
      <c r="N144">
        <v>3004324</v>
      </c>
      <c r="O144" s="65" t="s">
        <v>259</v>
      </c>
      <c r="P144" s="66">
        <v>46265</v>
      </c>
      <c r="Q144" s="31">
        <f t="shared" si="4"/>
        <v>1196</v>
      </c>
      <c r="R144" s="31">
        <f t="shared" si="5"/>
        <v>1256</v>
      </c>
      <c r="S144" s="29">
        <f>IF($Q144&lt;Parâmetros!$E$19,$G144-1,$G144)</f>
        <v>46265</v>
      </c>
    </row>
    <row r="145" spans="1:19" ht="15" customHeight="1" x14ac:dyDescent="0.25">
      <c r="A145" s="124">
        <v>52498</v>
      </c>
      <c r="B145" s="65" t="s">
        <v>202</v>
      </c>
      <c r="C145" s="65" t="s">
        <v>262</v>
      </c>
      <c r="D145" s="66">
        <v>46265</v>
      </c>
      <c r="E145" s="67">
        <v>0.33</v>
      </c>
      <c r="F145" s="65" t="s">
        <v>255</v>
      </c>
      <c r="G145" s="66">
        <v>46265</v>
      </c>
      <c r="H145">
        <v>40483044</v>
      </c>
      <c r="I145">
        <v>20</v>
      </c>
      <c r="J145" s="65" t="s">
        <v>553</v>
      </c>
      <c r="K145" s="65" t="s">
        <v>554</v>
      </c>
      <c r="L145" s="66">
        <v>46265</v>
      </c>
      <c r="M145" s="65" t="s">
        <v>258</v>
      </c>
      <c r="N145" s="65" t="s">
        <v>264</v>
      </c>
      <c r="O145" s="65" t="s">
        <v>259</v>
      </c>
      <c r="P145" s="66">
        <v>46265</v>
      </c>
      <c r="Q145" s="31">
        <f t="shared" si="4"/>
        <v>1222</v>
      </c>
      <c r="R145" s="31">
        <f t="shared" si="5"/>
        <v>1242</v>
      </c>
      <c r="S145" s="29">
        <f>IF($Q145&lt;Parâmetros!$E$19,$G145-1,$G145)</f>
        <v>46265</v>
      </c>
    </row>
    <row r="146" spans="1:19" ht="15" customHeight="1" x14ac:dyDescent="0.25">
      <c r="A146" s="124">
        <v>52498</v>
      </c>
      <c r="B146" s="65" t="s">
        <v>202</v>
      </c>
      <c r="C146" s="65" t="s">
        <v>262</v>
      </c>
      <c r="D146" s="66">
        <v>46265</v>
      </c>
      <c r="E146" s="67">
        <v>0.42</v>
      </c>
      <c r="F146" s="65" t="s">
        <v>255</v>
      </c>
      <c r="G146" s="66">
        <v>46265</v>
      </c>
      <c r="H146">
        <v>40493900</v>
      </c>
      <c r="I146">
        <v>10</v>
      </c>
      <c r="J146" s="65" t="s">
        <v>555</v>
      </c>
      <c r="K146" s="65" t="s">
        <v>556</v>
      </c>
      <c r="L146" s="66">
        <v>46265</v>
      </c>
      <c r="M146" s="65" t="s">
        <v>258</v>
      </c>
      <c r="N146">
        <v>3003270</v>
      </c>
      <c r="O146" s="65" t="s">
        <v>259</v>
      </c>
      <c r="P146" s="66">
        <v>46265</v>
      </c>
      <c r="Q146" s="31">
        <f t="shared" si="4"/>
        <v>1280</v>
      </c>
      <c r="R146" s="31">
        <f t="shared" si="5"/>
        <v>1306</v>
      </c>
      <c r="S146" s="29">
        <f>IF($Q146&lt;Parâmetros!$E$19,$G146-1,$G146)</f>
        <v>46265</v>
      </c>
    </row>
    <row r="147" spans="1:19" ht="15" customHeight="1" x14ac:dyDescent="0.25">
      <c r="A147" s="124">
        <v>52498</v>
      </c>
      <c r="B147" s="65" t="s">
        <v>202</v>
      </c>
      <c r="C147" s="65" t="s">
        <v>262</v>
      </c>
      <c r="D147" s="66">
        <v>46265</v>
      </c>
      <c r="E147" s="67">
        <v>0.64</v>
      </c>
      <c r="F147" s="65" t="s">
        <v>255</v>
      </c>
      <c r="G147" s="66">
        <v>46265</v>
      </c>
      <c r="H147">
        <v>40493907</v>
      </c>
      <c r="I147">
        <v>10</v>
      </c>
      <c r="J147" s="65" t="s">
        <v>557</v>
      </c>
      <c r="K147" s="65" t="s">
        <v>558</v>
      </c>
      <c r="L147" s="66">
        <v>46265</v>
      </c>
      <c r="M147" s="65" t="s">
        <v>258</v>
      </c>
      <c r="N147">
        <v>3005535</v>
      </c>
      <c r="O147" s="65" t="s">
        <v>259</v>
      </c>
      <c r="P147" s="66">
        <v>46265</v>
      </c>
      <c r="Q147" s="31">
        <f t="shared" si="4"/>
        <v>1320</v>
      </c>
      <c r="R147" s="31">
        <f t="shared" si="5"/>
        <v>1358</v>
      </c>
      <c r="S147" s="29">
        <f>IF($Q147&lt;Parâmetros!$E$19,$G147-1,$G147)</f>
        <v>46265</v>
      </c>
    </row>
    <row r="148" spans="1:19" ht="15" customHeight="1" x14ac:dyDescent="0.25">
      <c r="A148" s="124">
        <v>52498</v>
      </c>
      <c r="B148" s="65" t="s">
        <v>202</v>
      </c>
      <c r="C148" s="65" t="s">
        <v>262</v>
      </c>
      <c r="D148" s="66">
        <v>46266</v>
      </c>
      <c r="E148" s="67">
        <v>6.4</v>
      </c>
      <c r="F148" s="65" t="s">
        <v>255</v>
      </c>
      <c r="G148" s="66">
        <v>46266</v>
      </c>
      <c r="H148">
        <v>40510715</v>
      </c>
      <c r="I148">
        <v>10</v>
      </c>
      <c r="J148" s="65" t="s">
        <v>736</v>
      </c>
      <c r="K148" s="65" t="s">
        <v>737</v>
      </c>
      <c r="L148" s="66">
        <v>46266</v>
      </c>
      <c r="M148" s="65" t="s">
        <v>261</v>
      </c>
      <c r="N148">
        <v>3002997</v>
      </c>
      <c r="O148" s="65" t="s">
        <v>259</v>
      </c>
      <c r="P148" s="66">
        <v>46266</v>
      </c>
      <c r="Q148" s="31">
        <f t="shared" si="4"/>
        <v>959</v>
      </c>
      <c r="R148" s="31">
        <f t="shared" si="5"/>
        <v>1343</v>
      </c>
      <c r="S148" s="29">
        <f>IF($Q148&lt;Parâmetros!$E$19,$G148-1,$G148)</f>
        <v>46266</v>
      </c>
    </row>
    <row r="149" spans="1:19" ht="15" customHeight="1" x14ac:dyDescent="0.25">
      <c r="A149" s="124">
        <v>53173</v>
      </c>
      <c r="B149" s="65" t="s">
        <v>234</v>
      </c>
      <c r="C149" s="65" t="s">
        <v>254</v>
      </c>
      <c r="D149" s="66">
        <v>46265</v>
      </c>
      <c r="E149" s="67">
        <v>1.2</v>
      </c>
      <c r="F149" s="65" t="s">
        <v>255</v>
      </c>
      <c r="G149" s="66">
        <v>46265</v>
      </c>
      <c r="H149">
        <v>40506290</v>
      </c>
      <c r="I149">
        <v>10</v>
      </c>
      <c r="J149" s="65" t="s">
        <v>460</v>
      </c>
      <c r="K149" s="65" t="s">
        <v>461</v>
      </c>
      <c r="L149" s="66">
        <v>46265</v>
      </c>
      <c r="M149" s="65" t="s">
        <v>258</v>
      </c>
      <c r="N149" s="65" t="s">
        <v>264</v>
      </c>
      <c r="O149" s="65" t="s">
        <v>259</v>
      </c>
      <c r="P149" s="66">
        <v>46265</v>
      </c>
      <c r="Q149" s="31">
        <f t="shared" si="4"/>
        <v>14</v>
      </c>
      <c r="R149" s="31">
        <f t="shared" si="5"/>
        <v>86</v>
      </c>
      <c r="S149" s="29">
        <f>IF($Q149&lt;Parâmetros!$E$19,$G149-1,$G149)</f>
        <v>46264</v>
      </c>
    </row>
    <row r="150" spans="1:19" ht="15" customHeight="1" x14ac:dyDescent="0.25">
      <c r="A150" s="124">
        <v>53173</v>
      </c>
      <c r="B150" s="65" t="s">
        <v>234</v>
      </c>
      <c r="C150" s="65" t="s">
        <v>254</v>
      </c>
      <c r="D150" s="66">
        <v>46265</v>
      </c>
      <c r="E150" s="67">
        <v>0.03</v>
      </c>
      <c r="F150" s="65" t="s">
        <v>255</v>
      </c>
      <c r="G150" s="66">
        <v>46265</v>
      </c>
      <c r="H150">
        <v>40499366</v>
      </c>
      <c r="I150">
        <v>10</v>
      </c>
      <c r="J150" s="65" t="s">
        <v>462</v>
      </c>
      <c r="K150" s="65" t="s">
        <v>463</v>
      </c>
      <c r="L150" s="66">
        <v>46265</v>
      </c>
      <c r="M150" s="65" t="s">
        <v>258</v>
      </c>
      <c r="N150">
        <v>3002482</v>
      </c>
      <c r="O150" s="65" t="s">
        <v>259</v>
      </c>
      <c r="P150" s="66">
        <v>46265</v>
      </c>
      <c r="Q150" s="31">
        <f t="shared" si="4"/>
        <v>87</v>
      </c>
      <c r="R150" s="31">
        <f t="shared" si="5"/>
        <v>89</v>
      </c>
      <c r="S150" s="29">
        <f>IF($Q150&lt;Parâmetros!$E$19,$G150-1,$G150)</f>
        <v>46264</v>
      </c>
    </row>
    <row r="151" spans="1:19" ht="15" customHeight="1" x14ac:dyDescent="0.25">
      <c r="A151" s="124">
        <v>53173</v>
      </c>
      <c r="B151" s="65" t="s">
        <v>234</v>
      </c>
      <c r="C151" s="65" t="s">
        <v>254</v>
      </c>
      <c r="D151" s="66">
        <v>46265</v>
      </c>
      <c r="E151" s="67">
        <v>2.5499999999999998</v>
      </c>
      <c r="F151" s="65" t="s">
        <v>255</v>
      </c>
      <c r="G151" s="66">
        <v>46265</v>
      </c>
      <c r="H151">
        <v>40506258</v>
      </c>
      <c r="I151">
        <v>10</v>
      </c>
      <c r="J151" s="65" t="s">
        <v>464</v>
      </c>
      <c r="K151" s="65" t="s">
        <v>465</v>
      </c>
      <c r="L151" s="66">
        <v>46265</v>
      </c>
      <c r="M151" s="65" t="s">
        <v>258</v>
      </c>
      <c r="N151" s="65" t="s">
        <v>264</v>
      </c>
      <c r="O151" s="65" t="s">
        <v>259</v>
      </c>
      <c r="P151" s="66">
        <v>46265</v>
      </c>
      <c r="Q151" s="31">
        <f t="shared" si="4"/>
        <v>90</v>
      </c>
      <c r="R151" s="31">
        <f t="shared" si="5"/>
        <v>243</v>
      </c>
      <c r="S151" s="29">
        <f>IF($Q151&lt;Parâmetros!$E$19,$G151-1,$G151)</f>
        <v>46264</v>
      </c>
    </row>
    <row r="152" spans="1:19" ht="15" customHeight="1" x14ac:dyDescent="0.25">
      <c r="A152" s="124">
        <v>53173</v>
      </c>
      <c r="B152" s="65" t="s">
        <v>234</v>
      </c>
      <c r="C152" s="65" t="s">
        <v>254</v>
      </c>
      <c r="D152" s="66">
        <v>46265</v>
      </c>
      <c r="E152" s="67">
        <v>-2.5499999999999998</v>
      </c>
      <c r="F152" s="65" t="s">
        <v>255</v>
      </c>
      <c r="G152" s="66">
        <v>46265</v>
      </c>
      <c r="H152">
        <v>40506258</v>
      </c>
      <c r="I152">
        <v>10</v>
      </c>
      <c r="J152" s="65" t="s">
        <v>464</v>
      </c>
      <c r="K152" s="65" t="s">
        <v>465</v>
      </c>
      <c r="L152" s="66">
        <v>46265</v>
      </c>
      <c r="M152" s="65" t="s">
        <v>258</v>
      </c>
      <c r="N152" s="65" t="s">
        <v>264</v>
      </c>
      <c r="O152" s="65" t="s">
        <v>259</v>
      </c>
      <c r="P152" s="66">
        <v>46265</v>
      </c>
      <c r="Q152" s="31">
        <f t="shared" si="4"/>
        <v>90</v>
      </c>
      <c r="R152" s="31">
        <f t="shared" si="5"/>
        <v>243</v>
      </c>
      <c r="S152" s="29">
        <f>IF($Q152&lt;Parâmetros!$E$19,$G152-1,$G152)</f>
        <v>46264</v>
      </c>
    </row>
    <row r="153" spans="1:19" ht="15" customHeight="1" x14ac:dyDescent="0.25">
      <c r="A153" s="124">
        <v>53173</v>
      </c>
      <c r="B153" s="65" t="s">
        <v>234</v>
      </c>
      <c r="C153" s="65" t="s">
        <v>254</v>
      </c>
      <c r="D153" s="66">
        <v>46265</v>
      </c>
      <c r="E153" s="67">
        <v>1.07</v>
      </c>
      <c r="F153" s="65" t="s">
        <v>255</v>
      </c>
      <c r="G153" s="66">
        <v>46265</v>
      </c>
      <c r="H153">
        <v>40506258</v>
      </c>
      <c r="I153">
        <v>10</v>
      </c>
      <c r="J153" s="65" t="s">
        <v>309</v>
      </c>
      <c r="K153" s="65" t="s">
        <v>431</v>
      </c>
      <c r="L153" s="66">
        <v>46265</v>
      </c>
      <c r="M153" s="65" t="s">
        <v>258</v>
      </c>
      <c r="N153" s="65" t="s">
        <v>264</v>
      </c>
      <c r="O153" s="65" t="s">
        <v>259</v>
      </c>
      <c r="P153" s="66">
        <v>46265</v>
      </c>
      <c r="Q153" s="31">
        <f t="shared" si="4"/>
        <v>91</v>
      </c>
      <c r="R153" s="31">
        <f t="shared" si="5"/>
        <v>155</v>
      </c>
      <c r="S153" s="29">
        <f>IF($Q153&lt;Parâmetros!$E$19,$G153-1,$G153)</f>
        <v>46264</v>
      </c>
    </row>
    <row r="154" spans="1:19" ht="15" customHeight="1" x14ac:dyDescent="0.25">
      <c r="A154" s="124">
        <v>53173</v>
      </c>
      <c r="B154" s="65" t="s">
        <v>234</v>
      </c>
      <c r="C154" s="65" t="s">
        <v>254</v>
      </c>
      <c r="D154" s="66">
        <v>46265</v>
      </c>
      <c r="E154" s="67">
        <v>1.33</v>
      </c>
      <c r="F154" s="65" t="s">
        <v>255</v>
      </c>
      <c r="G154" s="66">
        <v>46265</v>
      </c>
      <c r="H154">
        <v>40510166</v>
      </c>
      <c r="I154">
        <v>10</v>
      </c>
      <c r="J154" s="65" t="s">
        <v>466</v>
      </c>
      <c r="K154" s="65" t="s">
        <v>272</v>
      </c>
      <c r="L154" s="66">
        <v>46265</v>
      </c>
      <c r="M154" s="65" t="s">
        <v>261</v>
      </c>
      <c r="N154" s="65" t="s">
        <v>264</v>
      </c>
      <c r="O154" s="65" t="s">
        <v>259</v>
      </c>
      <c r="P154" s="66">
        <v>46265</v>
      </c>
      <c r="Q154" s="31">
        <f t="shared" si="4"/>
        <v>160</v>
      </c>
      <c r="R154" s="31">
        <f t="shared" si="5"/>
        <v>240</v>
      </c>
      <c r="S154" s="29">
        <f>IF($Q154&lt;Parâmetros!$E$19,$G154-1,$G154)</f>
        <v>46264</v>
      </c>
    </row>
    <row r="155" spans="1:19" ht="15" customHeight="1" x14ac:dyDescent="0.25">
      <c r="A155" s="124">
        <v>53173</v>
      </c>
      <c r="B155" s="65" t="s">
        <v>234</v>
      </c>
      <c r="C155" s="65" t="s">
        <v>254</v>
      </c>
      <c r="D155" s="66">
        <v>46265</v>
      </c>
      <c r="E155" s="67">
        <v>0.28000000000000003</v>
      </c>
      <c r="F155" s="65" t="s">
        <v>255</v>
      </c>
      <c r="G155" s="66">
        <v>46265</v>
      </c>
      <c r="H155">
        <v>40499380</v>
      </c>
      <c r="I155">
        <v>10</v>
      </c>
      <c r="J155" s="65" t="s">
        <v>467</v>
      </c>
      <c r="K155" s="65" t="s">
        <v>468</v>
      </c>
      <c r="L155" s="66">
        <v>46265</v>
      </c>
      <c r="M155" s="65" t="s">
        <v>258</v>
      </c>
      <c r="N155" s="65" t="s">
        <v>264</v>
      </c>
      <c r="O155" s="65" t="s">
        <v>259</v>
      </c>
      <c r="P155" s="66">
        <v>46265</v>
      </c>
      <c r="Q155" s="31">
        <f t="shared" si="4"/>
        <v>252</v>
      </c>
      <c r="R155" s="31">
        <f t="shared" si="5"/>
        <v>269</v>
      </c>
      <c r="S155" s="29">
        <f>IF($Q155&lt;Parâmetros!$E$19,$G155-1,$G155)</f>
        <v>46264</v>
      </c>
    </row>
    <row r="156" spans="1:19" ht="15" customHeight="1" x14ac:dyDescent="0.25">
      <c r="A156" s="124">
        <v>53173</v>
      </c>
      <c r="B156" s="65" t="s">
        <v>234</v>
      </c>
      <c r="C156" s="65" t="s">
        <v>254</v>
      </c>
      <c r="D156" s="66">
        <v>46265</v>
      </c>
      <c r="E156" s="67">
        <v>0.74</v>
      </c>
      <c r="F156" s="65" t="s">
        <v>255</v>
      </c>
      <c r="G156" s="66">
        <v>46265</v>
      </c>
      <c r="H156">
        <v>40499381</v>
      </c>
      <c r="I156">
        <v>10</v>
      </c>
      <c r="J156" s="65" t="s">
        <v>469</v>
      </c>
      <c r="K156" s="65" t="s">
        <v>470</v>
      </c>
      <c r="L156" s="66">
        <v>46265</v>
      </c>
      <c r="M156" s="65" t="s">
        <v>258</v>
      </c>
      <c r="N156">
        <v>3010798</v>
      </c>
      <c r="O156" s="65" t="s">
        <v>259</v>
      </c>
      <c r="P156" s="66">
        <v>46265</v>
      </c>
      <c r="Q156" s="31">
        <f t="shared" si="4"/>
        <v>272</v>
      </c>
      <c r="R156" s="31">
        <f t="shared" si="5"/>
        <v>316</v>
      </c>
      <c r="S156" s="29">
        <f>IF($Q156&lt;Parâmetros!$E$19,$G156-1,$G156)</f>
        <v>46264</v>
      </c>
    </row>
    <row r="157" spans="1:19" ht="15" customHeight="1" x14ac:dyDescent="0.25">
      <c r="A157" s="124">
        <v>53173</v>
      </c>
      <c r="B157" s="65" t="s">
        <v>234</v>
      </c>
      <c r="C157" s="65" t="s">
        <v>254</v>
      </c>
      <c r="D157" s="66">
        <v>46265</v>
      </c>
      <c r="E157" s="67">
        <v>0.71</v>
      </c>
      <c r="F157" s="65" t="s">
        <v>255</v>
      </c>
      <c r="G157" s="66">
        <v>46265</v>
      </c>
      <c r="H157">
        <v>40499382</v>
      </c>
      <c r="I157">
        <v>10</v>
      </c>
      <c r="J157" s="65" t="s">
        <v>471</v>
      </c>
      <c r="K157" s="65" t="s">
        <v>472</v>
      </c>
      <c r="L157" s="66">
        <v>46265</v>
      </c>
      <c r="M157" s="65" t="s">
        <v>258</v>
      </c>
      <c r="N157" s="65" t="s">
        <v>264</v>
      </c>
      <c r="O157" s="65" t="s">
        <v>259</v>
      </c>
      <c r="P157" s="66">
        <v>46265</v>
      </c>
      <c r="Q157" s="31">
        <f t="shared" si="4"/>
        <v>317</v>
      </c>
      <c r="R157" s="31">
        <f t="shared" si="5"/>
        <v>360</v>
      </c>
      <c r="S157" s="29">
        <f>IF($Q157&lt;Parâmetros!$E$19,$G157-1,$G157)</f>
        <v>46264</v>
      </c>
    </row>
    <row r="158" spans="1:19" ht="15" customHeight="1" x14ac:dyDescent="0.25">
      <c r="A158" s="124">
        <v>53173</v>
      </c>
      <c r="B158" s="65" t="s">
        <v>234</v>
      </c>
      <c r="C158" s="65" t="s">
        <v>254</v>
      </c>
      <c r="D158" s="66">
        <v>46265</v>
      </c>
      <c r="E158" s="67">
        <v>0.26</v>
      </c>
      <c r="F158" s="65" t="s">
        <v>255</v>
      </c>
      <c r="G158" s="66">
        <v>46265</v>
      </c>
      <c r="H158">
        <v>40510160</v>
      </c>
      <c r="I158">
        <v>10</v>
      </c>
      <c r="J158" s="65" t="s">
        <v>473</v>
      </c>
      <c r="K158" s="65" t="s">
        <v>474</v>
      </c>
      <c r="L158" s="66">
        <v>46265</v>
      </c>
      <c r="M158" s="65" t="s">
        <v>261</v>
      </c>
      <c r="N158" s="65" t="s">
        <v>264</v>
      </c>
      <c r="O158" s="65" t="s">
        <v>259</v>
      </c>
      <c r="P158" s="66">
        <v>46265</v>
      </c>
      <c r="Q158" s="31">
        <f t="shared" si="4"/>
        <v>361</v>
      </c>
      <c r="R158" s="31">
        <f t="shared" si="5"/>
        <v>377</v>
      </c>
      <c r="S158" s="29">
        <f>IF($Q158&lt;Parâmetros!$E$19,$G158-1,$G158)</f>
        <v>46264</v>
      </c>
    </row>
    <row r="159" spans="1:19" ht="15" customHeight="1" x14ac:dyDescent="0.25">
      <c r="A159" s="124">
        <v>53173</v>
      </c>
      <c r="B159" s="65" t="s">
        <v>234</v>
      </c>
      <c r="C159" s="65" t="s">
        <v>254</v>
      </c>
      <c r="D159" s="66">
        <v>46265</v>
      </c>
      <c r="E159" s="67">
        <v>0.37</v>
      </c>
      <c r="F159" s="65" t="s">
        <v>255</v>
      </c>
      <c r="G159" s="66">
        <v>46265</v>
      </c>
      <c r="H159">
        <v>40505600</v>
      </c>
      <c r="I159">
        <v>10</v>
      </c>
      <c r="J159" s="65" t="s">
        <v>338</v>
      </c>
      <c r="K159" s="65" t="s">
        <v>475</v>
      </c>
      <c r="L159" s="66">
        <v>46265</v>
      </c>
      <c r="M159" s="65" t="s">
        <v>261</v>
      </c>
      <c r="N159" s="65" t="s">
        <v>264</v>
      </c>
      <c r="O159" s="65" t="s">
        <v>259</v>
      </c>
      <c r="P159" s="66">
        <v>46265</v>
      </c>
      <c r="Q159" s="31">
        <f t="shared" si="4"/>
        <v>378</v>
      </c>
      <c r="R159" s="31">
        <f t="shared" si="5"/>
        <v>401</v>
      </c>
      <c r="S159" s="29">
        <f>IF($Q159&lt;Parâmetros!$E$19,$G159-1,$G159)</f>
        <v>46264</v>
      </c>
    </row>
    <row r="160" spans="1:19" ht="15" customHeight="1" x14ac:dyDescent="0.25">
      <c r="A160" s="124">
        <v>53173</v>
      </c>
      <c r="B160" s="65" t="s">
        <v>234</v>
      </c>
      <c r="C160" s="65" t="s">
        <v>254</v>
      </c>
      <c r="D160" s="66">
        <v>46265</v>
      </c>
      <c r="E160" s="67">
        <v>0.28999999999999998</v>
      </c>
      <c r="F160" s="65" t="s">
        <v>255</v>
      </c>
      <c r="G160" s="66">
        <v>46265</v>
      </c>
      <c r="H160">
        <v>40506275</v>
      </c>
      <c r="I160">
        <v>10</v>
      </c>
      <c r="J160" s="65" t="s">
        <v>476</v>
      </c>
      <c r="K160" s="65" t="s">
        <v>281</v>
      </c>
      <c r="L160" s="66">
        <v>46265</v>
      </c>
      <c r="M160" s="65" t="s">
        <v>258</v>
      </c>
      <c r="N160" s="65" t="s">
        <v>264</v>
      </c>
      <c r="O160" s="65" t="s">
        <v>259</v>
      </c>
      <c r="P160" s="66">
        <v>46265</v>
      </c>
      <c r="Q160" s="31">
        <f t="shared" si="4"/>
        <v>403</v>
      </c>
      <c r="R160" s="31">
        <f t="shared" si="5"/>
        <v>420</v>
      </c>
      <c r="S160" s="29">
        <f>IF($Q160&lt;Parâmetros!$E$19,$G160-1,$G160)</f>
        <v>46264</v>
      </c>
    </row>
    <row r="161" spans="1:19" ht="15" customHeight="1" x14ac:dyDescent="0.25">
      <c r="A161" s="124">
        <v>53291</v>
      </c>
      <c r="B161" s="65" t="s">
        <v>197</v>
      </c>
      <c r="C161" s="65" t="s">
        <v>288</v>
      </c>
      <c r="D161" s="66">
        <v>46266</v>
      </c>
      <c r="E161" s="67">
        <v>3.99</v>
      </c>
      <c r="F161" s="65" t="s">
        <v>255</v>
      </c>
      <c r="G161" s="66">
        <v>46266</v>
      </c>
      <c r="H161">
        <v>40509371</v>
      </c>
      <c r="I161">
        <v>10</v>
      </c>
      <c r="J161" s="65" t="s">
        <v>738</v>
      </c>
      <c r="K161" s="65" t="s">
        <v>739</v>
      </c>
      <c r="L161" s="66">
        <v>46266</v>
      </c>
      <c r="M161" s="65" t="s">
        <v>261</v>
      </c>
      <c r="N161" s="65" t="s">
        <v>264</v>
      </c>
      <c r="O161" s="65" t="s">
        <v>259</v>
      </c>
      <c r="P161" s="66">
        <v>46266</v>
      </c>
      <c r="Q161" s="31">
        <f t="shared" si="4"/>
        <v>441</v>
      </c>
      <c r="R161" s="31">
        <f t="shared" si="5"/>
        <v>680</v>
      </c>
      <c r="S161" s="29">
        <f>IF($Q161&lt;Parâmetros!$E$19,$G161-1,$G161)</f>
        <v>46266</v>
      </c>
    </row>
    <row r="162" spans="1:19" ht="15" customHeight="1" x14ac:dyDescent="0.25">
      <c r="A162" s="124">
        <v>53291</v>
      </c>
      <c r="B162" s="65" t="s">
        <v>197</v>
      </c>
      <c r="C162" s="65" t="s">
        <v>288</v>
      </c>
      <c r="D162" s="66">
        <v>46266</v>
      </c>
      <c r="E162" s="67">
        <v>2.34</v>
      </c>
      <c r="F162" s="65" t="s">
        <v>255</v>
      </c>
      <c r="G162" s="66">
        <v>46266</v>
      </c>
      <c r="H162">
        <v>40510727</v>
      </c>
      <c r="I162">
        <v>10</v>
      </c>
      <c r="J162" s="65" t="s">
        <v>740</v>
      </c>
      <c r="K162" s="65" t="s">
        <v>741</v>
      </c>
      <c r="L162" s="66">
        <v>46266</v>
      </c>
      <c r="M162" s="65" t="s">
        <v>261</v>
      </c>
      <c r="N162" s="65" t="s">
        <v>264</v>
      </c>
      <c r="O162" s="65" t="s">
        <v>259</v>
      </c>
      <c r="P162" s="66">
        <v>46266</v>
      </c>
      <c r="Q162" s="31">
        <f t="shared" si="4"/>
        <v>760</v>
      </c>
      <c r="R162" s="31">
        <f t="shared" si="5"/>
        <v>900</v>
      </c>
      <c r="S162" s="29">
        <f>IF($Q162&lt;Parâmetros!$E$19,$G162-1,$G162)</f>
        <v>46266</v>
      </c>
    </row>
    <row r="163" spans="1:19" ht="15" customHeight="1" x14ac:dyDescent="0.25">
      <c r="A163" s="124">
        <v>53291</v>
      </c>
      <c r="B163" s="65" t="s">
        <v>197</v>
      </c>
      <c r="C163" s="65" t="s">
        <v>288</v>
      </c>
      <c r="D163" s="66">
        <v>46266</v>
      </c>
      <c r="E163" s="67">
        <v>1.32</v>
      </c>
      <c r="F163" s="65" t="s">
        <v>255</v>
      </c>
      <c r="G163" s="66">
        <v>46266</v>
      </c>
      <c r="H163">
        <v>40510726</v>
      </c>
      <c r="I163">
        <v>10</v>
      </c>
      <c r="J163" s="65" t="s">
        <v>742</v>
      </c>
      <c r="K163" s="65" t="s">
        <v>743</v>
      </c>
      <c r="L163" s="66">
        <v>46266</v>
      </c>
      <c r="M163" s="65" t="s">
        <v>261</v>
      </c>
      <c r="N163" s="65" t="s">
        <v>264</v>
      </c>
      <c r="O163" s="65" t="s">
        <v>259</v>
      </c>
      <c r="P163" s="66">
        <v>46266</v>
      </c>
      <c r="Q163" s="31">
        <f t="shared" si="4"/>
        <v>905</v>
      </c>
      <c r="R163" s="31">
        <f t="shared" si="5"/>
        <v>984</v>
      </c>
      <c r="S163" s="29">
        <f>IF($Q163&lt;Parâmetros!$E$19,$G163-1,$G163)</f>
        <v>46266</v>
      </c>
    </row>
    <row r="164" spans="1:19" ht="15" customHeight="1" x14ac:dyDescent="0.25">
      <c r="A164" s="124">
        <v>53291</v>
      </c>
      <c r="B164" s="65" t="s">
        <v>197</v>
      </c>
      <c r="C164" s="65" t="s">
        <v>288</v>
      </c>
      <c r="D164" s="66">
        <v>46267</v>
      </c>
      <c r="E164" s="67">
        <v>1.34</v>
      </c>
      <c r="F164" s="65" t="s">
        <v>255</v>
      </c>
      <c r="G164" s="66">
        <v>46267</v>
      </c>
      <c r="H164">
        <v>40509904</v>
      </c>
      <c r="I164">
        <v>20</v>
      </c>
      <c r="J164" s="65" t="s">
        <v>917</v>
      </c>
      <c r="K164" s="65" t="s">
        <v>918</v>
      </c>
      <c r="L164" s="66">
        <v>46267</v>
      </c>
      <c r="M164" s="65" t="s">
        <v>261</v>
      </c>
      <c r="N164" s="65" t="s">
        <v>264</v>
      </c>
      <c r="O164" s="65" t="s">
        <v>259</v>
      </c>
      <c r="P164" s="66">
        <v>46267</v>
      </c>
      <c r="Q164" s="31">
        <f t="shared" si="4"/>
        <v>440</v>
      </c>
      <c r="R164" s="31">
        <f t="shared" si="5"/>
        <v>520</v>
      </c>
      <c r="S164" s="29">
        <f>IF($Q164&lt;Parâmetros!$E$19,$G164-1,$G164)</f>
        <v>46267</v>
      </c>
    </row>
    <row r="165" spans="1:19" ht="15" customHeight="1" x14ac:dyDescent="0.25">
      <c r="A165" s="124">
        <v>53346</v>
      </c>
      <c r="B165" s="65" t="s">
        <v>178</v>
      </c>
      <c r="C165" s="65" t="s">
        <v>277</v>
      </c>
      <c r="D165" s="66">
        <v>46267</v>
      </c>
      <c r="E165" s="67">
        <v>4</v>
      </c>
      <c r="F165" s="65" t="s">
        <v>255</v>
      </c>
      <c r="G165" s="66">
        <v>46265</v>
      </c>
      <c r="H165">
        <v>40509335</v>
      </c>
      <c r="I165">
        <v>10</v>
      </c>
      <c r="J165" s="65" t="s">
        <v>808</v>
      </c>
      <c r="K165" s="65" t="s">
        <v>809</v>
      </c>
      <c r="L165" s="66">
        <v>46265</v>
      </c>
      <c r="M165" s="65" t="s">
        <v>287</v>
      </c>
      <c r="N165">
        <v>3007387</v>
      </c>
      <c r="O165" s="65" t="s">
        <v>259</v>
      </c>
      <c r="P165" s="66">
        <v>46267</v>
      </c>
      <c r="Q165" s="31">
        <f t="shared" si="4"/>
        <v>480</v>
      </c>
      <c r="R165" s="31">
        <f t="shared" si="5"/>
        <v>720</v>
      </c>
      <c r="S165" s="29">
        <f>IF($Q165&lt;Parâmetros!$E$19,$G165-1,$G165)</f>
        <v>46265</v>
      </c>
    </row>
    <row r="166" spans="1:19" ht="15" customHeight="1" x14ac:dyDescent="0.25">
      <c r="A166" s="124">
        <v>53346</v>
      </c>
      <c r="B166" s="65" t="s">
        <v>178</v>
      </c>
      <c r="C166" s="65" t="s">
        <v>277</v>
      </c>
      <c r="D166" s="66">
        <v>46267</v>
      </c>
      <c r="E166" s="67">
        <v>3.14</v>
      </c>
      <c r="F166" s="65" t="s">
        <v>255</v>
      </c>
      <c r="G166" s="66">
        <v>46265</v>
      </c>
      <c r="H166">
        <v>40509335</v>
      </c>
      <c r="I166">
        <v>10</v>
      </c>
      <c r="J166" s="65" t="s">
        <v>810</v>
      </c>
      <c r="K166" s="65" t="s">
        <v>811</v>
      </c>
      <c r="L166" s="66">
        <v>46265</v>
      </c>
      <c r="M166" s="65" t="s">
        <v>287</v>
      </c>
      <c r="N166">
        <v>3007387</v>
      </c>
      <c r="O166" s="65" t="s">
        <v>259</v>
      </c>
      <c r="P166" s="66">
        <v>46267</v>
      </c>
      <c r="Q166" s="31">
        <f t="shared" si="4"/>
        <v>790</v>
      </c>
      <c r="R166" s="31">
        <f t="shared" si="5"/>
        <v>978</v>
      </c>
      <c r="S166" s="29">
        <f>IF($Q166&lt;Parâmetros!$E$19,$G166-1,$G166)</f>
        <v>46265</v>
      </c>
    </row>
    <row r="167" spans="1:19" ht="15" customHeight="1" x14ac:dyDescent="0.25">
      <c r="A167" s="124">
        <v>53346</v>
      </c>
      <c r="B167" s="65" t="s">
        <v>178</v>
      </c>
      <c r="C167" s="65" t="s">
        <v>277</v>
      </c>
      <c r="D167" s="66">
        <v>46267</v>
      </c>
      <c r="E167" s="67">
        <v>1.54</v>
      </c>
      <c r="F167" s="65" t="s">
        <v>255</v>
      </c>
      <c r="G167" s="66">
        <v>46266</v>
      </c>
      <c r="H167">
        <v>40510729</v>
      </c>
      <c r="I167">
        <v>10</v>
      </c>
      <c r="J167" s="65" t="s">
        <v>812</v>
      </c>
      <c r="K167" s="65" t="s">
        <v>813</v>
      </c>
      <c r="L167" s="66">
        <v>46266</v>
      </c>
      <c r="M167" s="65" t="s">
        <v>287</v>
      </c>
      <c r="N167">
        <v>3010852</v>
      </c>
      <c r="O167" s="65" t="s">
        <v>259</v>
      </c>
      <c r="P167" s="66">
        <v>46267</v>
      </c>
      <c r="Q167" s="31">
        <f t="shared" si="4"/>
        <v>600</v>
      </c>
      <c r="R167" s="31">
        <f t="shared" si="5"/>
        <v>692</v>
      </c>
      <c r="S167" s="29">
        <f>IF($Q167&lt;Parâmetros!$E$19,$G167-1,$G167)</f>
        <v>46266</v>
      </c>
    </row>
    <row r="168" spans="1:19" ht="15" customHeight="1" x14ac:dyDescent="0.25">
      <c r="A168" s="124">
        <v>53346</v>
      </c>
      <c r="B168" s="65" t="s">
        <v>178</v>
      </c>
      <c r="C168" s="65" t="s">
        <v>277</v>
      </c>
      <c r="D168" s="66">
        <v>46267</v>
      </c>
      <c r="E168" s="67">
        <v>3.6</v>
      </c>
      <c r="F168" s="65" t="s">
        <v>255</v>
      </c>
      <c r="G168" s="66">
        <v>46266</v>
      </c>
      <c r="H168">
        <v>40510722</v>
      </c>
      <c r="I168">
        <v>10</v>
      </c>
      <c r="J168" s="65" t="s">
        <v>814</v>
      </c>
      <c r="K168" s="65" t="s">
        <v>815</v>
      </c>
      <c r="L168" s="66">
        <v>46266</v>
      </c>
      <c r="M168" s="65" t="s">
        <v>287</v>
      </c>
      <c r="N168">
        <v>3002675</v>
      </c>
      <c r="O168" s="65" t="s">
        <v>259</v>
      </c>
      <c r="P168" s="66">
        <v>46267</v>
      </c>
      <c r="Q168" s="31">
        <f t="shared" si="4"/>
        <v>761</v>
      </c>
      <c r="R168" s="31">
        <f t="shared" si="5"/>
        <v>977</v>
      </c>
      <c r="S168" s="29">
        <f>IF($Q168&lt;Parâmetros!$E$19,$G168-1,$G168)</f>
        <v>46266</v>
      </c>
    </row>
    <row r="169" spans="1:19" ht="15" customHeight="1" x14ac:dyDescent="0.25">
      <c r="A169" s="124">
        <v>53403</v>
      </c>
      <c r="B169" s="65" t="s">
        <v>214</v>
      </c>
      <c r="C169" s="65" t="s">
        <v>262</v>
      </c>
      <c r="D169" s="66">
        <v>46266</v>
      </c>
      <c r="E169" s="67">
        <v>4.6500000000000004</v>
      </c>
      <c r="F169" s="65" t="s">
        <v>255</v>
      </c>
      <c r="G169" s="66">
        <v>46265</v>
      </c>
      <c r="H169">
        <v>40509371</v>
      </c>
      <c r="I169">
        <v>50</v>
      </c>
      <c r="J169" s="65" t="s">
        <v>631</v>
      </c>
      <c r="K169" s="65" t="s">
        <v>424</v>
      </c>
      <c r="L169" s="66">
        <v>46265</v>
      </c>
      <c r="M169" s="65" t="s">
        <v>261</v>
      </c>
      <c r="N169" s="65" t="s">
        <v>264</v>
      </c>
      <c r="O169" s="65" t="s">
        <v>259</v>
      </c>
      <c r="P169" s="66">
        <v>46266</v>
      </c>
      <c r="Q169" s="31">
        <f t="shared" si="4"/>
        <v>441</v>
      </c>
      <c r="R169" s="31">
        <f t="shared" si="5"/>
        <v>720</v>
      </c>
      <c r="S169" s="29">
        <f>IF($Q169&lt;Parâmetros!$E$19,$G169-1,$G169)</f>
        <v>46265</v>
      </c>
    </row>
    <row r="170" spans="1:19" ht="15" customHeight="1" x14ac:dyDescent="0.25">
      <c r="A170" s="124">
        <v>53403</v>
      </c>
      <c r="B170" s="65" t="s">
        <v>214</v>
      </c>
      <c r="C170" s="65" t="s">
        <v>262</v>
      </c>
      <c r="D170" s="66">
        <v>46266</v>
      </c>
      <c r="E170" s="67">
        <v>2.04</v>
      </c>
      <c r="F170" s="65" t="s">
        <v>255</v>
      </c>
      <c r="G170" s="66">
        <v>46265</v>
      </c>
      <c r="H170">
        <v>40509371</v>
      </c>
      <c r="I170">
        <v>50</v>
      </c>
      <c r="J170" s="65" t="s">
        <v>632</v>
      </c>
      <c r="K170" s="65" t="s">
        <v>351</v>
      </c>
      <c r="L170" s="66">
        <v>46265</v>
      </c>
      <c r="M170" s="65" t="s">
        <v>261</v>
      </c>
      <c r="N170" s="65" t="s">
        <v>264</v>
      </c>
      <c r="O170" s="65" t="s">
        <v>259</v>
      </c>
      <c r="P170" s="66">
        <v>46266</v>
      </c>
      <c r="Q170" s="31">
        <f t="shared" si="4"/>
        <v>787</v>
      </c>
      <c r="R170" s="31">
        <f t="shared" si="5"/>
        <v>910</v>
      </c>
      <c r="S170" s="29">
        <f>IF($Q170&lt;Parâmetros!$E$19,$G170-1,$G170)</f>
        <v>46265</v>
      </c>
    </row>
    <row r="171" spans="1:19" ht="15" customHeight="1" x14ac:dyDescent="0.25">
      <c r="A171" s="124">
        <v>53403</v>
      </c>
      <c r="B171" s="65" t="s">
        <v>214</v>
      </c>
      <c r="C171" s="65" t="s">
        <v>262</v>
      </c>
      <c r="D171" s="66">
        <v>46267</v>
      </c>
      <c r="E171" s="67">
        <v>1.95</v>
      </c>
      <c r="F171" s="65" t="s">
        <v>255</v>
      </c>
      <c r="G171" s="66">
        <v>46266</v>
      </c>
      <c r="H171">
        <v>40508073</v>
      </c>
      <c r="I171">
        <v>20</v>
      </c>
      <c r="J171" s="65" t="s">
        <v>816</v>
      </c>
      <c r="K171" s="65" t="s">
        <v>817</v>
      </c>
      <c r="L171" s="66">
        <v>46266</v>
      </c>
      <c r="M171" s="65" t="s">
        <v>261</v>
      </c>
      <c r="N171" s="65" t="s">
        <v>264</v>
      </c>
      <c r="O171" s="65" t="s">
        <v>259</v>
      </c>
      <c r="P171" s="66">
        <v>46267</v>
      </c>
      <c r="Q171" s="31">
        <f t="shared" si="4"/>
        <v>785</v>
      </c>
      <c r="R171" s="31">
        <f t="shared" si="5"/>
        <v>902</v>
      </c>
      <c r="S171" s="29">
        <f>IF($Q171&lt;Parâmetros!$E$19,$G171-1,$G171)</f>
        <v>46266</v>
      </c>
    </row>
    <row r="172" spans="1:19" ht="15" customHeight="1" x14ac:dyDescent="0.25">
      <c r="A172" s="124">
        <v>53459</v>
      </c>
      <c r="B172" s="65" t="s">
        <v>188</v>
      </c>
      <c r="C172" s="65" t="s">
        <v>262</v>
      </c>
      <c r="D172" s="66">
        <v>46265</v>
      </c>
      <c r="E172" s="67">
        <v>1.57</v>
      </c>
      <c r="F172" s="65" t="s">
        <v>255</v>
      </c>
      <c r="G172" s="66">
        <v>46265</v>
      </c>
      <c r="H172">
        <v>40510158</v>
      </c>
      <c r="I172">
        <v>40</v>
      </c>
      <c r="J172" s="65" t="s">
        <v>559</v>
      </c>
      <c r="K172" s="65" t="s">
        <v>360</v>
      </c>
      <c r="L172" s="66">
        <v>46265</v>
      </c>
      <c r="M172" s="65" t="s">
        <v>261</v>
      </c>
      <c r="N172" s="65" t="s">
        <v>264</v>
      </c>
      <c r="O172" s="65" t="s">
        <v>259</v>
      </c>
      <c r="P172" s="66">
        <v>46265</v>
      </c>
      <c r="Q172" s="31">
        <f t="shared" si="4"/>
        <v>446</v>
      </c>
      <c r="R172" s="31">
        <f t="shared" si="5"/>
        <v>540</v>
      </c>
      <c r="S172" s="29">
        <f>IF($Q172&lt;Parâmetros!$E$19,$G172-1,$G172)</f>
        <v>46265</v>
      </c>
    </row>
    <row r="173" spans="1:19" ht="15" customHeight="1" x14ac:dyDescent="0.25">
      <c r="A173" s="124">
        <v>53459</v>
      </c>
      <c r="B173" s="65" t="s">
        <v>188</v>
      </c>
      <c r="C173" s="65" t="s">
        <v>262</v>
      </c>
      <c r="D173" s="66">
        <v>46265</v>
      </c>
      <c r="E173" s="67">
        <v>3.99</v>
      </c>
      <c r="F173" s="65" t="s">
        <v>255</v>
      </c>
      <c r="G173" s="66">
        <v>46265</v>
      </c>
      <c r="H173">
        <v>40497597</v>
      </c>
      <c r="I173">
        <v>10</v>
      </c>
      <c r="J173" s="65" t="s">
        <v>560</v>
      </c>
      <c r="K173" s="65" t="s">
        <v>317</v>
      </c>
      <c r="L173" s="66">
        <v>46265</v>
      </c>
      <c r="M173" s="65" t="s">
        <v>261</v>
      </c>
      <c r="N173" s="65" t="s">
        <v>264</v>
      </c>
      <c r="O173" s="65" t="s">
        <v>259</v>
      </c>
      <c r="P173" s="66">
        <v>46265</v>
      </c>
      <c r="Q173" s="31">
        <f t="shared" si="4"/>
        <v>540</v>
      </c>
      <c r="R173" s="31">
        <f t="shared" si="5"/>
        <v>780</v>
      </c>
      <c r="S173" s="29">
        <f>IF($Q173&lt;Parâmetros!$E$19,$G173-1,$G173)</f>
        <v>46265</v>
      </c>
    </row>
    <row r="174" spans="1:19" ht="15" customHeight="1" x14ac:dyDescent="0.25">
      <c r="A174" s="124">
        <v>53459</v>
      </c>
      <c r="B174" s="65" t="s">
        <v>188</v>
      </c>
      <c r="C174" s="65" t="s">
        <v>262</v>
      </c>
      <c r="D174" s="66">
        <v>46265</v>
      </c>
      <c r="E174" s="67">
        <v>1.0900000000000001</v>
      </c>
      <c r="F174" s="65" t="s">
        <v>255</v>
      </c>
      <c r="G174" s="66">
        <v>46265</v>
      </c>
      <c r="H174">
        <v>40497597</v>
      </c>
      <c r="I174">
        <v>10</v>
      </c>
      <c r="J174" s="65" t="s">
        <v>561</v>
      </c>
      <c r="K174" s="65" t="s">
        <v>562</v>
      </c>
      <c r="L174" s="66">
        <v>46265</v>
      </c>
      <c r="M174" s="65" t="s">
        <v>261</v>
      </c>
      <c r="N174" s="65" t="s">
        <v>264</v>
      </c>
      <c r="O174" s="65" t="s">
        <v>259</v>
      </c>
      <c r="P174" s="66">
        <v>46265</v>
      </c>
      <c r="Q174" s="31">
        <f t="shared" si="4"/>
        <v>844</v>
      </c>
      <c r="R174" s="31">
        <f t="shared" si="5"/>
        <v>909</v>
      </c>
      <c r="S174" s="29">
        <f>IF($Q174&lt;Parâmetros!$E$19,$G174-1,$G174)</f>
        <v>46265</v>
      </c>
    </row>
    <row r="175" spans="1:19" ht="15" customHeight="1" x14ac:dyDescent="0.25">
      <c r="A175" s="124">
        <v>53512</v>
      </c>
      <c r="B175" s="65" t="s">
        <v>286</v>
      </c>
      <c r="C175" s="65" t="s">
        <v>280</v>
      </c>
      <c r="D175" s="66">
        <v>46265</v>
      </c>
      <c r="E175" s="67">
        <v>4.84</v>
      </c>
      <c r="F175" s="65" t="s">
        <v>255</v>
      </c>
      <c r="G175" s="66">
        <v>46264</v>
      </c>
      <c r="H175">
        <v>40509365</v>
      </c>
      <c r="I175">
        <v>10</v>
      </c>
      <c r="J175" s="65" t="s">
        <v>340</v>
      </c>
      <c r="K175" s="65" t="s">
        <v>363</v>
      </c>
      <c r="L175" s="66">
        <v>46264</v>
      </c>
      <c r="M175" s="65" t="s">
        <v>261</v>
      </c>
      <c r="N175" s="65" t="s">
        <v>264</v>
      </c>
      <c r="O175" s="65" t="s">
        <v>259</v>
      </c>
      <c r="P175" s="66">
        <v>46265</v>
      </c>
      <c r="Q175" s="31">
        <f t="shared" si="4"/>
        <v>435</v>
      </c>
      <c r="R175" s="31">
        <f t="shared" si="5"/>
        <v>725</v>
      </c>
      <c r="S175" s="29">
        <f>IF($Q175&lt;Parâmetros!$E$19,$G175-1,$G175)</f>
        <v>46264</v>
      </c>
    </row>
    <row r="176" spans="1:19" ht="15" customHeight="1" x14ac:dyDescent="0.25">
      <c r="A176" s="124">
        <v>53512</v>
      </c>
      <c r="B176" s="65" t="s">
        <v>286</v>
      </c>
      <c r="C176" s="65" t="s">
        <v>280</v>
      </c>
      <c r="D176" s="66">
        <v>46265</v>
      </c>
      <c r="E176" s="67">
        <v>2.1800000000000002</v>
      </c>
      <c r="F176" s="65" t="s">
        <v>255</v>
      </c>
      <c r="G176" s="66">
        <v>46264</v>
      </c>
      <c r="H176">
        <v>40509365</v>
      </c>
      <c r="I176">
        <v>10</v>
      </c>
      <c r="J176" s="65" t="s">
        <v>365</v>
      </c>
      <c r="K176" s="65" t="s">
        <v>477</v>
      </c>
      <c r="L176" s="66">
        <v>46264</v>
      </c>
      <c r="M176" s="65" t="s">
        <v>261</v>
      </c>
      <c r="N176" s="65" t="s">
        <v>264</v>
      </c>
      <c r="O176" s="65" t="s">
        <v>259</v>
      </c>
      <c r="P176" s="66">
        <v>46265</v>
      </c>
      <c r="Q176" s="31">
        <f t="shared" si="4"/>
        <v>801</v>
      </c>
      <c r="R176" s="31">
        <f t="shared" si="5"/>
        <v>932</v>
      </c>
      <c r="S176" s="29">
        <f>IF($Q176&lt;Parâmetros!$E$19,$G176-1,$G176)</f>
        <v>46264</v>
      </c>
    </row>
    <row r="177" spans="1:19" ht="15" customHeight="1" x14ac:dyDescent="0.25">
      <c r="A177" s="124">
        <v>53512</v>
      </c>
      <c r="B177" s="65" t="s">
        <v>286</v>
      </c>
      <c r="C177" s="65" t="s">
        <v>280</v>
      </c>
      <c r="D177" s="66">
        <v>46266</v>
      </c>
      <c r="E177" s="67">
        <v>4.9800000000000004</v>
      </c>
      <c r="F177" s="65" t="s">
        <v>255</v>
      </c>
      <c r="G177" s="66">
        <v>46265</v>
      </c>
      <c r="H177">
        <v>40509365</v>
      </c>
      <c r="I177">
        <v>10</v>
      </c>
      <c r="J177" s="65" t="s">
        <v>633</v>
      </c>
      <c r="K177" s="65" t="s">
        <v>316</v>
      </c>
      <c r="L177" s="66">
        <v>46265</v>
      </c>
      <c r="M177" s="65" t="s">
        <v>261</v>
      </c>
      <c r="N177" s="65" t="s">
        <v>264</v>
      </c>
      <c r="O177" s="65" t="s">
        <v>259</v>
      </c>
      <c r="P177" s="66">
        <v>46266</v>
      </c>
      <c r="Q177" s="31">
        <f t="shared" si="4"/>
        <v>422</v>
      </c>
      <c r="R177" s="31">
        <f t="shared" si="5"/>
        <v>721</v>
      </c>
      <c r="S177" s="29">
        <f>IF($Q177&lt;Parâmetros!$E$19,$G177-1,$G177)</f>
        <v>46265</v>
      </c>
    </row>
    <row r="178" spans="1:19" ht="15" customHeight="1" x14ac:dyDescent="0.25">
      <c r="A178" s="124">
        <v>53512</v>
      </c>
      <c r="B178" s="65" t="s">
        <v>286</v>
      </c>
      <c r="C178" s="65" t="s">
        <v>280</v>
      </c>
      <c r="D178" s="66">
        <v>46266</v>
      </c>
      <c r="E178" s="67">
        <v>3.68</v>
      </c>
      <c r="F178" s="65" t="s">
        <v>255</v>
      </c>
      <c r="G178" s="66">
        <v>46265</v>
      </c>
      <c r="H178">
        <v>40509365</v>
      </c>
      <c r="I178">
        <v>10</v>
      </c>
      <c r="J178" s="65" t="s">
        <v>437</v>
      </c>
      <c r="K178" s="65" t="s">
        <v>634</v>
      </c>
      <c r="L178" s="66">
        <v>46265</v>
      </c>
      <c r="M178" s="65" t="s">
        <v>261</v>
      </c>
      <c r="N178" s="65" t="s">
        <v>264</v>
      </c>
      <c r="O178" s="65" t="s">
        <v>259</v>
      </c>
      <c r="P178" s="66">
        <v>46266</v>
      </c>
      <c r="Q178" s="31">
        <f t="shared" si="4"/>
        <v>786</v>
      </c>
      <c r="R178" s="31">
        <f t="shared" si="5"/>
        <v>1007</v>
      </c>
      <c r="S178" s="29">
        <f>IF($Q178&lt;Parâmetros!$E$19,$G178-1,$G178)</f>
        <v>46265</v>
      </c>
    </row>
    <row r="179" spans="1:19" ht="15" customHeight="1" x14ac:dyDescent="0.25">
      <c r="A179" s="124">
        <v>53613</v>
      </c>
      <c r="B179" s="65" t="s">
        <v>189</v>
      </c>
      <c r="C179" s="65" t="s">
        <v>288</v>
      </c>
      <c r="D179" s="66">
        <v>46265</v>
      </c>
      <c r="E179" s="67">
        <v>4.01</v>
      </c>
      <c r="F179" s="65" t="s">
        <v>255</v>
      </c>
      <c r="G179" s="66">
        <v>46265</v>
      </c>
      <c r="H179">
        <v>40509371</v>
      </c>
      <c r="I179">
        <v>30</v>
      </c>
      <c r="J179" s="65" t="s">
        <v>328</v>
      </c>
      <c r="K179" s="65" t="s">
        <v>478</v>
      </c>
      <c r="L179" s="66">
        <v>46265</v>
      </c>
      <c r="M179" s="65" t="s">
        <v>261</v>
      </c>
      <c r="N179" s="65" t="s">
        <v>264</v>
      </c>
      <c r="O179" s="65" t="s">
        <v>259</v>
      </c>
      <c r="P179" s="66">
        <v>46265</v>
      </c>
      <c r="Q179" s="31">
        <f t="shared" si="4"/>
        <v>440</v>
      </c>
      <c r="R179" s="31">
        <f t="shared" si="5"/>
        <v>680</v>
      </c>
      <c r="S179" s="29">
        <f>IF($Q179&lt;Parâmetros!$E$19,$G179-1,$G179)</f>
        <v>46265</v>
      </c>
    </row>
    <row r="180" spans="1:19" ht="15" customHeight="1" x14ac:dyDescent="0.25">
      <c r="A180" s="124">
        <v>53613</v>
      </c>
      <c r="B180" s="65" t="s">
        <v>189</v>
      </c>
      <c r="C180" s="65" t="s">
        <v>288</v>
      </c>
      <c r="D180" s="66">
        <v>46266</v>
      </c>
      <c r="E180" s="67">
        <v>3.67</v>
      </c>
      <c r="F180" s="65" t="s">
        <v>255</v>
      </c>
      <c r="G180" s="66">
        <v>46265</v>
      </c>
      <c r="H180">
        <v>40509371</v>
      </c>
      <c r="I180">
        <v>30</v>
      </c>
      <c r="J180" s="65" t="s">
        <v>635</v>
      </c>
      <c r="K180" s="65" t="s">
        <v>323</v>
      </c>
      <c r="L180" s="66">
        <v>46265</v>
      </c>
      <c r="M180" s="65" t="s">
        <v>261</v>
      </c>
      <c r="N180" s="65" t="s">
        <v>264</v>
      </c>
      <c r="O180" s="65" t="s">
        <v>259</v>
      </c>
      <c r="P180" s="66">
        <v>46266</v>
      </c>
      <c r="Q180" s="31">
        <f t="shared" si="4"/>
        <v>760</v>
      </c>
      <c r="R180" s="31">
        <f t="shared" si="5"/>
        <v>980</v>
      </c>
      <c r="S180" s="29">
        <f>IF($Q180&lt;Parâmetros!$E$19,$G180-1,$G180)</f>
        <v>46265</v>
      </c>
    </row>
    <row r="181" spans="1:19" ht="15" customHeight="1" x14ac:dyDescent="0.25">
      <c r="A181" s="124">
        <v>53613</v>
      </c>
      <c r="B181" s="65" t="s">
        <v>189</v>
      </c>
      <c r="C181" s="65" t="s">
        <v>288</v>
      </c>
      <c r="D181" s="66">
        <v>46266</v>
      </c>
      <c r="E181" s="67">
        <v>3.99</v>
      </c>
      <c r="F181" s="65" t="s">
        <v>255</v>
      </c>
      <c r="G181" s="66">
        <v>46266</v>
      </c>
      <c r="H181">
        <v>40509371</v>
      </c>
      <c r="I181">
        <v>10</v>
      </c>
      <c r="J181" s="65" t="s">
        <v>738</v>
      </c>
      <c r="K181" s="65" t="s">
        <v>739</v>
      </c>
      <c r="L181" s="66">
        <v>46266</v>
      </c>
      <c r="M181" s="65" t="s">
        <v>261</v>
      </c>
      <c r="N181" s="65" t="s">
        <v>264</v>
      </c>
      <c r="O181" s="65" t="s">
        <v>259</v>
      </c>
      <c r="P181" s="66">
        <v>46266</v>
      </c>
      <c r="Q181" s="31">
        <f t="shared" si="4"/>
        <v>441</v>
      </c>
      <c r="R181" s="31">
        <f t="shared" si="5"/>
        <v>680</v>
      </c>
      <c r="S181" s="29">
        <f>IF($Q181&lt;Parâmetros!$E$19,$G181-1,$G181)</f>
        <v>46266</v>
      </c>
    </row>
    <row r="182" spans="1:19" ht="15" customHeight="1" x14ac:dyDescent="0.25">
      <c r="A182" s="124">
        <v>53613</v>
      </c>
      <c r="B182" s="65" t="s">
        <v>189</v>
      </c>
      <c r="C182" s="65" t="s">
        <v>288</v>
      </c>
      <c r="D182" s="66">
        <v>46266</v>
      </c>
      <c r="E182" s="67">
        <v>2.34</v>
      </c>
      <c r="F182" s="65" t="s">
        <v>255</v>
      </c>
      <c r="G182" s="66">
        <v>46266</v>
      </c>
      <c r="H182">
        <v>40510727</v>
      </c>
      <c r="I182">
        <v>10</v>
      </c>
      <c r="J182" s="65" t="s">
        <v>740</v>
      </c>
      <c r="K182" s="65" t="s">
        <v>741</v>
      </c>
      <c r="L182" s="66">
        <v>46266</v>
      </c>
      <c r="M182" s="65" t="s">
        <v>261</v>
      </c>
      <c r="N182" s="65" t="s">
        <v>264</v>
      </c>
      <c r="O182" s="65" t="s">
        <v>259</v>
      </c>
      <c r="P182" s="66">
        <v>46266</v>
      </c>
      <c r="Q182" s="31">
        <f t="shared" si="4"/>
        <v>760</v>
      </c>
      <c r="R182" s="31">
        <f t="shared" si="5"/>
        <v>900</v>
      </c>
      <c r="S182" s="29">
        <f>IF($Q182&lt;Parâmetros!$E$19,$G182-1,$G182)</f>
        <v>46266</v>
      </c>
    </row>
    <row r="183" spans="1:19" ht="15" customHeight="1" x14ac:dyDescent="0.25">
      <c r="A183" s="124">
        <v>53613</v>
      </c>
      <c r="B183" s="65" t="s">
        <v>189</v>
      </c>
      <c r="C183" s="65" t="s">
        <v>288</v>
      </c>
      <c r="D183" s="66">
        <v>46266</v>
      </c>
      <c r="E183" s="67">
        <v>1.32</v>
      </c>
      <c r="F183" s="65" t="s">
        <v>255</v>
      </c>
      <c r="G183" s="66">
        <v>46266</v>
      </c>
      <c r="H183">
        <v>40510726</v>
      </c>
      <c r="I183">
        <v>10</v>
      </c>
      <c r="J183" s="65" t="s">
        <v>742</v>
      </c>
      <c r="K183" s="65" t="s">
        <v>743</v>
      </c>
      <c r="L183" s="66">
        <v>46266</v>
      </c>
      <c r="M183" s="65" t="s">
        <v>261</v>
      </c>
      <c r="N183" s="65" t="s">
        <v>264</v>
      </c>
      <c r="O183" s="65" t="s">
        <v>259</v>
      </c>
      <c r="P183" s="66">
        <v>46266</v>
      </c>
      <c r="Q183" s="31">
        <f t="shared" si="4"/>
        <v>905</v>
      </c>
      <c r="R183" s="31">
        <f t="shared" si="5"/>
        <v>984</v>
      </c>
      <c r="S183" s="29">
        <f>IF($Q183&lt;Parâmetros!$E$19,$G183-1,$G183)</f>
        <v>46266</v>
      </c>
    </row>
    <row r="184" spans="1:19" ht="15" customHeight="1" x14ac:dyDescent="0.25">
      <c r="A184" s="124">
        <v>53613</v>
      </c>
      <c r="B184" s="65" t="s">
        <v>189</v>
      </c>
      <c r="C184" s="65" t="s">
        <v>288</v>
      </c>
      <c r="D184" s="66">
        <v>46267</v>
      </c>
      <c r="E184" s="67">
        <v>1.34</v>
      </c>
      <c r="F184" s="65" t="s">
        <v>255</v>
      </c>
      <c r="G184" s="66">
        <v>46267</v>
      </c>
      <c r="H184">
        <v>40509904</v>
      </c>
      <c r="I184">
        <v>20</v>
      </c>
      <c r="J184" s="65" t="s">
        <v>917</v>
      </c>
      <c r="K184" s="65" t="s">
        <v>918</v>
      </c>
      <c r="L184" s="66">
        <v>46267</v>
      </c>
      <c r="M184" s="65" t="s">
        <v>261</v>
      </c>
      <c r="N184" s="65" t="s">
        <v>264</v>
      </c>
      <c r="O184" s="65" t="s">
        <v>259</v>
      </c>
      <c r="P184" s="66">
        <v>46267</v>
      </c>
      <c r="Q184" s="31">
        <f t="shared" si="4"/>
        <v>440</v>
      </c>
      <c r="R184" s="31">
        <f t="shared" si="5"/>
        <v>520</v>
      </c>
      <c r="S184" s="29">
        <f>IF($Q184&lt;Parâmetros!$E$19,$G184-1,$G184)</f>
        <v>46267</v>
      </c>
    </row>
    <row r="185" spans="1:19" ht="15" customHeight="1" x14ac:dyDescent="0.25">
      <c r="A185" s="124">
        <v>53665</v>
      </c>
      <c r="B185" s="65" t="s">
        <v>215</v>
      </c>
      <c r="C185" s="65" t="s">
        <v>288</v>
      </c>
      <c r="D185" s="66">
        <v>46265</v>
      </c>
      <c r="E185" s="67">
        <v>4</v>
      </c>
      <c r="F185" s="65" t="s">
        <v>255</v>
      </c>
      <c r="G185" s="66">
        <v>46264</v>
      </c>
      <c r="H185">
        <v>40508679</v>
      </c>
      <c r="I185">
        <v>20</v>
      </c>
      <c r="J185" s="65" t="s">
        <v>289</v>
      </c>
      <c r="K185" s="65" t="s">
        <v>302</v>
      </c>
      <c r="L185" s="66">
        <v>46264</v>
      </c>
      <c r="M185" s="65" t="s">
        <v>261</v>
      </c>
      <c r="N185" s="65" t="s">
        <v>264</v>
      </c>
      <c r="O185" s="65" t="s">
        <v>259</v>
      </c>
      <c r="P185" s="66">
        <v>46265</v>
      </c>
      <c r="Q185" s="31">
        <f t="shared" si="4"/>
        <v>440</v>
      </c>
      <c r="R185" s="31">
        <f t="shared" si="5"/>
        <v>680</v>
      </c>
      <c r="S185" s="29">
        <f>IF($Q185&lt;Parâmetros!$E$19,$G185-1,$G185)</f>
        <v>46264</v>
      </c>
    </row>
    <row r="186" spans="1:19" ht="15" customHeight="1" x14ac:dyDescent="0.25">
      <c r="A186" s="124">
        <v>53665</v>
      </c>
      <c r="B186" s="65" t="s">
        <v>215</v>
      </c>
      <c r="C186" s="65" t="s">
        <v>288</v>
      </c>
      <c r="D186" s="66">
        <v>46265</v>
      </c>
      <c r="E186" s="67">
        <v>2.67</v>
      </c>
      <c r="F186" s="65" t="s">
        <v>255</v>
      </c>
      <c r="G186" s="66">
        <v>46264</v>
      </c>
      <c r="H186">
        <v>40508679</v>
      </c>
      <c r="I186">
        <v>20</v>
      </c>
      <c r="J186" s="65" t="s">
        <v>305</v>
      </c>
      <c r="K186" s="65" t="s">
        <v>297</v>
      </c>
      <c r="L186" s="66">
        <v>46264</v>
      </c>
      <c r="M186" s="65" t="s">
        <v>261</v>
      </c>
      <c r="N186" s="65" t="s">
        <v>264</v>
      </c>
      <c r="O186" s="65" t="s">
        <v>259</v>
      </c>
      <c r="P186" s="66">
        <v>46265</v>
      </c>
      <c r="Q186" s="31">
        <f t="shared" si="4"/>
        <v>760</v>
      </c>
      <c r="R186" s="31">
        <f t="shared" si="5"/>
        <v>920</v>
      </c>
      <c r="S186" s="29">
        <f>IF($Q186&lt;Parâmetros!$E$19,$G186-1,$G186)</f>
        <v>46264</v>
      </c>
    </row>
    <row r="187" spans="1:19" ht="15" customHeight="1" x14ac:dyDescent="0.25">
      <c r="A187" s="124">
        <v>53665</v>
      </c>
      <c r="B187" s="65" t="s">
        <v>215</v>
      </c>
      <c r="C187" s="65" t="s">
        <v>288</v>
      </c>
      <c r="D187" s="66">
        <v>46266</v>
      </c>
      <c r="E187" s="67">
        <v>4</v>
      </c>
      <c r="F187" s="65" t="s">
        <v>255</v>
      </c>
      <c r="G187" s="66">
        <v>46265</v>
      </c>
      <c r="H187">
        <v>40506752</v>
      </c>
      <c r="I187">
        <v>10</v>
      </c>
      <c r="J187" s="65" t="s">
        <v>289</v>
      </c>
      <c r="K187" s="65" t="s">
        <v>302</v>
      </c>
      <c r="L187" s="66">
        <v>46265</v>
      </c>
      <c r="M187" s="65" t="s">
        <v>261</v>
      </c>
      <c r="N187" s="65" t="s">
        <v>264</v>
      </c>
      <c r="O187" s="65" t="s">
        <v>259</v>
      </c>
      <c r="P187" s="66">
        <v>46266</v>
      </c>
      <c r="Q187" s="31">
        <f t="shared" si="4"/>
        <v>440</v>
      </c>
      <c r="R187" s="31">
        <f t="shared" si="5"/>
        <v>680</v>
      </c>
      <c r="S187" s="29">
        <f>IF($Q187&lt;Parâmetros!$E$19,$G187-1,$G187)</f>
        <v>46265</v>
      </c>
    </row>
    <row r="188" spans="1:19" ht="15" customHeight="1" x14ac:dyDescent="0.25">
      <c r="A188" s="124">
        <v>53665</v>
      </c>
      <c r="B188" s="65" t="s">
        <v>215</v>
      </c>
      <c r="C188" s="65" t="s">
        <v>288</v>
      </c>
      <c r="D188" s="66">
        <v>46266</v>
      </c>
      <c r="E188" s="67">
        <v>2.83</v>
      </c>
      <c r="F188" s="65" t="s">
        <v>255</v>
      </c>
      <c r="G188" s="66">
        <v>46265</v>
      </c>
      <c r="H188">
        <v>40506752</v>
      </c>
      <c r="I188">
        <v>10</v>
      </c>
      <c r="J188" s="65" t="s">
        <v>305</v>
      </c>
      <c r="K188" s="65" t="s">
        <v>306</v>
      </c>
      <c r="L188" s="66">
        <v>46265</v>
      </c>
      <c r="M188" s="65" t="s">
        <v>261</v>
      </c>
      <c r="N188" s="65" t="s">
        <v>264</v>
      </c>
      <c r="O188" s="65" t="s">
        <v>259</v>
      </c>
      <c r="P188" s="66">
        <v>46266</v>
      </c>
      <c r="Q188" s="31">
        <f t="shared" si="4"/>
        <v>760</v>
      </c>
      <c r="R188" s="31">
        <f t="shared" si="5"/>
        <v>930</v>
      </c>
      <c r="S188" s="29">
        <f>IF($Q188&lt;Parâmetros!$E$19,$G188-1,$G188)</f>
        <v>46265</v>
      </c>
    </row>
    <row r="189" spans="1:19" ht="15" customHeight="1" x14ac:dyDescent="0.25">
      <c r="A189" s="124">
        <v>53665</v>
      </c>
      <c r="B189" s="65" t="s">
        <v>215</v>
      </c>
      <c r="C189" s="65" t="s">
        <v>288</v>
      </c>
      <c r="D189" s="66">
        <v>46266</v>
      </c>
      <c r="E189" s="67">
        <v>0.92</v>
      </c>
      <c r="F189" s="65" t="s">
        <v>255</v>
      </c>
      <c r="G189" s="66">
        <v>46265</v>
      </c>
      <c r="H189">
        <v>40509923</v>
      </c>
      <c r="I189">
        <v>30</v>
      </c>
      <c r="J189" s="65" t="s">
        <v>300</v>
      </c>
      <c r="K189" s="65" t="s">
        <v>311</v>
      </c>
      <c r="L189" s="66">
        <v>46265</v>
      </c>
      <c r="M189" s="65" t="s">
        <v>261</v>
      </c>
      <c r="N189" s="65" t="s">
        <v>264</v>
      </c>
      <c r="O189" s="65" t="s">
        <v>259</v>
      </c>
      <c r="P189" s="66">
        <v>46266</v>
      </c>
      <c r="Q189" s="31">
        <f t="shared" si="4"/>
        <v>940</v>
      </c>
      <c r="R189" s="31">
        <f t="shared" si="5"/>
        <v>995</v>
      </c>
      <c r="S189" s="29">
        <f>IF($Q189&lt;Parâmetros!$E$19,$G189-1,$G189)</f>
        <v>46265</v>
      </c>
    </row>
    <row r="190" spans="1:19" ht="15" customHeight="1" x14ac:dyDescent="0.25">
      <c r="A190" s="124">
        <v>53665</v>
      </c>
      <c r="B190" s="65" t="s">
        <v>215</v>
      </c>
      <c r="C190" s="65" t="s">
        <v>288</v>
      </c>
      <c r="D190" s="66">
        <v>46267</v>
      </c>
      <c r="E190" s="67">
        <v>4.0199999999999996</v>
      </c>
      <c r="F190" s="65" t="s">
        <v>255</v>
      </c>
      <c r="G190" s="66">
        <v>46266</v>
      </c>
      <c r="H190">
        <v>40510969</v>
      </c>
      <c r="I190">
        <v>10</v>
      </c>
      <c r="J190" s="65" t="s">
        <v>289</v>
      </c>
      <c r="K190" s="65" t="s">
        <v>818</v>
      </c>
      <c r="L190" s="66">
        <v>46266</v>
      </c>
      <c r="M190" s="65" t="s">
        <v>261</v>
      </c>
      <c r="N190" s="65" t="s">
        <v>264</v>
      </c>
      <c r="O190" s="65" t="s">
        <v>259</v>
      </c>
      <c r="P190" s="66">
        <v>46267</v>
      </c>
      <c r="Q190" s="31">
        <f t="shared" si="4"/>
        <v>440</v>
      </c>
      <c r="R190" s="31">
        <f t="shared" si="5"/>
        <v>681</v>
      </c>
      <c r="S190" s="29">
        <f>IF($Q190&lt;Parâmetros!$E$19,$G190-1,$G190)</f>
        <v>46266</v>
      </c>
    </row>
    <row r="191" spans="1:19" ht="15" customHeight="1" x14ac:dyDescent="0.25">
      <c r="A191" s="124">
        <v>53665</v>
      </c>
      <c r="B191" s="65" t="s">
        <v>215</v>
      </c>
      <c r="C191" s="65" t="s">
        <v>288</v>
      </c>
      <c r="D191" s="66">
        <v>46267</v>
      </c>
      <c r="E191" s="67">
        <v>3.92</v>
      </c>
      <c r="F191" s="65" t="s">
        <v>255</v>
      </c>
      <c r="G191" s="66">
        <v>46266</v>
      </c>
      <c r="H191">
        <v>40510969</v>
      </c>
      <c r="I191">
        <v>10</v>
      </c>
      <c r="J191" s="65" t="s">
        <v>305</v>
      </c>
      <c r="K191" s="65" t="s">
        <v>311</v>
      </c>
      <c r="L191" s="66">
        <v>46266</v>
      </c>
      <c r="M191" s="65" t="s">
        <v>261</v>
      </c>
      <c r="N191" s="65" t="s">
        <v>264</v>
      </c>
      <c r="O191" s="65" t="s">
        <v>259</v>
      </c>
      <c r="P191" s="66">
        <v>46267</v>
      </c>
      <c r="Q191" s="31">
        <f t="shared" si="4"/>
        <v>760</v>
      </c>
      <c r="R191" s="31">
        <f t="shared" si="5"/>
        <v>995</v>
      </c>
      <c r="S191" s="29">
        <f>IF($Q191&lt;Parâmetros!$E$19,$G191-1,$G191)</f>
        <v>46266</v>
      </c>
    </row>
    <row r="192" spans="1:19" ht="15" customHeight="1" x14ac:dyDescent="0.25">
      <c r="A192" s="124">
        <v>53726</v>
      </c>
      <c r="B192" s="65" t="s">
        <v>164</v>
      </c>
      <c r="C192" s="65" t="s">
        <v>285</v>
      </c>
      <c r="D192" s="66">
        <v>46265</v>
      </c>
      <c r="E192" s="67">
        <v>4</v>
      </c>
      <c r="F192" s="65" t="s">
        <v>255</v>
      </c>
      <c r="G192" s="66">
        <v>46263</v>
      </c>
      <c r="H192">
        <v>40506444</v>
      </c>
      <c r="I192">
        <v>20</v>
      </c>
      <c r="J192" s="65" t="s">
        <v>293</v>
      </c>
      <c r="K192" s="65" t="s">
        <v>355</v>
      </c>
      <c r="L192" s="66">
        <v>46263</v>
      </c>
      <c r="M192" s="65" t="s">
        <v>258</v>
      </c>
      <c r="N192" s="65" t="s">
        <v>264</v>
      </c>
      <c r="O192" s="65" t="s">
        <v>296</v>
      </c>
      <c r="P192" s="66">
        <v>46265</v>
      </c>
      <c r="Q192" s="31">
        <f t="shared" si="4"/>
        <v>450</v>
      </c>
      <c r="R192" s="31">
        <f t="shared" si="5"/>
        <v>690</v>
      </c>
      <c r="S192" s="29">
        <f>IF($Q192&lt;Parâmetros!$E$19,$G192-1,$G192)</f>
        <v>46263</v>
      </c>
    </row>
    <row r="193" spans="1:19" ht="15" customHeight="1" x14ac:dyDescent="0.25">
      <c r="A193" s="124">
        <v>53726</v>
      </c>
      <c r="B193" s="65" t="s">
        <v>164</v>
      </c>
      <c r="C193" s="65" t="s">
        <v>285</v>
      </c>
      <c r="D193" s="66">
        <v>46265</v>
      </c>
      <c r="E193" s="67">
        <v>2.5</v>
      </c>
      <c r="F193" s="65" t="s">
        <v>255</v>
      </c>
      <c r="G193" s="66">
        <v>46263</v>
      </c>
      <c r="H193">
        <v>40506444</v>
      </c>
      <c r="I193">
        <v>20</v>
      </c>
      <c r="J193" s="65" t="s">
        <v>335</v>
      </c>
      <c r="K193" s="65" t="s">
        <v>297</v>
      </c>
      <c r="L193" s="66">
        <v>46263</v>
      </c>
      <c r="M193" s="65" t="s">
        <v>258</v>
      </c>
      <c r="N193" s="65" t="s">
        <v>264</v>
      </c>
      <c r="O193" s="65" t="s">
        <v>296</v>
      </c>
      <c r="P193" s="66">
        <v>46265</v>
      </c>
      <c r="Q193" s="31">
        <f t="shared" si="4"/>
        <v>750</v>
      </c>
      <c r="R193" s="31">
        <f t="shared" si="5"/>
        <v>920</v>
      </c>
      <c r="S193" s="29">
        <f>IF($Q193&lt;Parâmetros!$E$19,$G193-1,$G193)</f>
        <v>46263</v>
      </c>
    </row>
    <row r="194" spans="1:19" ht="15" customHeight="1" x14ac:dyDescent="0.25">
      <c r="A194" s="124">
        <v>53726</v>
      </c>
      <c r="B194" s="65" t="s">
        <v>164</v>
      </c>
      <c r="C194" s="65" t="s">
        <v>285</v>
      </c>
      <c r="D194" s="66">
        <v>46265</v>
      </c>
      <c r="E194" s="67">
        <v>4.1500000000000004</v>
      </c>
      <c r="F194" s="65" t="s">
        <v>255</v>
      </c>
      <c r="G194" s="66">
        <v>46265</v>
      </c>
      <c r="H194">
        <v>40510419</v>
      </c>
      <c r="I194">
        <v>10</v>
      </c>
      <c r="J194" s="65" t="s">
        <v>563</v>
      </c>
      <c r="K194" s="65" t="s">
        <v>564</v>
      </c>
      <c r="L194" s="66">
        <v>46265</v>
      </c>
      <c r="M194" s="65" t="s">
        <v>261</v>
      </c>
      <c r="N194" s="65" t="s">
        <v>264</v>
      </c>
      <c r="O194" s="65" t="s">
        <v>259</v>
      </c>
      <c r="P194" s="66">
        <v>46265</v>
      </c>
      <c r="Q194" s="31">
        <f t="shared" ref="Q194:Q257" si="6">IFERROR(VALUE(LEFT($J194,2))*60+VALUE(MID($J194,4,2)),9999)</f>
        <v>444</v>
      </c>
      <c r="R194" s="31">
        <f t="shared" ref="R194:R257" si="7">IFERROR(VALUE(LEFT($K194,2))*60+VALUE(MID($K194,4,2)),"")</f>
        <v>693</v>
      </c>
      <c r="S194" s="29">
        <f>IF($Q194&lt;Parâmetros!$E$19,$G194-1,$G194)</f>
        <v>46265</v>
      </c>
    </row>
    <row r="195" spans="1:19" ht="15" customHeight="1" x14ac:dyDescent="0.25">
      <c r="A195" s="124">
        <v>53726</v>
      </c>
      <c r="B195" s="65" t="s">
        <v>164</v>
      </c>
      <c r="C195" s="65" t="s">
        <v>285</v>
      </c>
      <c r="D195" s="66">
        <v>46265</v>
      </c>
      <c r="E195" s="67">
        <v>3.8</v>
      </c>
      <c r="F195" s="65" t="s">
        <v>255</v>
      </c>
      <c r="G195" s="66">
        <v>46265</v>
      </c>
      <c r="H195">
        <v>40510402</v>
      </c>
      <c r="I195">
        <v>10</v>
      </c>
      <c r="J195" s="65" t="s">
        <v>341</v>
      </c>
      <c r="K195" s="65" t="s">
        <v>565</v>
      </c>
      <c r="L195" s="66">
        <v>46265</v>
      </c>
      <c r="M195" s="65" t="s">
        <v>261</v>
      </c>
      <c r="N195" s="65" t="s">
        <v>264</v>
      </c>
      <c r="O195" s="65" t="s">
        <v>259</v>
      </c>
      <c r="P195" s="66">
        <v>46265</v>
      </c>
      <c r="Q195" s="31">
        <f t="shared" si="6"/>
        <v>759</v>
      </c>
      <c r="R195" s="31">
        <f t="shared" si="7"/>
        <v>987</v>
      </c>
      <c r="S195" s="29">
        <f>IF($Q195&lt;Parâmetros!$E$19,$G195-1,$G195)</f>
        <v>46265</v>
      </c>
    </row>
    <row r="196" spans="1:19" ht="15" customHeight="1" x14ac:dyDescent="0.25">
      <c r="A196" s="124">
        <v>53726</v>
      </c>
      <c r="B196" s="65" t="s">
        <v>164</v>
      </c>
      <c r="C196" s="65" t="s">
        <v>285</v>
      </c>
      <c r="D196" s="66">
        <v>46267</v>
      </c>
      <c r="E196" s="67">
        <v>4.07</v>
      </c>
      <c r="F196" s="65" t="s">
        <v>255</v>
      </c>
      <c r="G196" s="66">
        <v>46266</v>
      </c>
      <c r="H196">
        <v>40510968</v>
      </c>
      <c r="I196">
        <v>10</v>
      </c>
      <c r="J196" s="65" t="s">
        <v>819</v>
      </c>
      <c r="K196" s="65" t="s">
        <v>820</v>
      </c>
      <c r="L196" s="66">
        <v>46266</v>
      </c>
      <c r="M196" s="65" t="s">
        <v>261</v>
      </c>
      <c r="N196" s="65" t="s">
        <v>264</v>
      </c>
      <c r="O196" s="65" t="s">
        <v>259</v>
      </c>
      <c r="P196" s="66">
        <v>46267</v>
      </c>
      <c r="Q196" s="31">
        <f t="shared" si="6"/>
        <v>444</v>
      </c>
      <c r="R196" s="31">
        <f t="shared" si="7"/>
        <v>688</v>
      </c>
      <c r="S196" s="29">
        <f>IF($Q196&lt;Parâmetros!$E$19,$G196-1,$G196)</f>
        <v>46266</v>
      </c>
    </row>
    <row r="197" spans="1:19" ht="15" customHeight="1" x14ac:dyDescent="0.25">
      <c r="A197" s="124">
        <v>53726</v>
      </c>
      <c r="B197" s="65" t="s">
        <v>164</v>
      </c>
      <c r="C197" s="65" t="s">
        <v>285</v>
      </c>
      <c r="D197" s="66">
        <v>46267</v>
      </c>
      <c r="E197" s="67">
        <v>3.92</v>
      </c>
      <c r="F197" s="65" t="s">
        <v>255</v>
      </c>
      <c r="G197" s="66">
        <v>46266</v>
      </c>
      <c r="H197">
        <v>40510968</v>
      </c>
      <c r="I197">
        <v>10</v>
      </c>
      <c r="J197" s="65" t="s">
        <v>821</v>
      </c>
      <c r="K197" s="65" t="s">
        <v>822</v>
      </c>
      <c r="L197" s="66">
        <v>46266</v>
      </c>
      <c r="M197" s="65" t="s">
        <v>261</v>
      </c>
      <c r="N197" s="65" t="s">
        <v>264</v>
      </c>
      <c r="O197" s="65" t="s">
        <v>259</v>
      </c>
      <c r="P197" s="66">
        <v>46267</v>
      </c>
      <c r="Q197" s="31">
        <f t="shared" si="6"/>
        <v>755</v>
      </c>
      <c r="R197" s="31">
        <f t="shared" si="7"/>
        <v>990</v>
      </c>
      <c r="S197" s="29">
        <f>IF($Q197&lt;Parâmetros!$E$19,$G197-1,$G197)</f>
        <v>46266</v>
      </c>
    </row>
    <row r="198" spans="1:19" ht="15" customHeight="1" x14ac:dyDescent="0.25">
      <c r="A198" s="124">
        <v>54161</v>
      </c>
      <c r="B198" s="65" t="s">
        <v>161</v>
      </c>
      <c r="C198" s="65" t="s">
        <v>254</v>
      </c>
      <c r="D198" s="66">
        <v>46265</v>
      </c>
      <c r="E198" s="67">
        <v>1</v>
      </c>
      <c r="F198" s="65" t="s">
        <v>255</v>
      </c>
      <c r="G198" s="66">
        <v>46265</v>
      </c>
      <c r="H198">
        <v>40506294</v>
      </c>
      <c r="I198">
        <v>10</v>
      </c>
      <c r="J198" s="65" t="s">
        <v>299</v>
      </c>
      <c r="K198" s="65" t="s">
        <v>311</v>
      </c>
      <c r="L198" s="66">
        <v>46265</v>
      </c>
      <c r="M198" s="65" t="s">
        <v>258</v>
      </c>
      <c r="N198" s="65" t="s">
        <v>264</v>
      </c>
      <c r="O198" s="65" t="s">
        <v>259</v>
      </c>
      <c r="P198" s="66">
        <v>46265</v>
      </c>
      <c r="Q198" s="31">
        <f t="shared" si="6"/>
        <v>935</v>
      </c>
      <c r="R198" s="31">
        <f t="shared" si="7"/>
        <v>995</v>
      </c>
      <c r="S198" s="29">
        <f>IF($Q198&lt;Parâmetros!$E$19,$G198-1,$G198)</f>
        <v>46265</v>
      </c>
    </row>
    <row r="199" spans="1:19" ht="15" customHeight="1" x14ac:dyDescent="0.25">
      <c r="A199" s="124">
        <v>54161</v>
      </c>
      <c r="B199" s="65" t="s">
        <v>161</v>
      </c>
      <c r="C199" s="65" t="s">
        <v>254</v>
      </c>
      <c r="D199" s="66">
        <v>46265</v>
      </c>
      <c r="E199" s="67">
        <v>1.32</v>
      </c>
      <c r="F199" s="65" t="s">
        <v>255</v>
      </c>
      <c r="G199" s="66">
        <v>46265</v>
      </c>
      <c r="H199">
        <v>40510451</v>
      </c>
      <c r="I199">
        <v>10</v>
      </c>
      <c r="J199" s="65" t="s">
        <v>366</v>
      </c>
      <c r="K199" s="65" t="s">
        <v>330</v>
      </c>
      <c r="L199" s="66">
        <v>46265</v>
      </c>
      <c r="M199" s="65" t="s">
        <v>261</v>
      </c>
      <c r="N199" s="65" t="s">
        <v>264</v>
      </c>
      <c r="O199" s="65" t="s">
        <v>259</v>
      </c>
      <c r="P199" s="66">
        <v>46265</v>
      </c>
      <c r="Q199" s="31">
        <f t="shared" si="6"/>
        <v>996</v>
      </c>
      <c r="R199" s="31">
        <f t="shared" si="7"/>
        <v>1075</v>
      </c>
      <c r="S199" s="29">
        <f>IF($Q199&lt;Parâmetros!$E$19,$G199-1,$G199)</f>
        <v>46265</v>
      </c>
    </row>
    <row r="200" spans="1:19" ht="15" customHeight="1" x14ac:dyDescent="0.25">
      <c r="A200" s="124">
        <v>54161</v>
      </c>
      <c r="B200" s="65" t="s">
        <v>161</v>
      </c>
      <c r="C200" s="65" t="s">
        <v>254</v>
      </c>
      <c r="D200" s="66">
        <v>46265</v>
      </c>
      <c r="E200" s="67">
        <v>1.57</v>
      </c>
      <c r="F200" s="65" t="s">
        <v>255</v>
      </c>
      <c r="G200" s="66">
        <v>46265</v>
      </c>
      <c r="H200">
        <v>40506297</v>
      </c>
      <c r="I200">
        <v>10</v>
      </c>
      <c r="J200" s="65" t="s">
        <v>342</v>
      </c>
      <c r="K200" s="65" t="s">
        <v>314</v>
      </c>
      <c r="L200" s="66">
        <v>46265</v>
      </c>
      <c r="M200" s="65" t="s">
        <v>258</v>
      </c>
      <c r="N200" s="65" t="s">
        <v>264</v>
      </c>
      <c r="O200" s="65" t="s">
        <v>259</v>
      </c>
      <c r="P200" s="66">
        <v>46265</v>
      </c>
      <c r="Q200" s="31">
        <f t="shared" si="6"/>
        <v>1076</v>
      </c>
      <c r="R200" s="31">
        <f t="shared" si="7"/>
        <v>1170</v>
      </c>
      <c r="S200" s="29">
        <f>IF($Q200&lt;Parâmetros!$E$19,$G200-1,$G200)</f>
        <v>46265</v>
      </c>
    </row>
    <row r="201" spans="1:19" ht="15" customHeight="1" x14ac:dyDescent="0.25">
      <c r="A201" s="124">
        <v>54161</v>
      </c>
      <c r="B201" s="65" t="s">
        <v>161</v>
      </c>
      <c r="C201" s="65" t="s">
        <v>254</v>
      </c>
      <c r="D201" s="66">
        <v>46265</v>
      </c>
      <c r="E201" s="67">
        <v>1.23</v>
      </c>
      <c r="F201" s="65" t="s">
        <v>255</v>
      </c>
      <c r="G201" s="66">
        <v>46265</v>
      </c>
      <c r="H201">
        <v>40510452</v>
      </c>
      <c r="I201">
        <v>10</v>
      </c>
      <c r="J201" s="65" t="s">
        <v>435</v>
      </c>
      <c r="K201" s="65" t="s">
        <v>352</v>
      </c>
      <c r="L201" s="66">
        <v>46265</v>
      </c>
      <c r="M201" s="65" t="s">
        <v>261</v>
      </c>
      <c r="N201" s="65" t="s">
        <v>264</v>
      </c>
      <c r="O201" s="65" t="s">
        <v>259</v>
      </c>
      <c r="P201" s="66">
        <v>46265</v>
      </c>
      <c r="Q201" s="31">
        <f t="shared" si="6"/>
        <v>1171</v>
      </c>
      <c r="R201" s="31">
        <f t="shared" si="7"/>
        <v>1245</v>
      </c>
      <c r="S201" s="29">
        <f>IF($Q201&lt;Parâmetros!$E$19,$G201-1,$G201)</f>
        <v>46265</v>
      </c>
    </row>
    <row r="202" spans="1:19" ht="15" customHeight="1" x14ac:dyDescent="0.25">
      <c r="A202" s="124">
        <v>54161</v>
      </c>
      <c r="B202" s="65" t="s">
        <v>161</v>
      </c>
      <c r="C202" s="65" t="s">
        <v>254</v>
      </c>
      <c r="D202" s="66">
        <v>46265</v>
      </c>
      <c r="E202" s="67">
        <v>0.57999999999999996</v>
      </c>
      <c r="F202" s="65" t="s">
        <v>255</v>
      </c>
      <c r="G202" s="66">
        <v>46265</v>
      </c>
      <c r="H202">
        <v>40510453</v>
      </c>
      <c r="I202">
        <v>10</v>
      </c>
      <c r="J202" s="65" t="s">
        <v>432</v>
      </c>
      <c r="K202" s="65" t="s">
        <v>361</v>
      </c>
      <c r="L202" s="66">
        <v>46265</v>
      </c>
      <c r="M202" s="65" t="s">
        <v>261</v>
      </c>
      <c r="N202" s="65" t="s">
        <v>264</v>
      </c>
      <c r="O202" s="65" t="s">
        <v>259</v>
      </c>
      <c r="P202" s="66">
        <v>46265</v>
      </c>
      <c r="Q202" s="31">
        <f t="shared" si="6"/>
        <v>1305</v>
      </c>
      <c r="R202" s="31">
        <f t="shared" si="7"/>
        <v>1340</v>
      </c>
      <c r="S202" s="29">
        <f>IF($Q202&lt;Parâmetros!$E$19,$G202-1,$G202)</f>
        <v>46265</v>
      </c>
    </row>
    <row r="203" spans="1:19" ht="15" customHeight="1" x14ac:dyDescent="0.25">
      <c r="A203" s="124">
        <v>54161</v>
      </c>
      <c r="B203" s="65" t="s">
        <v>161</v>
      </c>
      <c r="C203" s="65" t="s">
        <v>254</v>
      </c>
      <c r="D203" s="66">
        <v>46265</v>
      </c>
      <c r="E203" s="67">
        <v>0.56999999999999995</v>
      </c>
      <c r="F203" s="65" t="s">
        <v>255</v>
      </c>
      <c r="G203" s="66">
        <v>46265</v>
      </c>
      <c r="H203">
        <v>40509918</v>
      </c>
      <c r="I203">
        <v>10</v>
      </c>
      <c r="J203" s="65" t="s">
        <v>566</v>
      </c>
      <c r="K203" s="65" t="s">
        <v>489</v>
      </c>
      <c r="L203" s="66">
        <v>46265</v>
      </c>
      <c r="M203" s="65" t="s">
        <v>261</v>
      </c>
      <c r="N203">
        <v>3013215</v>
      </c>
      <c r="O203" s="65" t="s">
        <v>259</v>
      </c>
      <c r="P203" s="66">
        <v>46265</v>
      </c>
      <c r="Q203" s="31">
        <f t="shared" si="6"/>
        <v>1341</v>
      </c>
      <c r="R203" s="31">
        <f t="shared" si="7"/>
        <v>1375</v>
      </c>
      <c r="S203" s="29">
        <f>IF($Q203&lt;Parâmetros!$E$19,$G203-1,$G203)</f>
        <v>46265</v>
      </c>
    </row>
    <row r="204" spans="1:19" ht="15" customHeight="1" x14ac:dyDescent="0.25">
      <c r="A204" s="124">
        <v>54161</v>
      </c>
      <c r="B204" s="65" t="s">
        <v>161</v>
      </c>
      <c r="C204" s="65" t="s">
        <v>254</v>
      </c>
      <c r="D204" s="66">
        <v>46265</v>
      </c>
      <c r="E204" s="67">
        <v>0.56999999999999995</v>
      </c>
      <c r="F204" s="65" t="s">
        <v>255</v>
      </c>
      <c r="G204" s="66">
        <v>46265</v>
      </c>
      <c r="H204">
        <v>40507447</v>
      </c>
      <c r="I204">
        <v>20</v>
      </c>
      <c r="J204" s="65" t="s">
        <v>490</v>
      </c>
      <c r="K204" s="65" t="s">
        <v>315</v>
      </c>
      <c r="L204" s="66">
        <v>46265</v>
      </c>
      <c r="M204" s="65" t="s">
        <v>261</v>
      </c>
      <c r="N204" s="65" t="s">
        <v>264</v>
      </c>
      <c r="O204" s="65" t="s">
        <v>259</v>
      </c>
      <c r="P204" s="66">
        <v>46265</v>
      </c>
      <c r="Q204" s="31">
        <f t="shared" si="6"/>
        <v>1376</v>
      </c>
      <c r="R204" s="31">
        <f t="shared" si="7"/>
        <v>1410</v>
      </c>
      <c r="S204" s="29">
        <f>IF($Q204&lt;Parâmetros!$E$19,$G204-1,$G204)</f>
        <v>46265</v>
      </c>
    </row>
    <row r="205" spans="1:19" ht="15" customHeight="1" x14ac:dyDescent="0.25">
      <c r="A205" s="124">
        <v>54161</v>
      </c>
      <c r="B205" s="65" t="s">
        <v>161</v>
      </c>
      <c r="C205" s="65" t="s">
        <v>254</v>
      </c>
      <c r="D205" s="66">
        <v>46266</v>
      </c>
      <c r="E205" s="67">
        <v>4.42</v>
      </c>
      <c r="F205" s="65" t="s">
        <v>255</v>
      </c>
      <c r="G205" s="66">
        <v>46266</v>
      </c>
      <c r="H205">
        <v>40510746</v>
      </c>
      <c r="I205">
        <v>10</v>
      </c>
      <c r="J205" s="65" t="s">
        <v>299</v>
      </c>
      <c r="K205" s="65" t="s">
        <v>744</v>
      </c>
      <c r="L205" s="66">
        <v>46266</v>
      </c>
      <c r="M205" s="65" t="s">
        <v>261</v>
      </c>
      <c r="N205" s="65" t="s">
        <v>264</v>
      </c>
      <c r="O205" s="65" t="s">
        <v>259</v>
      </c>
      <c r="P205" s="66">
        <v>46266</v>
      </c>
      <c r="Q205" s="31">
        <f t="shared" si="6"/>
        <v>935</v>
      </c>
      <c r="R205" s="31">
        <f t="shared" si="7"/>
        <v>1200</v>
      </c>
      <c r="S205" s="29">
        <f>IF($Q205&lt;Parâmetros!$E$19,$G205-1,$G205)</f>
        <v>46266</v>
      </c>
    </row>
    <row r="206" spans="1:19" ht="15" customHeight="1" x14ac:dyDescent="0.25">
      <c r="A206" s="124">
        <v>54161</v>
      </c>
      <c r="B206" s="65" t="s">
        <v>161</v>
      </c>
      <c r="C206" s="65" t="s">
        <v>254</v>
      </c>
      <c r="D206" s="66">
        <v>46266</v>
      </c>
      <c r="E206" s="67">
        <v>2.5</v>
      </c>
      <c r="F206" s="65" t="s">
        <v>255</v>
      </c>
      <c r="G206" s="66">
        <v>46266</v>
      </c>
      <c r="H206">
        <v>40510746</v>
      </c>
      <c r="I206">
        <v>10</v>
      </c>
      <c r="J206" s="65" t="s">
        <v>745</v>
      </c>
      <c r="K206" s="65" t="s">
        <v>315</v>
      </c>
      <c r="L206" s="66">
        <v>46266</v>
      </c>
      <c r="M206" s="65" t="s">
        <v>261</v>
      </c>
      <c r="N206" s="65" t="s">
        <v>264</v>
      </c>
      <c r="O206" s="65" t="s">
        <v>259</v>
      </c>
      <c r="P206" s="66">
        <v>46266</v>
      </c>
      <c r="Q206" s="31">
        <f t="shared" si="6"/>
        <v>1260</v>
      </c>
      <c r="R206" s="31">
        <f t="shared" si="7"/>
        <v>1410</v>
      </c>
      <c r="S206" s="29">
        <f>IF($Q206&lt;Parâmetros!$E$19,$G206-1,$G206)</f>
        <v>46266</v>
      </c>
    </row>
    <row r="207" spans="1:19" ht="15" customHeight="1" x14ac:dyDescent="0.25">
      <c r="A207" s="124">
        <v>54179</v>
      </c>
      <c r="B207" s="65" t="s">
        <v>436</v>
      </c>
      <c r="C207" s="65" t="s">
        <v>254</v>
      </c>
      <c r="D207" s="66">
        <v>46265</v>
      </c>
      <c r="E207" s="67">
        <v>3.11</v>
      </c>
      <c r="F207" s="65" t="s">
        <v>255</v>
      </c>
      <c r="G207" s="66">
        <v>46262</v>
      </c>
      <c r="H207">
        <v>40507143</v>
      </c>
      <c r="I207">
        <v>10</v>
      </c>
      <c r="J207" s="65" t="s">
        <v>567</v>
      </c>
      <c r="K207" s="65" t="s">
        <v>318</v>
      </c>
      <c r="L207" s="66">
        <v>46262</v>
      </c>
      <c r="M207" s="65" t="s">
        <v>261</v>
      </c>
      <c r="N207" s="65" t="s">
        <v>264</v>
      </c>
      <c r="O207" s="65" t="s">
        <v>259</v>
      </c>
      <c r="P207" s="66">
        <v>46265</v>
      </c>
      <c r="Q207" s="31">
        <f t="shared" si="6"/>
        <v>809</v>
      </c>
      <c r="R207" s="31">
        <f t="shared" si="7"/>
        <v>995</v>
      </c>
      <c r="S207" s="29">
        <f>IF($Q207&lt;Parâmetros!$E$19,$G207-1,$G207)</f>
        <v>46262</v>
      </c>
    </row>
    <row r="208" spans="1:19" ht="15" customHeight="1" x14ac:dyDescent="0.25">
      <c r="A208" s="124">
        <v>54179</v>
      </c>
      <c r="B208" s="65" t="s">
        <v>436</v>
      </c>
      <c r="C208" s="65" t="s">
        <v>254</v>
      </c>
      <c r="D208" s="66">
        <v>46265</v>
      </c>
      <c r="E208" s="67">
        <v>5.25</v>
      </c>
      <c r="F208" s="65" t="s">
        <v>255</v>
      </c>
      <c r="G208" s="66">
        <v>46265</v>
      </c>
      <c r="H208">
        <v>40509363</v>
      </c>
      <c r="I208">
        <v>10</v>
      </c>
      <c r="J208" s="65" t="s">
        <v>568</v>
      </c>
      <c r="K208" s="65" t="s">
        <v>346</v>
      </c>
      <c r="L208" s="66">
        <v>46265</v>
      </c>
      <c r="M208" s="65" t="s">
        <v>258</v>
      </c>
      <c r="N208" s="65" t="s">
        <v>264</v>
      </c>
      <c r="O208" s="65" t="s">
        <v>259</v>
      </c>
      <c r="P208" s="66">
        <v>46265</v>
      </c>
      <c r="Q208" s="31">
        <f t="shared" si="6"/>
        <v>435</v>
      </c>
      <c r="R208" s="31">
        <f t="shared" si="7"/>
        <v>750</v>
      </c>
      <c r="S208" s="29">
        <f>IF($Q208&lt;Parâmetros!$E$19,$G208-1,$G208)</f>
        <v>46265</v>
      </c>
    </row>
    <row r="209" spans="1:19" ht="15" customHeight="1" x14ac:dyDescent="0.25">
      <c r="A209" s="124">
        <v>54179</v>
      </c>
      <c r="B209" s="65" t="s">
        <v>436</v>
      </c>
      <c r="C209" s="65" t="s">
        <v>254</v>
      </c>
      <c r="D209" s="66">
        <v>46265</v>
      </c>
      <c r="E209" s="67">
        <v>3.02</v>
      </c>
      <c r="F209" s="65" t="s">
        <v>255</v>
      </c>
      <c r="G209" s="66">
        <v>46265</v>
      </c>
      <c r="H209">
        <v>40509363</v>
      </c>
      <c r="I209">
        <v>10</v>
      </c>
      <c r="J209" s="65" t="s">
        <v>350</v>
      </c>
      <c r="K209" s="65" t="s">
        <v>569</v>
      </c>
      <c r="L209" s="66">
        <v>46265</v>
      </c>
      <c r="M209" s="65" t="s">
        <v>258</v>
      </c>
      <c r="N209" s="65" t="s">
        <v>264</v>
      </c>
      <c r="O209" s="65" t="s">
        <v>259</v>
      </c>
      <c r="P209" s="66">
        <v>46265</v>
      </c>
      <c r="Q209" s="31">
        <f t="shared" si="6"/>
        <v>810</v>
      </c>
      <c r="R209" s="31">
        <f t="shared" si="7"/>
        <v>991</v>
      </c>
      <c r="S209" s="29">
        <f>IF($Q209&lt;Parâmetros!$E$19,$G209-1,$G209)</f>
        <v>46265</v>
      </c>
    </row>
    <row r="210" spans="1:19" ht="15" customHeight="1" x14ac:dyDescent="0.25">
      <c r="A210" s="124">
        <v>54179</v>
      </c>
      <c r="B210" s="65" t="s">
        <v>436</v>
      </c>
      <c r="C210" s="65" t="s">
        <v>254</v>
      </c>
      <c r="D210" s="66">
        <v>46266</v>
      </c>
      <c r="E210" s="67">
        <v>5.24</v>
      </c>
      <c r="F210" s="65" t="s">
        <v>255</v>
      </c>
      <c r="G210" s="66">
        <v>46266</v>
      </c>
      <c r="H210">
        <v>40509363</v>
      </c>
      <c r="I210">
        <v>10</v>
      </c>
      <c r="J210" s="65" t="s">
        <v>746</v>
      </c>
      <c r="K210" s="65" t="s">
        <v>747</v>
      </c>
      <c r="L210" s="66">
        <v>46266</v>
      </c>
      <c r="M210" s="65" t="s">
        <v>258</v>
      </c>
      <c r="N210" s="65" t="s">
        <v>264</v>
      </c>
      <c r="O210" s="65" t="s">
        <v>259</v>
      </c>
      <c r="P210" s="66">
        <v>46266</v>
      </c>
      <c r="Q210" s="31">
        <f t="shared" si="6"/>
        <v>435</v>
      </c>
      <c r="R210" s="31">
        <f t="shared" si="7"/>
        <v>750</v>
      </c>
      <c r="S210" s="29">
        <f>IF($Q210&lt;Parâmetros!$E$19,$G210-1,$G210)</f>
        <v>46266</v>
      </c>
    </row>
    <row r="211" spans="1:19" ht="15" customHeight="1" x14ac:dyDescent="0.25">
      <c r="A211" s="124">
        <v>54179</v>
      </c>
      <c r="B211" s="65" t="s">
        <v>436</v>
      </c>
      <c r="C211" s="65" t="s">
        <v>254</v>
      </c>
      <c r="D211" s="66">
        <v>46266</v>
      </c>
      <c r="E211" s="67">
        <v>3</v>
      </c>
      <c r="F211" s="65" t="s">
        <v>255</v>
      </c>
      <c r="G211" s="66">
        <v>46266</v>
      </c>
      <c r="H211">
        <v>40509363</v>
      </c>
      <c r="I211">
        <v>10</v>
      </c>
      <c r="J211" s="65" t="s">
        <v>350</v>
      </c>
      <c r="K211" s="65" t="s">
        <v>748</v>
      </c>
      <c r="L211" s="66">
        <v>46266</v>
      </c>
      <c r="M211" s="65" t="s">
        <v>258</v>
      </c>
      <c r="N211" s="65" t="s">
        <v>264</v>
      </c>
      <c r="O211" s="65" t="s">
        <v>259</v>
      </c>
      <c r="P211" s="66">
        <v>46266</v>
      </c>
      <c r="Q211" s="31">
        <f t="shared" si="6"/>
        <v>810</v>
      </c>
      <c r="R211" s="31">
        <f t="shared" si="7"/>
        <v>990</v>
      </c>
      <c r="S211" s="29">
        <f>IF($Q211&lt;Parâmetros!$E$19,$G211-1,$G211)</f>
        <v>46266</v>
      </c>
    </row>
    <row r="212" spans="1:19" ht="15" customHeight="1" x14ac:dyDescent="0.25">
      <c r="A212" s="124">
        <v>54611</v>
      </c>
      <c r="B212" s="65" t="s">
        <v>167</v>
      </c>
      <c r="C212" s="65" t="s">
        <v>288</v>
      </c>
      <c r="D212" s="66">
        <v>46265</v>
      </c>
      <c r="E212" s="67">
        <v>5.39</v>
      </c>
      <c r="F212" s="65" t="s">
        <v>255</v>
      </c>
      <c r="G212" s="66">
        <v>46265</v>
      </c>
      <c r="H212">
        <v>40510448</v>
      </c>
      <c r="I212">
        <v>10</v>
      </c>
      <c r="J212" s="65" t="s">
        <v>529</v>
      </c>
      <c r="K212" s="65" t="s">
        <v>530</v>
      </c>
      <c r="L212" s="66">
        <v>46265</v>
      </c>
      <c r="M212" s="65" t="s">
        <v>261</v>
      </c>
      <c r="N212" s="65" t="s">
        <v>264</v>
      </c>
      <c r="O212" s="65" t="s">
        <v>259</v>
      </c>
      <c r="P212" s="66">
        <v>46265</v>
      </c>
      <c r="Q212" s="31">
        <f t="shared" si="6"/>
        <v>937</v>
      </c>
      <c r="R212" s="31">
        <f t="shared" si="7"/>
        <v>1260</v>
      </c>
      <c r="S212" s="29">
        <f>IF($Q212&lt;Parâmetros!$E$19,$G212-1,$G212)</f>
        <v>46265</v>
      </c>
    </row>
    <row r="213" spans="1:19" ht="15" customHeight="1" x14ac:dyDescent="0.25">
      <c r="A213" s="124">
        <v>54611</v>
      </c>
      <c r="B213" s="65" t="s">
        <v>167</v>
      </c>
      <c r="C213" s="65" t="s">
        <v>288</v>
      </c>
      <c r="D213" s="66">
        <v>46265</v>
      </c>
      <c r="E213" s="67">
        <v>1.42</v>
      </c>
      <c r="F213" s="65" t="s">
        <v>255</v>
      </c>
      <c r="G213" s="66">
        <v>46265</v>
      </c>
      <c r="H213">
        <v>40510448</v>
      </c>
      <c r="I213">
        <v>10</v>
      </c>
      <c r="J213" s="65" t="s">
        <v>308</v>
      </c>
      <c r="K213" s="65" t="s">
        <v>531</v>
      </c>
      <c r="L213" s="66">
        <v>46265</v>
      </c>
      <c r="M213" s="65" t="s">
        <v>261</v>
      </c>
      <c r="N213" s="65" t="s">
        <v>264</v>
      </c>
      <c r="O213" s="65" t="s">
        <v>259</v>
      </c>
      <c r="P213" s="66">
        <v>46265</v>
      </c>
      <c r="Q213" s="31">
        <f t="shared" si="6"/>
        <v>1320</v>
      </c>
      <c r="R213" s="31">
        <f t="shared" si="7"/>
        <v>1405</v>
      </c>
      <c r="S213" s="29">
        <f>IF($Q213&lt;Parâmetros!$E$19,$G213-1,$G213)</f>
        <v>46265</v>
      </c>
    </row>
    <row r="214" spans="1:19" ht="15" customHeight="1" x14ac:dyDescent="0.25">
      <c r="A214" s="124">
        <v>54684</v>
      </c>
      <c r="B214" s="65" t="s">
        <v>194</v>
      </c>
      <c r="C214" s="65" t="s">
        <v>262</v>
      </c>
      <c r="D214" s="66">
        <v>46266</v>
      </c>
      <c r="E214" s="67">
        <v>7.33</v>
      </c>
      <c r="F214" s="65" t="s">
        <v>255</v>
      </c>
      <c r="G214" s="66">
        <v>46265</v>
      </c>
      <c r="H214">
        <v>40499664</v>
      </c>
      <c r="I214">
        <v>10</v>
      </c>
      <c r="J214" s="65" t="s">
        <v>289</v>
      </c>
      <c r="K214" s="65" t="s">
        <v>749</v>
      </c>
      <c r="L214" s="66">
        <v>46265</v>
      </c>
      <c r="M214" s="65" t="s">
        <v>261</v>
      </c>
      <c r="N214" s="65" t="s">
        <v>264</v>
      </c>
      <c r="O214" s="65" t="s">
        <v>259</v>
      </c>
      <c r="P214" s="66">
        <v>46266</v>
      </c>
      <c r="Q214" s="31">
        <f t="shared" si="6"/>
        <v>440</v>
      </c>
      <c r="R214" s="31">
        <f t="shared" si="7"/>
        <v>880</v>
      </c>
      <c r="S214" s="29">
        <f>IF($Q214&lt;Parâmetros!$E$19,$G214-1,$G214)</f>
        <v>46265</v>
      </c>
    </row>
    <row r="215" spans="1:19" ht="15" customHeight="1" x14ac:dyDescent="0.25">
      <c r="A215" s="124">
        <v>54747</v>
      </c>
      <c r="B215" s="65" t="s">
        <v>207</v>
      </c>
      <c r="C215" s="65" t="s">
        <v>290</v>
      </c>
      <c r="D215" s="66">
        <v>46245</v>
      </c>
      <c r="E215" s="67">
        <v>-1.98</v>
      </c>
      <c r="F215" s="65" t="s">
        <v>255</v>
      </c>
      <c r="G215" s="66">
        <v>46244</v>
      </c>
      <c r="H215">
        <v>40502406</v>
      </c>
      <c r="I215">
        <v>10</v>
      </c>
      <c r="J215" s="65" t="s">
        <v>750</v>
      </c>
      <c r="K215" s="65" t="s">
        <v>278</v>
      </c>
      <c r="L215" s="66">
        <v>46244</v>
      </c>
      <c r="M215" s="65" t="s">
        <v>258</v>
      </c>
      <c r="N215" s="65" t="s">
        <v>264</v>
      </c>
      <c r="O215" s="65" t="s">
        <v>751</v>
      </c>
      <c r="P215" s="66">
        <v>46266</v>
      </c>
      <c r="Q215" s="31">
        <f t="shared" si="6"/>
        <v>541</v>
      </c>
      <c r="R215" s="31">
        <f t="shared" si="7"/>
        <v>660</v>
      </c>
      <c r="S215" s="29">
        <f>IF($Q215&lt;Parâmetros!$E$19,$G215-1,$G215)</f>
        <v>46244</v>
      </c>
    </row>
    <row r="216" spans="1:19" ht="15" customHeight="1" x14ac:dyDescent="0.25">
      <c r="A216" s="124">
        <v>54846</v>
      </c>
      <c r="B216" s="65" t="s">
        <v>210</v>
      </c>
      <c r="C216" s="65" t="s">
        <v>260</v>
      </c>
      <c r="D216" s="66">
        <v>46265</v>
      </c>
      <c r="E216" s="67">
        <v>2.11</v>
      </c>
      <c r="F216" s="65" t="s">
        <v>255</v>
      </c>
      <c r="G216" s="66">
        <v>46265</v>
      </c>
      <c r="H216">
        <v>40510446</v>
      </c>
      <c r="I216">
        <v>10</v>
      </c>
      <c r="J216" s="65" t="s">
        <v>570</v>
      </c>
      <c r="K216" s="65" t="s">
        <v>571</v>
      </c>
      <c r="L216" s="66">
        <v>46265</v>
      </c>
      <c r="M216" s="65" t="s">
        <v>261</v>
      </c>
      <c r="N216" s="65" t="s">
        <v>264</v>
      </c>
      <c r="O216" s="65" t="s">
        <v>259</v>
      </c>
      <c r="P216" s="66">
        <v>46265</v>
      </c>
      <c r="Q216" s="31">
        <f t="shared" si="6"/>
        <v>952</v>
      </c>
      <c r="R216" s="31">
        <f t="shared" si="7"/>
        <v>1078</v>
      </c>
      <c r="S216" s="29">
        <f>IF($Q216&lt;Parâmetros!$E$19,$G216-1,$G216)</f>
        <v>46265</v>
      </c>
    </row>
    <row r="217" spans="1:19" ht="15" customHeight="1" x14ac:dyDescent="0.25">
      <c r="A217" s="124">
        <v>54846</v>
      </c>
      <c r="B217" s="65" t="s">
        <v>210</v>
      </c>
      <c r="C217" s="65" t="s">
        <v>260</v>
      </c>
      <c r="D217" s="66">
        <v>46265</v>
      </c>
      <c r="E217" s="67">
        <v>2.2599999999999998</v>
      </c>
      <c r="F217" s="65" t="s">
        <v>255</v>
      </c>
      <c r="G217" s="66">
        <v>46265</v>
      </c>
      <c r="H217">
        <v>40509923</v>
      </c>
      <c r="I217">
        <v>20</v>
      </c>
      <c r="J217" s="65" t="s">
        <v>572</v>
      </c>
      <c r="K217" s="65" t="s">
        <v>573</v>
      </c>
      <c r="L217" s="66">
        <v>46265</v>
      </c>
      <c r="M217" s="65" t="s">
        <v>261</v>
      </c>
      <c r="N217" s="65" t="s">
        <v>264</v>
      </c>
      <c r="O217" s="65" t="s">
        <v>259</v>
      </c>
      <c r="P217" s="66">
        <v>46265</v>
      </c>
      <c r="Q217" s="31">
        <f t="shared" si="6"/>
        <v>1081</v>
      </c>
      <c r="R217" s="31">
        <f t="shared" si="7"/>
        <v>1217</v>
      </c>
      <c r="S217" s="29">
        <f>IF($Q217&lt;Parâmetros!$E$19,$G217-1,$G217)</f>
        <v>46265</v>
      </c>
    </row>
    <row r="218" spans="1:19" ht="15" customHeight="1" x14ac:dyDescent="0.25">
      <c r="A218" s="124">
        <v>54846</v>
      </c>
      <c r="B218" s="65" t="s">
        <v>210</v>
      </c>
      <c r="C218" s="65" t="s">
        <v>260</v>
      </c>
      <c r="D218" s="66">
        <v>46265</v>
      </c>
      <c r="E218" s="67">
        <v>2.16</v>
      </c>
      <c r="F218" s="65" t="s">
        <v>255</v>
      </c>
      <c r="G218" s="66">
        <v>46265</v>
      </c>
      <c r="H218">
        <v>40509923</v>
      </c>
      <c r="I218">
        <v>20</v>
      </c>
      <c r="J218" s="65" t="s">
        <v>574</v>
      </c>
      <c r="K218" s="65" t="s">
        <v>575</v>
      </c>
      <c r="L218" s="66">
        <v>46265</v>
      </c>
      <c r="M218" s="65" t="s">
        <v>261</v>
      </c>
      <c r="N218" s="65" t="s">
        <v>264</v>
      </c>
      <c r="O218" s="65" t="s">
        <v>259</v>
      </c>
      <c r="P218" s="66">
        <v>46265</v>
      </c>
      <c r="Q218" s="31">
        <f t="shared" si="6"/>
        <v>1266</v>
      </c>
      <c r="R218" s="31">
        <f t="shared" si="7"/>
        <v>1396</v>
      </c>
      <c r="S218" s="29">
        <f>IF($Q218&lt;Parâmetros!$E$19,$G218-1,$G218)</f>
        <v>46265</v>
      </c>
    </row>
    <row r="219" spans="1:19" ht="15" customHeight="1" x14ac:dyDescent="0.25">
      <c r="A219" s="124">
        <v>54846</v>
      </c>
      <c r="B219" s="65" t="s">
        <v>210</v>
      </c>
      <c r="C219" s="65" t="s">
        <v>260</v>
      </c>
      <c r="D219" s="66">
        <v>46266</v>
      </c>
      <c r="E219" s="67">
        <v>4.38</v>
      </c>
      <c r="F219" s="65" t="s">
        <v>255</v>
      </c>
      <c r="G219" s="66">
        <v>46266</v>
      </c>
      <c r="H219">
        <v>40510715</v>
      </c>
      <c r="I219">
        <v>20</v>
      </c>
      <c r="J219" s="65" t="s">
        <v>752</v>
      </c>
      <c r="K219" s="65" t="s">
        <v>753</v>
      </c>
      <c r="L219" s="66">
        <v>46266</v>
      </c>
      <c r="M219" s="65" t="s">
        <v>261</v>
      </c>
      <c r="N219">
        <v>3002997</v>
      </c>
      <c r="O219" s="65" t="s">
        <v>259</v>
      </c>
      <c r="P219" s="66">
        <v>46266</v>
      </c>
      <c r="Q219" s="31">
        <f t="shared" si="6"/>
        <v>959</v>
      </c>
      <c r="R219" s="31">
        <f t="shared" si="7"/>
        <v>1222</v>
      </c>
      <c r="S219" s="29">
        <f>IF($Q219&lt;Parâmetros!$E$19,$G219-1,$G219)</f>
        <v>46266</v>
      </c>
    </row>
    <row r="220" spans="1:19" ht="15" customHeight="1" x14ac:dyDescent="0.25">
      <c r="A220" s="124">
        <v>54846</v>
      </c>
      <c r="B220" s="65" t="s">
        <v>210</v>
      </c>
      <c r="C220" s="65" t="s">
        <v>260</v>
      </c>
      <c r="D220" s="66">
        <v>46266</v>
      </c>
      <c r="E220" s="67">
        <v>2.2599999999999998</v>
      </c>
      <c r="F220" s="65" t="s">
        <v>255</v>
      </c>
      <c r="G220" s="66">
        <v>46266</v>
      </c>
      <c r="H220">
        <v>40510742</v>
      </c>
      <c r="I220">
        <v>20</v>
      </c>
      <c r="J220" s="65" t="s">
        <v>754</v>
      </c>
      <c r="K220" s="65" t="s">
        <v>755</v>
      </c>
      <c r="L220" s="66">
        <v>46266</v>
      </c>
      <c r="M220" s="65" t="s">
        <v>261</v>
      </c>
      <c r="N220" s="65" t="s">
        <v>264</v>
      </c>
      <c r="O220" s="65" t="s">
        <v>259</v>
      </c>
      <c r="P220" s="66">
        <v>46266</v>
      </c>
      <c r="Q220" s="31">
        <f t="shared" si="6"/>
        <v>1223</v>
      </c>
      <c r="R220" s="31">
        <f t="shared" si="7"/>
        <v>1359</v>
      </c>
      <c r="S220" s="29">
        <f>IF($Q220&lt;Parâmetros!$E$19,$G220-1,$G220)</f>
        <v>46266</v>
      </c>
    </row>
    <row r="221" spans="1:19" ht="15" customHeight="1" x14ac:dyDescent="0.25">
      <c r="A221" s="124">
        <v>55138</v>
      </c>
      <c r="B221" s="65" t="s">
        <v>236</v>
      </c>
      <c r="C221" s="65" t="s">
        <v>262</v>
      </c>
      <c r="D221" s="66">
        <v>46265</v>
      </c>
      <c r="E221" s="67">
        <v>0.44</v>
      </c>
      <c r="F221" s="65" t="s">
        <v>255</v>
      </c>
      <c r="G221" s="66">
        <v>46265</v>
      </c>
      <c r="H221">
        <v>40493720</v>
      </c>
      <c r="I221">
        <v>10</v>
      </c>
      <c r="J221" s="65" t="s">
        <v>353</v>
      </c>
      <c r="K221" s="65" t="s">
        <v>479</v>
      </c>
      <c r="L221" s="66">
        <v>46265</v>
      </c>
      <c r="M221" s="65" t="s">
        <v>258</v>
      </c>
      <c r="N221" s="65" t="s">
        <v>264</v>
      </c>
      <c r="O221" s="65" t="s">
        <v>259</v>
      </c>
      <c r="P221" s="66">
        <v>46265</v>
      </c>
      <c r="Q221" s="31">
        <f t="shared" si="6"/>
        <v>26</v>
      </c>
      <c r="R221" s="31">
        <f t="shared" si="7"/>
        <v>52</v>
      </c>
      <c r="S221" s="29">
        <f>IF($Q221&lt;Parâmetros!$E$19,$G221-1,$G221)</f>
        <v>46264</v>
      </c>
    </row>
    <row r="222" spans="1:19" ht="15" customHeight="1" x14ac:dyDescent="0.25">
      <c r="A222" s="124">
        <v>55138</v>
      </c>
      <c r="B222" s="65" t="s">
        <v>236</v>
      </c>
      <c r="C222" s="65" t="s">
        <v>262</v>
      </c>
      <c r="D222" s="66">
        <v>46265</v>
      </c>
      <c r="E222" s="67">
        <v>0.51</v>
      </c>
      <c r="F222" s="65" t="s">
        <v>255</v>
      </c>
      <c r="G222" s="66">
        <v>46265</v>
      </c>
      <c r="H222">
        <v>40493779</v>
      </c>
      <c r="I222">
        <v>10</v>
      </c>
      <c r="J222" s="65" t="s">
        <v>480</v>
      </c>
      <c r="K222" s="65" t="s">
        <v>481</v>
      </c>
      <c r="L222" s="66">
        <v>46265</v>
      </c>
      <c r="M222" s="65" t="s">
        <v>258</v>
      </c>
      <c r="N222">
        <v>3003336</v>
      </c>
      <c r="O222" s="65" t="s">
        <v>259</v>
      </c>
      <c r="P222" s="66">
        <v>46265</v>
      </c>
      <c r="Q222" s="31">
        <f t="shared" si="6"/>
        <v>53</v>
      </c>
      <c r="R222" s="31">
        <f t="shared" si="7"/>
        <v>84</v>
      </c>
      <c r="S222" s="29">
        <f>IF($Q222&lt;Parâmetros!$E$19,$G222-1,$G222)</f>
        <v>46264</v>
      </c>
    </row>
    <row r="223" spans="1:19" ht="15" customHeight="1" x14ac:dyDescent="0.25">
      <c r="A223" s="124">
        <v>55138</v>
      </c>
      <c r="B223" s="65" t="s">
        <v>236</v>
      </c>
      <c r="C223" s="65" t="s">
        <v>262</v>
      </c>
      <c r="D223" s="66">
        <v>46265</v>
      </c>
      <c r="E223" s="67">
        <v>0.04</v>
      </c>
      <c r="F223" s="65" t="s">
        <v>255</v>
      </c>
      <c r="G223" s="66">
        <v>46265</v>
      </c>
      <c r="H223">
        <v>40493912</v>
      </c>
      <c r="I223">
        <v>10</v>
      </c>
      <c r="J223" s="65" t="s">
        <v>482</v>
      </c>
      <c r="K223" s="65" t="s">
        <v>483</v>
      </c>
      <c r="L223" s="66">
        <v>46265</v>
      </c>
      <c r="M223" s="65" t="s">
        <v>258</v>
      </c>
      <c r="N223">
        <v>3006534</v>
      </c>
      <c r="O223" s="65" t="s">
        <v>259</v>
      </c>
      <c r="P223" s="66">
        <v>46265</v>
      </c>
      <c r="Q223" s="31">
        <f t="shared" si="6"/>
        <v>84</v>
      </c>
      <c r="R223" s="31">
        <f t="shared" si="7"/>
        <v>86</v>
      </c>
      <c r="S223" s="29">
        <f>IF($Q223&lt;Parâmetros!$E$19,$G223-1,$G223)</f>
        <v>46264</v>
      </c>
    </row>
    <row r="224" spans="1:19" ht="15" customHeight="1" x14ac:dyDescent="0.25">
      <c r="A224" s="124">
        <v>55138</v>
      </c>
      <c r="B224" s="65" t="s">
        <v>236</v>
      </c>
      <c r="C224" s="65" t="s">
        <v>262</v>
      </c>
      <c r="D224" s="66">
        <v>46265</v>
      </c>
      <c r="E224" s="67">
        <v>0.55000000000000004</v>
      </c>
      <c r="F224" s="65" t="s">
        <v>255</v>
      </c>
      <c r="G224" s="66">
        <v>46265</v>
      </c>
      <c r="H224">
        <v>40494104</v>
      </c>
      <c r="I224">
        <v>10</v>
      </c>
      <c r="J224" s="65" t="s">
        <v>484</v>
      </c>
      <c r="K224" s="65" t="s">
        <v>485</v>
      </c>
      <c r="L224" s="66">
        <v>46265</v>
      </c>
      <c r="M224" s="65" t="s">
        <v>258</v>
      </c>
      <c r="N224">
        <v>3006513</v>
      </c>
      <c r="O224" s="65" t="s">
        <v>259</v>
      </c>
      <c r="P224" s="66">
        <v>46265</v>
      </c>
      <c r="Q224" s="31">
        <f t="shared" si="6"/>
        <v>87</v>
      </c>
      <c r="R224" s="31">
        <f t="shared" si="7"/>
        <v>120</v>
      </c>
      <c r="S224" s="29">
        <f>IF($Q224&lt;Parâmetros!$E$19,$G224-1,$G224)</f>
        <v>46264</v>
      </c>
    </row>
    <row r="225" spans="1:19" ht="15" customHeight="1" x14ac:dyDescent="0.25">
      <c r="A225" s="124">
        <v>55138</v>
      </c>
      <c r="B225" s="65" t="s">
        <v>236</v>
      </c>
      <c r="C225" s="65" t="s">
        <v>262</v>
      </c>
      <c r="D225" s="66">
        <v>46265</v>
      </c>
      <c r="E225" s="67">
        <v>0.25</v>
      </c>
      <c r="F225" s="65" t="s">
        <v>255</v>
      </c>
      <c r="G225" s="66">
        <v>46265</v>
      </c>
      <c r="H225">
        <v>40494105</v>
      </c>
      <c r="I225">
        <v>10</v>
      </c>
      <c r="J225" s="65" t="s">
        <v>486</v>
      </c>
      <c r="K225" s="65" t="s">
        <v>487</v>
      </c>
      <c r="L225" s="66">
        <v>46265</v>
      </c>
      <c r="M225" s="65" t="s">
        <v>258</v>
      </c>
      <c r="N225">
        <v>3006514</v>
      </c>
      <c r="O225" s="65" t="s">
        <v>259</v>
      </c>
      <c r="P225" s="66">
        <v>46265</v>
      </c>
      <c r="Q225" s="31">
        <f t="shared" si="6"/>
        <v>121</v>
      </c>
      <c r="R225" s="31">
        <f t="shared" si="7"/>
        <v>136</v>
      </c>
      <c r="S225" s="29">
        <f>IF($Q225&lt;Parâmetros!$E$19,$G225-1,$G225)</f>
        <v>46264</v>
      </c>
    </row>
    <row r="226" spans="1:19" ht="15" customHeight="1" x14ac:dyDescent="0.25">
      <c r="A226" s="124">
        <v>55138</v>
      </c>
      <c r="B226" s="65" t="s">
        <v>236</v>
      </c>
      <c r="C226" s="65" t="s">
        <v>262</v>
      </c>
      <c r="D226" s="66">
        <v>46266</v>
      </c>
      <c r="E226" s="67">
        <v>4.53</v>
      </c>
      <c r="F226" s="65" t="s">
        <v>255</v>
      </c>
      <c r="G226" s="66">
        <v>46265</v>
      </c>
      <c r="H226">
        <v>40510158</v>
      </c>
      <c r="I226">
        <v>20</v>
      </c>
      <c r="J226" s="65" t="s">
        <v>636</v>
      </c>
      <c r="K226" s="65" t="s">
        <v>637</v>
      </c>
      <c r="L226" s="66">
        <v>46265</v>
      </c>
      <c r="M226" s="65" t="s">
        <v>261</v>
      </c>
      <c r="N226" s="65" t="s">
        <v>264</v>
      </c>
      <c r="O226" s="65" t="s">
        <v>259</v>
      </c>
      <c r="P226" s="66">
        <v>46266</v>
      </c>
      <c r="Q226" s="31">
        <f t="shared" si="6"/>
        <v>145</v>
      </c>
      <c r="R226" s="31">
        <f t="shared" si="7"/>
        <v>417</v>
      </c>
      <c r="S226" s="29">
        <f>IF($Q226&lt;Parâmetros!$E$19,$G226-1,$G226)</f>
        <v>46264</v>
      </c>
    </row>
    <row r="227" spans="1:19" ht="15" customHeight="1" x14ac:dyDescent="0.25">
      <c r="A227" s="124">
        <v>55138</v>
      </c>
      <c r="B227" s="65" t="s">
        <v>236</v>
      </c>
      <c r="C227" s="65" t="s">
        <v>262</v>
      </c>
      <c r="D227" s="66">
        <v>46266</v>
      </c>
      <c r="E227" s="67">
        <v>0.69</v>
      </c>
      <c r="F227" s="65" t="s">
        <v>255</v>
      </c>
      <c r="G227" s="66">
        <v>46266</v>
      </c>
      <c r="H227">
        <v>40508710</v>
      </c>
      <c r="I227">
        <v>10</v>
      </c>
      <c r="J227" s="65" t="s">
        <v>638</v>
      </c>
      <c r="K227" s="65" t="s">
        <v>639</v>
      </c>
      <c r="L227" s="66">
        <v>46266</v>
      </c>
      <c r="M227" s="65" t="s">
        <v>258</v>
      </c>
      <c r="N227">
        <v>3002671</v>
      </c>
      <c r="O227" s="65" t="s">
        <v>259</v>
      </c>
      <c r="P227" s="66">
        <v>46266</v>
      </c>
      <c r="Q227" s="31">
        <f t="shared" si="6"/>
        <v>46</v>
      </c>
      <c r="R227" s="31">
        <f t="shared" si="7"/>
        <v>87</v>
      </c>
      <c r="S227" s="29">
        <f>IF($Q227&lt;Parâmetros!$E$19,$G227-1,$G227)</f>
        <v>46265</v>
      </c>
    </row>
    <row r="228" spans="1:19" ht="15" customHeight="1" x14ac:dyDescent="0.25">
      <c r="A228" s="124">
        <v>55138</v>
      </c>
      <c r="B228" s="65" t="s">
        <v>236</v>
      </c>
      <c r="C228" s="65" t="s">
        <v>262</v>
      </c>
      <c r="D228" s="66">
        <v>46266</v>
      </c>
      <c r="E228" s="67">
        <v>0.56000000000000005</v>
      </c>
      <c r="F228" s="65" t="s">
        <v>255</v>
      </c>
      <c r="G228" s="66">
        <v>46266</v>
      </c>
      <c r="H228">
        <v>40508711</v>
      </c>
      <c r="I228">
        <v>10</v>
      </c>
      <c r="J228" s="65" t="s">
        <v>640</v>
      </c>
      <c r="K228" s="65" t="s">
        <v>641</v>
      </c>
      <c r="L228" s="66">
        <v>46266</v>
      </c>
      <c r="M228" s="65" t="s">
        <v>258</v>
      </c>
      <c r="N228">
        <v>3003539</v>
      </c>
      <c r="O228" s="65" t="s">
        <v>259</v>
      </c>
      <c r="P228" s="66">
        <v>46266</v>
      </c>
      <c r="Q228" s="31">
        <f t="shared" si="6"/>
        <v>88</v>
      </c>
      <c r="R228" s="31">
        <f t="shared" si="7"/>
        <v>122</v>
      </c>
      <c r="S228" s="29">
        <f>IF($Q228&lt;Parâmetros!$E$19,$G228-1,$G228)</f>
        <v>46265</v>
      </c>
    </row>
    <row r="229" spans="1:19" ht="15" customHeight="1" x14ac:dyDescent="0.25">
      <c r="A229" s="124">
        <v>55138</v>
      </c>
      <c r="B229" s="65" t="s">
        <v>236</v>
      </c>
      <c r="C229" s="65" t="s">
        <v>262</v>
      </c>
      <c r="D229" s="66">
        <v>46266</v>
      </c>
      <c r="E229" s="67">
        <v>0.5</v>
      </c>
      <c r="F229" s="65" t="s">
        <v>255</v>
      </c>
      <c r="G229" s="66">
        <v>46266</v>
      </c>
      <c r="H229">
        <v>40508712</v>
      </c>
      <c r="I229">
        <v>10</v>
      </c>
      <c r="J229" s="65" t="s">
        <v>642</v>
      </c>
      <c r="K229" s="65" t="s">
        <v>643</v>
      </c>
      <c r="L229" s="66">
        <v>46266</v>
      </c>
      <c r="M229" s="65" t="s">
        <v>258</v>
      </c>
      <c r="N229">
        <v>3003543</v>
      </c>
      <c r="O229" s="65" t="s">
        <v>259</v>
      </c>
      <c r="P229" s="66">
        <v>46266</v>
      </c>
      <c r="Q229" s="31">
        <f t="shared" si="6"/>
        <v>123</v>
      </c>
      <c r="R229" s="31">
        <f t="shared" si="7"/>
        <v>153</v>
      </c>
      <c r="S229" s="29">
        <f>IF($Q229&lt;Parâmetros!$E$19,$G229-1,$G229)</f>
        <v>46265</v>
      </c>
    </row>
    <row r="230" spans="1:19" ht="15" customHeight="1" x14ac:dyDescent="0.25">
      <c r="A230" s="124">
        <v>55138</v>
      </c>
      <c r="B230" s="65" t="s">
        <v>236</v>
      </c>
      <c r="C230" s="65" t="s">
        <v>262</v>
      </c>
      <c r="D230" s="66">
        <v>46266</v>
      </c>
      <c r="E230" s="67">
        <v>0.45</v>
      </c>
      <c r="F230" s="65" t="s">
        <v>255</v>
      </c>
      <c r="G230" s="66">
        <v>46266</v>
      </c>
      <c r="H230">
        <v>40508713</v>
      </c>
      <c r="I230">
        <v>10</v>
      </c>
      <c r="J230" s="65" t="s">
        <v>644</v>
      </c>
      <c r="K230" s="65" t="s">
        <v>645</v>
      </c>
      <c r="L230" s="66">
        <v>46266</v>
      </c>
      <c r="M230" s="65" t="s">
        <v>258</v>
      </c>
      <c r="N230">
        <v>3002647</v>
      </c>
      <c r="O230" s="65" t="s">
        <v>259</v>
      </c>
      <c r="P230" s="66">
        <v>46266</v>
      </c>
      <c r="Q230" s="31">
        <f t="shared" si="6"/>
        <v>153</v>
      </c>
      <c r="R230" s="31">
        <f t="shared" si="7"/>
        <v>180</v>
      </c>
      <c r="S230" s="29">
        <f>IF($Q230&lt;Parâmetros!$E$19,$G230-1,$G230)</f>
        <v>46265</v>
      </c>
    </row>
    <row r="231" spans="1:19" ht="15" customHeight="1" x14ac:dyDescent="0.25">
      <c r="A231" s="124">
        <v>55138</v>
      </c>
      <c r="B231" s="65" t="s">
        <v>236</v>
      </c>
      <c r="C231" s="65" t="s">
        <v>262</v>
      </c>
      <c r="D231" s="66">
        <v>46266</v>
      </c>
      <c r="E231" s="67">
        <v>0.43</v>
      </c>
      <c r="F231" s="65" t="s">
        <v>255</v>
      </c>
      <c r="G231" s="66">
        <v>46266</v>
      </c>
      <c r="H231">
        <v>40508714</v>
      </c>
      <c r="I231">
        <v>10</v>
      </c>
      <c r="J231" s="65" t="s">
        <v>646</v>
      </c>
      <c r="K231" s="65" t="s">
        <v>647</v>
      </c>
      <c r="L231" s="66">
        <v>46266</v>
      </c>
      <c r="M231" s="65" t="s">
        <v>258</v>
      </c>
      <c r="N231">
        <v>3002991</v>
      </c>
      <c r="O231" s="65" t="s">
        <v>259</v>
      </c>
      <c r="P231" s="66">
        <v>46266</v>
      </c>
      <c r="Q231" s="31">
        <f t="shared" si="6"/>
        <v>181</v>
      </c>
      <c r="R231" s="31">
        <f t="shared" si="7"/>
        <v>207</v>
      </c>
      <c r="S231" s="29">
        <f>IF($Q231&lt;Parâmetros!$E$19,$G231-1,$G231)</f>
        <v>46265</v>
      </c>
    </row>
    <row r="232" spans="1:19" ht="15" customHeight="1" x14ac:dyDescent="0.25">
      <c r="A232" s="124">
        <v>55138</v>
      </c>
      <c r="B232" s="65" t="s">
        <v>236</v>
      </c>
      <c r="C232" s="65" t="s">
        <v>262</v>
      </c>
      <c r="D232" s="66">
        <v>46266</v>
      </c>
      <c r="E232" s="67">
        <v>0.34</v>
      </c>
      <c r="F232" s="65" t="s">
        <v>255</v>
      </c>
      <c r="G232" s="66">
        <v>46266</v>
      </c>
      <c r="H232">
        <v>40508715</v>
      </c>
      <c r="I232">
        <v>10</v>
      </c>
      <c r="J232" s="65" t="s">
        <v>648</v>
      </c>
      <c r="K232" s="65" t="s">
        <v>649</v>
      </c>
      <c r="L232" s="66">
        <v>46266</v>
      </c>
      <c r="M232" s="65" t="s">
        <v>258</v>
      </c>
      <c r="N232">
        <v>3002654</v>
      </c>
      <c r="O232" s="65" t="s">
        <v>259</v>
      </c>
      <c r="P232" s="66">
        <v>46266</v>
      </c>
      <c r="Q232" s="31">
        <f t="shared" si="6"/>
        <v>208</v>
      </c>
      <c r="R232" s="31">
        <f t="shared" si="7"/>
        <v>229</v>
      </c>
      <c r="S232" s="29">
        <f>IF($Q232&lt;Parâmetros!$E$19,$G232-1,$G232)</f>
        <v>46265</v>
      </c>
    </row>
    <row r="233" spans="1:19" ht="15" customHeight="1" x14ac:dyDescent="0.25">
      <c r="A233" s="124">
        <v>55138</v>
      </c>
      <c r="B233" s="65" t="s">
        <v>236</v>
      </c>
      <c r="C233" s="65" t="s">
        <v>262</v>
      </c>
      <c r="D233" s="66">
        <v>46266</v>
      </c>
      <c r="E233" s="67">
        <v>0.1</v>
      </c>
      <c r="F233" s="65" t="s">
        <v>255</v>
      </c>
      <c r="G233" s="66">
        <v>46266</v>
      </c>
      <c r="H233">
        <v>40508715</v>
      </c>
      <c r="I233">
        <v>10</v>
      </c>
      <c r="J233" s="65" t="s">
        <v>650</v>
      </c>
      <c r="K233" s="65" t="s">
        <v>651</v>
      </c>
      <c r="L233" s="66">
        <v>46266</v>
      </c>
      <c r="M233" s="65" t="s">
        <v>258</v>
      </c>
      <c r="N233">
        <v>3002654</v>
      </c>
      <c r="O233" s="65" t="s">
        <v>259</v>
      </c>
      <c r="P233" s="66">
        <v>46266</v>
      </c>
      <c r="Q233" s="31">
        <f t="shared" si="6"/>
        <v>229</v>
      </c>
      <c r="R233" s="31">
        <f t="shared" si="7"/>
        <v>235</v>
      </c>
      <c r="S233" s="29">
        <f>IF($Q233&lt;Parâmetros!$E$19,$G233-1,$G233)</f>
        <v>46265</v>
      </c>
    </row>
    <row r="234" spans="1:19" ht="15" customHeight="1" x14ac:dyDescent="0.25">
      <c r="A234" s="124">
        <v>55138</v>
      </c>
      <c r="B234" s="65" t="s">
        <v>236</v>
      </c>
      <c r="C234" s="65" t="s">
        <v>262</v>
      </c>
      <c r="D234" s="66">
        <v>46266</v>
      </c>
      <c r="E234" s="67">
        <v>0.38</v>
      </c>
      <c r="F234" s="65" t="s">
        <v>255</v>
      </c>
      <c r="G234" s="66">
        <v>46266</v>
      </c>
      <c r="H234">
        <v>40508717</v>
      </c>
      <c r="I234">
        <v>10</v>
      </c>
      <c r="J234" s="65" t="s">
        <v>652</v>
      </c>
      <c r="K234" s="65" t="s">
        <v>653</v>
      </c>
      <c r="L234" s="66">
        <v>46266</v>
      </c>
      <c r="M234" s="65" t="s">
        <v>258</v>
      </c>
      <c r="N234">
        <v>3002649</v>
      </c>
      <c r="O234" s="65" t="s">
        <v>259</v>
      </c>
      <c r="P234" s="66">
        <v>46266</v>
      </c>
      <c r="Q234" s="31">
        <f t="shared" si="6"/>
        <v>297</v>
      </c>
      <c r="R234" s="31">
        <f t="shared" si="7"/>
        <v>320</v>
      </c>
      <c r="S234" s="29">
        <f>IF($Q234&lt;Parâmetros!$E$19,$G234-1,$G234)</f>
        <v>46265</v>
      </c>
    </row>
    <row r="235" spans="1:19" ht="15" customHeight="1" x14ac:dyDescent="0.25">
      <c r="A235" s="124">
        <v>55138</v>
      </c>
      <c r="B235" s="65" t="s">
        <v>236</v>
      </c>
      <c r="C235" s="65" t="s">
        <v>262</v>
      </c>
      <c r="D235" s="66">
        <v>46266</v>
      </c>
      <c r="E235" s="67">
        <v>0.11</v>
      </c>
      <c r="F235" s="65" t="s">
        <v>255</v>
      </c>
      <c r="G235" s="66">
        <v>46266</v>
      </c>
      <c r="H235">
        <v>40508717</v>
      </c>
      <c r="I235">
        <v>10</v>
      </c>
      <c r="J235" s="65" t="s">
        <v>654</v>
      </c>
      <c r="K235" s="65" t="s">
        <v>343</v>
      </c>
      <c r="L235" s="66">
        <v>46266</v>
      </c>
      <c r="M235" s="65" t="s">
        <v>258</v>
      </c>
      <c r="N235">
        <v>3002649</v>
      </c>
      <c r="O235" s="65" t="s">
        <v>259</v>
      </c>
      <c r="P235" s="66">
        <v>46266</v>
      </c>
      <c r="Q235" s="31">
        <f t="shared" si="6"/>
        <v>320</v>
      </c>
      <c r="R235" s="31">
        <f t="shared" si="7"/>
        <v>327</v>
      </c>
      <c r="S235" s="29">
        <f>IF($Q235&lt;Parâmetros!$E$19,$G235-1,$G235)</f>
        <v>46265</v>
      </c>
    </row>
    <row r="236" spans="1:19" ht="15" customHeight="1" x14ac:dyDescent="0.25">
      <c r="A236" s="124">
        <v>55138</v>
      </c>
      <c r="B236" s="65" t="s">
        <v>236</v>
      </c>
      <c r="C236" s="65" t="s">
        <v>262</v>
      </c>
      <c r="D236" s="66">
        <v>46266</v>
      </c>
      <c r="E236" s="67">
        <v>0.4</v>
      </c>
      <c r="F236" s="65" t="s">
        <v>255</v>
      </c>
      <c r="G236" s="66">
        <v>46266</v>
      </c>
      <c r="H236">
        <v>40508718</v>
      </c>
      <c r="I236">
        <v>10</v>
      </c>
      <c r="J236" s="65" t="s">
        <v>655</v>
      </c>
      <c r="K236" s="65" t="s">
        <v>656</v>
      </c>
      <c r="L236" s="66">
        <v>46266</v>
      </c>
      <c r="M236" s="65" t="s">
        <v>258</v>
      </c>
      <c r="N236">
        <v>3002650</v>
      </c>
      <c r="O236" s="65" t="s">
        <v>259</v>
      </c>
      <c r="P236" s="66">
        <v>46266</v>
      </c>
      <c r="Q236" s="31">
        <f t="shared" si="6"/>
        <v>327</v>
      </c>
      <c r="R236" s="31">
        <f t="shared" si="7"/>
        <v>351</v>
      </c>
      <c r="S236" s="29">
        <f>IF($Q236&lt;Parâmetros!$E$19,$G236-1,$G236)</f>
        <v>46265</v>
      </c>
    </row>
    <row r="237" spans="1:19" ht="15" customHeight="1" x14ac:dyDescent="0.25">
      <c r="A237" s="124">
        <v>55138</v>
      </c>
      <c r="B237" s="65" t="s">
        <v>236</v>
      </c>
      <c r="C237" s="65" t="s">
        <v>262</v>
      </c>
      <c r="D237" s="66">
        <v>46266</v>
      </c>
      <c r="E237" s="67">
        <v>0.75</v>
      </c>
      <c r="F237" s="65" t="s">
        <v>255</v>
      </c>
      <c r="G237" s="66">
        <v>46266</v>
      </c>
      <c r="H237">
        <v>40508719</v>
      </c>
      <c r="I237">
        <v>10</v>
      </c>
      <c r="J237" s="65" t="s">
        <v>657</v>
      </c>
      <c r="K237" s="65" t="s">
        <v>658</v>
      </c>
      <c r="L237" s="66">
        <v>46266</v>
      </c>
      <c r="M237" s="65" t="s">
        <v>258</v>
      </c>
      <c r="N237">
        <v>3002993</v>
      </c>
      <c r="O237" s="65" t="s">
        <v>259</v>
      </c>
      <c r="P237" s="66">
        <v>46266</v>
      </c>
      <c r="Q237" s="31">
        <f t="shared" si="6"/>
        <v>352</v>
      </c>
      <c r="R237" s="31">
        <f t="shared" si="7"/>
        <v>397</v>
      </c>
      <c r="S237" s="29">
        <f>IF($Q237&lt;Parâmetros!$E$19,$G237-1,$G237)</f>
        <v>46265</v>
      </c>
    </row>
    <row r="238" spans="1:19" ht="15" customHeight="1" x14ac:dyDescent="0.25">
      <c r="A238" s="124">
        <v>55138</v>
      </c>
      <c r="B238" s="65" t="s">
        <v>236</v>
      </c>
      <c r="C238" s="65" t="s">
        <v>262</v>
      </c>
      <c r="D238" s="66">
        <v>46266</v>
      </c>
      <c r="E238" s="67">
        <v>0.3</v>
      </c>
      <c r="F238" s="65" t="s">
        <v>255</v>
      </c>
      <c r="G238" s="66">
        <v>46266</v>
      </c>
      <c r="H238">
        <v>40508721</v>
      </c>
      <c r="I238">
        <v>10</v>
      </c>
      <c r="J238" s="65" t="s">
        <v>659</v>
      </c>
      <c r="K238" s="65" t="s">
        <v>660</v>
      </c>
      <c r="L238" s="66">
        <v>46266</v>
      </c>
      <c r="M238" s="65" t="s">
        <v>258</v>
      </c>
      <c r="N238">
        <v>3006500</v>
      </c>
      <c r="O238" s="65" t="s">
        <v>259</v>
      </c>
      <c r="P238" s="66">
        <v>46266</v>
      </c>
      <c r="Q238" s="31">
        <f t="shared" si="6"/>
        <v>397</v>
      </c>
      <c r="R238" s="31">
        <f t="shared" si="7"/>
        <v>415</v>
      </c>
      <c r="S238" s="29">
        <f>IF($Q238&lt;Parâmetros!$E$19,$G238-1,$G238)</f>
        <v>46265</v>
      </c>
    </row>
    <row r="239" spans="1:19" ht="15" customHeight="1" x14ac:dyDescent="0.25">
      <c r="A239" s="124">
        <v>55179</v>
      </c>
      <c r="B239" s="65" t="s">
        <v>235</v>
      </c>
      <c r="C239" s="65" t="s">
        <v>254</v>
      </c>
      <c r="D239" s="66">
        <v>46265</v>
      </c>
      <c r="E239" s="67">
        <v>1</v>
      </c>
      <c r="F239" s="65" t="s">
        <v>255</v>
      </c>
      <c r="G239" s="66">
        <v>46265</v>
      </c>
      <c r="H239">
        <v>40508848</v>
      </c>
      <c r="I239">
        <v>10</v>
      </c>
      <c r="J239" s="65" t="s">
        <v>300</v>
      </c>
      <c r="K239" s="65" t="s">
        <v>307</v>
      </c>
      <c r="L239" s="66">
        <v>46265</v>
      </c>
      <c r="M239" s="65" t="s">
        <v>258</v>
      </c>
      <c r="N239" s="65" t="s">
        <v>264</v>
      </c>
      <c r="O239" s="65" t="s">
        <v>259</v>
      </c>
      <c r="P239" s="66">
        <v>46265</v>
      </c>
      <c r="Q239" s="31">
        <f t="shared" si="6"/>
        <v>940</v>
      </c>
      <c r="R239" s="31">
        <f t="shared" si="7"/>
        <v>1000</v>
      </c>
      <c r="S239" s="29">
        <f>IF($Q239&lt;Parâmetros!$E$19,$G239-1,$G239)</f>
        <v>46265</v>
      </c>
    </row>
    <row r="240" spans="1:19" ht="15" customHeight="1" x14ac:dyDescent="0.25">
      <c r="A240" s="124">
        <v>55179</v>
      </c>
      <c r="B240" s="65" t="s">
        <v>235</v>
      </c>
      <c r="C240" s="65" t="s">
        <v>254</v>
      </c>
      <c r="D240" s="66">
        <v>46265</v>
      </c>
      <c r="E240" s="67">
        <v>1</v>
      </c>
      <c r="F240" s="65" t="s">
        <v>255</v>
      </c>
      <c r="G240" s="66">
        <v>46265</v>
      </c>
      <c r="H240">
        <v>40508815</v>
      </c>
      <c r="I240">
        <v>10</v>
      </c>
      <c r="J240" s="65" t="s">
        <v>313</v>
      </c>
      <c r="K240" s="65" t="s">
        <v>576</v>
      </c>
      <c r="L240" s="66">
        <v>46265</v>
      </c>
      <c r="M240" s="65" t="s">
        <v>258</v>
      </c>
      <c r="N240">
        <v>3007941</v>
      </c>
      <c r="O240" s="65" t="s">
        <v>259</v>
      </c>
      <c r="P240" s="66">
        <v>46265</v>
      </c>
      <c r="Q240" s="31">
        <f t="shared" si="6"/>
        <v>1001</v>
      </c>
      <c r="R240" s="31">
        <f t="shared" si="7"/>
        <v>1061</v>
      </c>
      <c r="S240" s="29">
        <f>IF($Q240&lt;Parâmetros!$E$19,$G240-1,$G240)</f>
        <v>46265</v>
      </c>
    </row>
    <row r="241" spans="1:19" ht="15" customHeight="1" x14ac:dyDescent="0.25">
      <c r="A241" s="124">
        <v>55179</v>
      </c>
      <c r="B241" s="65" t="s">
        <v>235</v>
      </c>
      <c r="C241" s="65" t="s">
        <v>254</v>
      </c>
      <c r="D241" s="66">
        <v>46265</v>
      </c>
      <c r="E241" s="67">
        <v>1</v>
      </c>
      <c r="F241" s="65" t="s">
        <v>255</v>
      </c>
      <c r="G241" s="66">
        <v>46265</v>
      </c>
      <c r="H241">
        <v>40508845</v>
      </c>
      <c r="I241">
        <v>10</v>
      </c>
      <c r="J241" s="65" t="s">
        <v>324</v>
      </c>
      <c r="K241" s="65" t="s">
        <v>488</v>
      </c>
      <c r="L241" s="66">
        <v>46265</v>
      </c>
      <c r="M241" s="65" t="s">
        <v>258</v>
      </c>
      <c r="N241" s="65" t="s">
        <v>264</v>
      </c>
      <c r="O241" s="65" t="s">
        <v>259</v>
      </c>
      <c r="P241" s="66">
        <v>46265</v>
      </c>
      <c r="Q241" s="31">
        <f t="shared" si="6"/>
        <v>1125</v>
      </c>
      <c r="R241" s="31">
        <f t="shared" si="7"/>
        <v>1185</v>
      </c>
      <c r="S241" s="29">
        <f>IF($Q241&lt;Parâmetros!$E$19,$G241-1,$G241)</f>
        <v>46265</v>
      </c>
    </row>
    <row r="242" spans="1:19" ht="15" customHeight="1" x14ac:dyDescent="0.25">
      <c r="A242" s="124">
        <v>55179</v>
      </c>
      <c r="B242" s="65" t="s">
        <v>235</v>
      </c>
      <c r="C242" s="65" t="s">
        <v>254</v>
      </c>
      <c r="D242" s="66">
        <v>46265</v>
      </c>
      <c r="E242" s="67">
        <v>1</v>
      </c>
      <c r="F242" s="65" t="s">
        <v>255</v>
      </c>
      <c r="G242" s="66">
        <v>46265</v>
      </c>
      <c r="H242">
        <v>40510450</v>
      </c>
      <c r="I242">
        <v>10</v>
      </c>
      <c r="J242" s="65" t="s">
        <v>352</v>
      </c>
      <c r="K242" s="65" t="s">
        <v>432</v>
      </c>
      <c r="L242" s="66">
        <v>46265</v>
      </c>
      <c r="M242" s="65" t="s">
        <v>261</v>
      </c>
      <c r="N242">
        <v>3007118</v>
      </c>
      <c r="O242" s="65" t="s">
        <v>259</v>
      </c>
      <c r="P242" s="66">
        <v>46265</v>
      </c>
      <c r="Q242" s="31">
        <f t="shared" si="6"/>
        <v>1245</v>
      </c>
      <c r="R242" s="31">
        <f t="shared" si="7"/>
        <v>1305</v>
      </c>
      <c r="S242" s="29">
        <f>IF($Q242&lt;Parâmetros!$E$19,$G242-1,$G242)</f>
        <v>46265</v>
      </c>
    </row>
    <row r="243" spans="1:19" ht="15" customHeight="1" x14ac:dyDescent="0.25">
      <c r="A243" s="124">
        <v>55179</v>
      </c>
      <c r="B243" s="65" t="s">
        <v>235</v>
      </c>
      <c r="C243" s="65" t="s">
        <v>254</v>
      </c>
      <c r="D243" s="66">
        <v>46265</v>
      </c>
      <c r="E243" s="67">
        <v>0.96</v>
      </c>
      <c r="F243" s="65" t="s">
        <v>255</v>
      </c>
      <c r="G243" s="66">
        <v>46265</v>
      </c>
      <c r="H243">
        <v>40510448</v>
      </c>
      <c r="I243">
        <v>20</v>
      </c>
      <c r="J243" s="65" t="s">
        <v>577</v>
      </c>
      <c r="K243" s="65" t="s">
        <v>578</v>
      </c>
      <c r="L243" s="66">
        <v>46265</v>
      </c>
      <c r="M243" s="65" t="s">
        <v>261</v>
      </c>
      <c r="N243" s="65" t="s">
        <v>264</v>
      </c>
      <c r="O243" s="65" t="s">
        <v>259</v>
      </c>
      <c r="P243" s="66">
        <v>46265</v>
      </c>
      <c r="Q243" s="31">
        <f t="shared" si="6"/>
        <v>1306</v>
      </c>
      <c r="R243" s="31">
        <f t="shared" si="7"/>
        <v>1363</v>
      </c>
      <c r="S243" s="29">
        <f>IF($Q243&lt;Parâmetros!$E$19,$G243-1,$G243)</f>
        <v>46265</v>
      </c>
    </row>
    <row r="244" spans="1:19" ht="15" customHeight="1" x14ac:dyDescent="0.25">
      <c r="A244" s="124">
        <v>55179</v>
      </c>
      <c r="B244" s="65" t="s">
        <v>235</v>
      </c>
      <c r="C244" s="65" t="s">
        <v>254</v>
      </c>
      <c r="D244" s="66">
        <v>46265</v>
      </c>
      <c r="E244" s="67">
        <v>0.63</v>
      </c>
      <c r="F244" s="65" t="s">
        <v>255</v>
      </c>
      <c r="G244" s="66">
        <v>46265</v>
      </c>
      <c r="H244">
        <v>40510454</v>
      </c>
      <c r="I244">
        <v>10</v>
      </c>
      <c r="J244" s="65" t="s">
        <v>579</v>
      </c>
      <c r="K244" s="65" t="s">
        <v>580</v>
      </c>
      <c r="L244" s="66">
        <v>46265</v>
      </c>
      <c r="M244" s="65" t="s">
        <v>261</v>
      </c>
      <c r="N244" s="65" t="s">
        <v>264</v>
      </c>
      <c r="O244" s="65" t="s">
        <v>259</v>
      </c>
      <c r="P244" s="66">
        <v>46265</v>
      </c>
      <c r="Q244" s="31">
        <f t="shared" si="6"/>
        <v>1368</v>
      </c>
      <c r="R244" s="31">
        <f t="shared" si="7"/>
        <v>1406</v>
      </c>
      <c r="S244" s="29">
        <f>IF($Q244&lt;Parâmetros!$E$19,$G244-1,$G244)</f>
        <v>46265</v>
      </c>
    </row>
    <row r="245" spans="1:19" ht="15" customHeight="1" x14ac:dyDescent="0.25">
      <c r="A245" s="124">
        <v>55179</v>
      </c>
      <c r="B245" s="65" t="s">
        <v>235</v>
      </c>
      <c r="C245" s="65" t="s">
        <v>254</v>
      </c>
      <c r="D245" s="66">
        <v>46266</v>
      </c>
      <c r="E245" s="67">
        <v>1</v>
      </c>
      <c r="F245" s="65" t="s">
        <v>255</v>
      </c>
      <c r="G245" s="66">
        <v>46266</v>
      </c>
      <c r="H245">
        <v>40508897</v>
      </c>
      <c r="I245">
        <v>10</v>
      </c>
      <c r="J245" s="65" t="s">
        <v>756</v>
      </c>
      <c r="K245" s="65" t="s">
        <v>757</v>
      </c>
      <c r="L245" s="66">
        <v>46266</v>
      </c>
      <c r="M245" s="65" t="s">
        <v>258</v>
      </c>
      <c r="N245" s="65" t="s">
        <v>264</v>
      </c>
      <c r="O245" s="65" t="s">
        <v>259</v>
      </c>
      <c r="P245" s="66">
        <v>46266</v>
      </c>
      <c r="Q245" s="31">
        <f t="shared" si="6"/>
        <v>939</v>
      </c>
      <c r="R245" s="31">
        <f t="shared" si="7"/>
        <v>999</v>
      </c>
      <c r="S245" s="29">
        <f>IF($Q245&lt;Parâmetros!$E$19,$G245-1,$G245)</f>
        <v>46266</v>
      </c>
    </row>
    <row r="246" spans="1:19" ht="15" customHeight="1" x14ac:dyDescent="0.25">
      <c r="A246" s="124">
        <v>55179</v>
      </c>
      <c r="B246" s="65" t="s">
        <v>235</v>
      </c>
      <c r="C246" s="65" t="s">
        <v>254</v>
      </c>
      <c r="D246" s="66">
        <v>46266</v>
      </c>
      <c r="E246" s="67">
        <v>1</v>
      </c>
      <c r="F246" s="65" t="s">
        <v>255</v>
      </c>
      <c r="G246" s="66">
        <v>46266</v>
      </c>
      <c r="H246">
        <v>40510744</v>
      </c>
      <c r="I246">
        <v>10</v>
      </c>
      <c r="J246" s="65" t="s">
        <v>307</v>
      </c>
      <c r="K246" s="65" t="s">
        <v>758</v>
      </c>
      <c r="L246" s="66">
        <v>46266</v>
      </c>
      <c r="M246" s="65" t="s">
        <v>261</v>
      </c>
      <c r="N246" s="65" t="s">
        <v>264</v>
      </c>
      <c r="O246" s="65" t="s">
        <v>259</v>
      </c>
      <c r="P246" s="66">
        <v>46266</v>
      </c>
      <c r="Q246" s="31">
        <f t="shared" si="6"/>
        <v>1000</v>
      </c>
      <c r="R246" s="31">
        <f t="shared" si="7"/>
        <v>1060</v>
      </c>
      <c r="S246" s="29">
        <f>IF($Q246&lt;Parâmetros!$E$19,$G246-1,$G246)</f>
        <v>46266</v>
      </c>
    </row>
    <row r="247" spans="1:19" ht="15" customHeight="1" x14ac:dyDescent="0.25">
      <c r="A247" s="124">
        <v>55179</v>
      </c>
      <c r="B247" s="65" t="s">
        <v>235</v>
      </c>
      <c r="C247" s="65" t="s">
        <v>254</v>
      </c>
      <c r="D247" s="66">
        <v>46266</v>
      </c>
      <c r="E247" s="67">
        <v>1</v>
      </c>
      <c r="F247" s="65" t="s">
        <v>255</v>
      </c>
      <c r="G247" s="66">
        <v>46266</v>
      </c>
      <c r="H247">
        <v>40510743</v>
      </c>
      <c r="I247">
        <v>10</v>
      </c>
      <c r="J247" s="65" t="s">
        <v>759</v>
      </c>
      <c r="K247" s="65" t="s">
        <v>760</v>
      </c>
      <c r="L247" s="66">
        <v>46266</v>
      </c>
      <c r="M247" s="65" t="s">
        <v>261</v>
      </c>
      <c r="N247" s="65" t="s">
        <v>264</v>
      </c>
      <c r="O247" s="65" t="s">
        <v>259</v>
      </c>
      <c r="P247" s="66">
        <v>46266</v>
      </c>
      <c r="Q247" s="31">
        <f t="shared" si="6"/>
        <v>1062</v>
      </c>
      <c r="R247" s="31">
        <f t="shared" si="7"/>
        <v>1122</v>
      </c>
      <c r="S247" s="29">
        <f>IF($Q247&lt;Parâmetros!$E$19,$G247-1,$G247)</f>
        <v>46266</v>
      </c>
    </row>
    <row r="248" spans="1:19" ht="15" customHeight="1" x14ac:dyDescent="0.25">
      <c r="A248" s="124">
        <v>55179</v>
      </c>
      <c r="B248" s="65" t="s">
        <v>235</v>
      </c>
      <c r="C248" s="65" t="s">
        <v>254</v>
      </c>
      <c r="D248" s="66">
        <v>46266</v>
      </c>
      <c r="E248" s="67">
        <v>1</v>
      </c>
      <c r="F248" s="65" t="s">
        <v>255</v>
      </c>
      <c r="G248" s="66">
        <v>46266</v>
      </c>
      <c r="H248">
        <v>40508894</v>
      </c>
      <c r="I248">
        <v>10</v>
      </c>
      <c r="J248" s="65" t="s">
        <v>324</v>
      </c>
      <c r="K248" s="65" t="s">
        <v>488</v>
      </c>
      <c r="L248" s="66">
        <v>46266</v>
      </c>
      <c r="M248" s="65" t="s">
        <v>258</v>
      </c>
      <c r="N248" s="65" t="s">
        <v>264</v>
      </c>
      <c r="O248" s="65" t="s">
        <v>259</v>
      </c>
      <c r="P248" s="66">
        <v>46266</v>
      </c>
      <c r="Q248" s="31">
        <f t="shared" si="6"/>
        <v>1125</v>
      </c>
      <c r="R248" s="31">
        <f t="shared" si="7"/>
        <v>1185</v>
      </c>
      <c r="S248" s="29">
        <f>IF($Q248&lt;Parâmetros!$E$19,$G248-1,$G248)</f>
        <v>46266</v>
      </c>
    </row>
    <row r="249" spans="1:19" ht="15" customHeight="1" x14ac:dyDescent="0.25">
      <c r="A249" s="124">
        <v>55179</v>
      </c>
      <c r="B249" s="65" t="s">
        <v>235</v>
      </c>
      <c r="C249" s="65" t="s">
        <v>254</v>
      </c>
      <c r="D249" s="66">
        <v>46266</v>
      </c>
      <c r="E249" s="67">
        <v>1</v>
      </c>
      <c r="F249" s="65" t="s">
        <v>255</v>
      </c>
      <c r="G249" s="66">
        <v>46266</v>
      </c>
      <c r="H249">
        <v>40510745</v>
      </c>
      <c r="I249">
        <v>10</v>
      </c>
      <c r="J249" s="65" t="s">
        <v>761</v>
      </c>
      <c r="K249" s="65" t="s">
        <v>762</v>
      </c>
      <c r="L249" s="66">
        <v>46266</v>
      </c>
      <c r="M249" s="65" t="s">
        <v>261</v>
      </c>
      <c r="N249">
        <v>3010704</v>
      </c>
      <c r="O249" s="65" t="s">
        <v>259</v>
      </c>
      <c r="P249" s="66">
        <v>46266</v>
      </c>
      <c r="Q249" s="31">
        <f t="shared" si="6"/>
        <v>1250</v>
      </c>
      <c r="R249" s="31">
        <f t="shared" si="7"/>
        <v>1310</v>
      </c>
      <c r="S249" s="29">
        <f>IF($Q249&lt;Parâmetros!$E$19,$G249-1,$G249)</f>
        <v>46266</v>
      </c>
    </row>
    <row r="250" spans="1:19" ht="15" customHeight="1" x14ac:dyDescent="0.25">
      <c r="A250" s="124">
        <v>55179</v>
      </c>
      <c r="B250" s="65" t="s">
        <v>235</v>
      </c>
      <c r="C250" s="65" t="s">
        <v>254</v>
      </c>
      <c r="D250" s="66">
        <v>46266</v>
      </c>
      <c r="E250" s="67">
        <v>1</v>
      </c>
      <c r="F250" s="65" t="s">
        <v>255</v>
      </c>
      <c r="G250" s="66">
        <v>46266</v>
      </c>
      <c r="H250">
        <v>40508816</v>
      </c>
      <c r="I250">
        <v>10</v>
      </c>
      <c r="J250" s="65" t="s">
        <v>763</v>
      </c>
      <c r="K250" s="65" t="s">
        <v>764</v>
      </c>
      <c r="L250" s="66">
        <v>46266</v>
      </c>
      <c r="M250" s="65" t="s">
        <v>258</v>
      </c>
      <c r="N250">
        <v>3007941</v>
      </c>
      <c r="O250" s="65" t="s">
        <v>259</v>
      </c>
      <c r="P250" s="66">
        <v>46266</v>
      </c>
      <c r="Q250" s="31">
        <f t="shared" si="6"/>
        <v>1311</v>
      </c>
      <c r="R250" s="31">
        <f t="shared" si="7"/>
        <v>1371</v>
      </c>
      <c r="S250" s="29">
        <f>IF($Q250&lt;Parâmetros!$E$19,$G250-1,$G250)</f>
        <v>46266</v>
      </c>
    </row>
    <row r="251" spans="1:19" ht="15" customHeight="1" x14ac:dyDescent="0.25">
      <c r="A251" s="124">
        <v>55179</v>
      </c>
      <c r="B251" s="65" t="s">
        <v>235</v>
      </c>
      <c r="C251" s="65" t="s">
        <v>254</v>
      </c>
      <c r="D251" s="66">
        <v>46266</v>
      </c>
      <c r="E251" s="67">
        <v>0.45</v>
      </c>
      <c r="F251" s="65" t="s">
        <v>255</v>
      </c>
      <c r="G251" s="66">
        <v>46266</v>
      </c>
      <c r="H251">
        <v>40510747</v>
      </c>
      <c r="I251">
        <v>10</v>
      </c>
      <c r="J251" s="65" t="s">
        <v>765</v>
      </c>
      <c r="K251" s="65" t="s">
        <v>766</v>
      </c>
      <c r="L251" s="66">
        <v>46266</v>
      </c>
      <c r="M251" s="65" t="s">
        <v>261</v>
      </c>
      <c r="N251" s="65" t="s">
        <v>264</v>
      </c>
      <c r="O251" s="65" t="s">
        <v>259</v>
      </c>
      <c r="P251" s="66">
        <v>46266</v>
      </c>
      <c r="Q251" s="31">
        <f t="shared" si="6"/>
        <v>1373</v>
      </c>
      <c r="R251" s="31">
        <f t="shared" si="7"/>
        <v>1400</v>
      </c>
      <c r="S251" s="29">
        <f>IF($Q251&lt;Parâmetros!$E$19,$G251-1,$G251)</f>
        <v>46266</v>
      </c>
    </row>
    <row r="252" spans="1:19" ht="15" customHeight="1" x14ac:dyDescent="0.25">
      <c r="A252" s="124">
        <v>55420</v>
      </c>
      <c r="B252" s="65" t="s">
        <v>357</v>
      </c>
      <c r="C252" s="65" t="s">
        <v>262</v>
      </c>
      <c r="D252" s="66">
        <v>46265</v>
      </c>
      <c r="E252" s="67">
        <v>3.16</v>
      </c>
      <c r="F252" s="65" t="s">
        <v>255</v>
      </c>
      <c r="G252" s="66">
        <v>46265</v>
      </c>
      <c r="H252">
        <v>40507023</v>
      </c>
      <c r="I252">
        <v>10</v>
      </c>
      <c r="J252" s="65" t="s">
        <v>581</v>
      </c>
      <c r="K252" s="65" t="s">
        <v>582</v>
      </c>
      <c r="L252" s="66">
        <v>46265</v>
      </c>
      <c r="M252" s="65" t="s">
        <v>261</v>
      </c>
      <c r="N252">
        <v>3007118</v>
      </c>
      <c r="O252" s="65" t="s">
        <v>259</v>
      </c>
      <c r="P252" s="66">
        <v>46265</v>
      </c>
      <c r="Q252" s="31">
        <f t="shared" si="6"/>
        <v>951</v>
      </c>
      <c r="R252" s="31">
        <f t="shared" si="7"/>
        <v>1140</v>
      </c>
      <c r="S252" s="29">
        <f>IF($Q252&lt;Parâmetros!$E$19,$G252-1,$G252)</f>
        <v>46265</v>
      </c>
    </row>
    <row r="253" spans="1:19" ht="15" customHeight="1" x14ac:dyDescent="0.25">
      <c r="A253" s="124">
        <v>55420</v>
      </c>
      <c r="B253" s="65" t="s">
        <v>357</v>
      </c>
      <c r="C253" s="65" t="s">
        <v>262</v>
      </c>
      <c r="D253" s="66">
        <v>46265</v>
      </c>
      <c r="E253" s="67">
        <v>0.32</v>
      </c>
      <c r="F253" s="65" t="s">
        <v>255</v>
      </c>
      <c r="G253" s="66">
        <v>46265</v>
      </c>
      <c r="H253">
        <v>40508767</v>
      </c>
      <c r="I253">
        <v>10</v>
      </c>
      <c r="J253" s="65" t="s">
        <v>583</v>
      </c>
      <c r="K253" s="65" t="s">
        <v>584</v>
      </c>
      <c r="L253" s="66">
        <v>46265</v>
      </c>
      <c r="M253" s="65" t="s">
        <v>258</v>
      </c>
      <c r="N253">
        <v>3011378</v>
      </c>
      <c r="O253" s="65" t="s">
        <v>259</v>
      </c>
      <c r="P253" s="66">
        <v>46265</v>
      </c>
      <c r="Q253" s="31">
        <f t="shared" si="6"/>
        <v>1198</v>
      </c>
      <c r="R253" s="31">
        <f t="shared" si="7"/>
        <v>1217</v>
      </c>
      <c r="S253" s="29">
        <f>IF($Q253&lt;Parâmetros!$E$19,$G253-1,$G253)</f>
        <v>46265</v>
      </c>
    </row>
    <row r="254" spans="1:19" ht="15" customHeight="1" x14ac:dyDescent="0.25">
      <c r="A254" s="124">
        <v>55420</v>
      </c>
      <c r="B254" s="65" t="s">
        <v>357</v>
      </c>
      <c r="C254" s="65" t="s">
        <v>262</v>
      </c>
      <c r="D254" s="66">
        <v>46265</v>
      </c>
      <c r="E254" s="67">
        <v>0.28000000000000003</v>
      </c>
      <c r="F254" s="65" t="s">
        <v>255</v>
      </c>
      <c r="G254" s="66">
        <v>46265</v>
      </c>
      <c r="H254">
        <v>40508766</v>
      </c>
      <c r="I254">
        <v>10</v>
      </c>
      <c r="J254" s="65" t="s">
        <v>585</v>
      </c>
      <c r="K254" s="65" t="s">
        <v>586</v>
      </c>
      <c r="L254" s="66">
        <v>46265</v>
      </c>
      <c r="M254" s="65" t="s">
        <v>258</v>
      </c>
      <c r="N254">
        <v>3011379</v>
      </c>
      <c r="O254" s="65" t="s">
        <v>259</v>
      </c>
      <c r="P254" s="66">
        <v>46265</v>
      </c>
      <c r="Q254" s="31">
        <f t="shared" si="6"/>
        <v>1217</v>
      </c>
      <c r="R254" s="31">
        <f t="shared" si="7"/>
        <v>1234</v>
      </c>
      <c r="S254" s="29">
        <f>IF($Q254&lt;Parâmetros!$E$19,$G254-1,$G254)</f>
        <v>46265</v>
      </c>
    </row>
    <row r="255" spans="1:19" ht="15" customHeight="1" x14ac:dyDescent="0.25">
      <c r="A255" s="124">
        <v>55420</v>
      </c>
      <c r="B255" s="65" t="s">
        <v>357</v>
      </c>
      <c r="C255" s="65" t="s">
        <v>262</v>
      </c>
      <c r="D255" s="66">
        <v>46265</v>
      </c>
      <c r="E255" s="67">
        <v>0.18</v>
      </c>
      <c r="F255" s="65" t="s">
        <v>255</v>
      </c>
      <c r="G255" s="66">
        <v>46265</v>
      </c>
      <c r="H255">
        <v>40508764</v>
      </c>
      <c r="I255">
        <v>10</v>
      </c>
      <c r="J255" s="65" t="s">
        <v>587</v>
      </c>
      <c r="K255" s="65" t="s">
        <v>588</v>
      </c>
      <c r="L255" s="66">
        <v>46265</v>
      </c>
      <c r="M255" s="65" t="s">
        <v>258</v>
      </c>
      <c r="N255">
        <v>3006837</v>
      </c>
      <c r="O255" s="65" t="s">
        <v>259</v>
      </c>
      <c r="P255" s="66">
        <v>46265</v>
      </c>
      <c r="Q255" s="31">
        <f t="shared" si="6"/>
        <v>1235</v>
      </c>
      <c r="R255" s="31">
        <f t="shared" si="7"/>
        <v>1245</v>
      </c>
      <c r="S255" s="29">
        <f>IF($Q255&lt;Parâmetros!$E$19,$G255-1,$G255)</f>
        <v>46265</v>
      </c>
    </row>
    <row r="256" spans="1:19" ht="15" customHeight="1" x14ac:dyDescent="0.25">
      <c r="A256" s="124">
        <v>55420</v>
      </c>
      <c r="B256" s="65" t="s">
        <v>357</v>
      </c>
      <c r="C256" s="65" t="s">
        <v>262</v>
      </c>
      <c r="D256" s="66">
        <v>46265</v>
      </c>
      <c r="E256" s="67">
        <v>0.19</v>
      </c>
      <c r="F256" s="65" t="s">
        <v>255</v>
      </c>
      <c r="G256" s="66">
        <v>46265</v>
      </c>
      <c r="H256">
        <v>40508763</v>
      </c>
      <c r="I256">
        <v>10</v>
      </c>
      <c r="J256" s="65" t="s">
        <v>589</v>
      </c>
      <c r="K256" s="65" t="s">
        <v>590</v>
      </c>
      <c r="L256" s="66">
        <v>46265</v>
      </c>
      <c r="M256" s="65" t="s">
        <v>258</v>
      </c>
      <c r="N256">
        <v>3008323</v>
      </c>
      <c r="O256" s="65" t="s">
        <v>259</v>
      </c>
      <c r="P256" s="66">
        <v>46265</v>
      </c>
      <c r="Q256" s="31">
        <f t="shared" si="6"/>
        <v>1246</v>
      </c>
      <c r="R256" s="31">
        <f t="shared" si="7"/>
        <v>1257</v>
      </c>
      <c r="S256" s="29">
        <f>IF($Q256&lt;Parâmetros!$E$19,$G256-1,$G256)</f>
        <v>46265</v>
      </c>
    </row>
    <row r="257" spans="1:19" ht="15" customHeight="1" x14ac:dyDescent="0.25">
      <c r="A257" s="124">
        <v>55420</v>
      </c>
      <c r="B257" s="65" t="s">
        <v>357</v>
      </c>
      <c r="C257" s="65" t="s">
        <v>262</v>
      </c>
      <c r="D257" s="66">
        <v>46265</v>
      </c>
      <c r="E257" s="67">
        <v>0.26</v>
      </c>
      <c r="F257" s="65" t="s">
        <v>255</v>
      </c>
      <c r="G257" s="66">
        <v>46265</v>
      </c>
      <c r="H257">
        <v>40508762</v>
      </c>
      <c r="I257">
        <v>10</v>
      </c>
      <c r="J257" s="65" t="s">
        <v>591</v>
      </c>
      <c r="K257" s="65" t="s">
        <v>592</v>
      </c>
      <c r="L257" s="66">
        <v>46265</v>
      </c>
      <c r="M257" s="65" t="s">
        <v>258</v>
      </c>
      <c r="N257">
        <v>3006773</v>
      </c>
      <c r="O257" s="65" t="s">
        <v>259</v>
      </c>
      <c r="P257" s="66">
        <v>46265</v>
      </c>
      <c r="Q257" s="31">
        <f t="shared" si="6"/>
        <v>1258</v>
      </c>
      <c r="R257" s="31">
        <f t="shared" si="7"/>
        <v>1273</v>
      </c>
      <c r="S257" s="29">
        <f>IF($Q257&lt;Parâmetros!$E$19,$G257-1,$G257)</f>
        <v>46265</v>
      </c>
    </row>
    <row r="258" spans="1:19" ht="15" customHeight="1" x14ac:dyDescent="0.25">
      <c r="A258" s="124">
        <v>55420</v>
      </c>
      <c r="B258" s="65" t="s">
        <v>357</v>
      </c>
      <c r="C258" s="65" t="s">
        <v>262</v>
      </c>
      <c r="D258" s="66">
        <v>46265</v>
      </c>
      <c r="E258" s="67">
        <v>0.23</v>
      </c>
      <c r="F258" s="65" t="s">
        <v>255</v>
      </c>
      <c r="G258" s="66">
        <v>46265</v>
      </c>
      <c r="H258">
        <v>40508761</v>
      </c>
      <c r="I258">
        <v>10</v>
      </c>
      <c r="J258" s="65" t="s">
        <v>593</v>
      </c>
      <c r="K258" s="65" t="s">
        <v>594</v>
      </c>
      <c r="L258" s="66">
        <v>46265</v>
      </c>
      <c r="M258" s="65" t="s">
        <v>258</v>
      </c>
      <c r="N258">
        <v>3003750</v>
      </c>
      <c r="O258" s="65" t="s">
        <v>259</v>
      </c>
      <c r="P258" s="66">
        <v>46265</v>
      </c>
      <c r="Q258" s="31">
        <f t="shared" ref="Q258:Q321" si="8">IFERROR(VALUE(LEFT($J258,2))*60+VALUE(MID($J258,4,2)),9999)</f>
        <v>1274</v>
      </c>
      <c r="R258" s="31">
        <f t="shared" ref="R258:R321" si="9">IFERROR(VALUE(LEFT($K258,2))*60+VALUE(MID($K258,4,2)),"")</f>
        <v>1288</v>
      </c>
      <c r="S258" s="29">
        <f>IF($Q258&lt;Parâmetros!$E$19,$G258-1,$G258)</f>
        <v>46265</v>
      </c>
    </row>
    <row r="259" spans="1:19" ht="15" customHeight="1" x14ac:dyDescent="0.25">
      <c r="A259" s="124">
        <v>55420</v>
      </c>
      <c r="B259" s="65" t="s">
        <v>357</v>
      </c>
      <c r="C259" s="65" t="s">
        <v>262</v>
      </c>
      <c r="D259" s="66">
        <v>46265</v>
      </c>
      <c r="E259" s="67">
        <v>0.6</v>
      </c>
      <c r="F259" s="65" t="s">
        <v>255</v>
      </c>
      <c r="G259" s="66">
        <v>46265</v>
      </c>
      <c r="H259">
        <v>40508760</v>
      </c>
      <c r="I259">
        <v>10</v>
      </c>
      <c r="J259" s="65" t="s">
        <v>595</v>
      </c>
      <c r="K259" s="65" t="s">
        <v>596</v>
      </c>
      <c r="L259" s="66">
        <v>46265</v>
      </c>
      <c r="M259" s="65" t="s">
        <v>258</v>
      </c>
      <c r="N259">
        <v>3003749</v>
      </c>
      <c r="O259" s="65" t="s">
        <v>259</v>
      </c>
      <c r="P259" s="66">
        <v>46265</v>
      </c>
      <c r="Q259" s="31">
        <f t="shared" si="8"/>
        <v>1289</v>
      </c>
      <c r="R259" s="31">
        <f t="shared" si="9"/>
        <v>1325</v>
      </c>
      <c r="S259" s="29">
        <f>IF($Q259&lt;Parâmetros!$E$19,$G259-1,$G259)</f>
        <v>46265</v>
      </c>
    </row>
    <row r="260" spans="1:19" ht="15" customHeight="1" x14ac:dyDescent="0.25">
      <c r="A260" s="124">
        <v>55420</v>
      </c>
      <c r="B260" s="65" t="s">
        <v>357</v>
      </c>
      <c r="C260" s="65" t="s">
        <v>262</v>
      </c>
      <c r="D260" s="66">
        <v>46265</v>
      </c>
      <c r="E260" s="67">
        <v>0.49</v>
      </c>
      <c r="F260" s="65" t="s">
        <v>255</v>
      </c>
      <c r="G260" s="66">
        <v>46265</v>
      </c>
      <c r="H260">
        <v>40507751</v>
      </c>
      <c r="I260">
        <v>10</v>
      </c>
      <c r="J260" s="65" t="s">
        <v>597</v>
      </c>
      <c r="K260" s="65" t="s">
        <v>598</v>
      </c>
      <c r="L260" s="66">
        <v>46265</v>
      </c>
      <c r="M260" s="65" t="s">
        <v>258</v>
      </c>
      <c r="N260">
        <v>3010386</v>
      </c>
      <c r="O260" s="65" t="s">
        <v>259</v>
      </c>
      <c r="P260" s="66">
        <v>46265</v>
      </c>
      <c r="Q260" s="31">
        <f t="shared" si="8"/>
        <v>1326</v>
      </c>
      <c r="R260" s="31">
        <f t="shared" si="9"/>
        <v>1355</v>
      </c>
      <c r="S260" s="29">
        <f>IF($Q260&lt;Parâmetros!$E$19,$G260-1,$G260)</f>
        <v>46265</v>
      </c>
    </row>
    <row r="261" spans="1:19" ht="15" customHeight="1" x14ac:dyDescent="0.25">
      <c r="A261" s="124">
        <v>55420</v>
      </c>
      <c r="B261" s="65" t="s">
        <v>357</v>
      </c>
      <c r="C261" s="65" t="s">
        <v>262</v>
      </c>
      <c r="D261" s="66">
        <v>46265</v>
      </c>
      <c r="E261" s="67">
        <v>0.3</v>
      </c>
      <c r="F261" s="65" t="s">
        <v>255</v>
      </c>
      <c r="G261" s="66">
        <v>46265</v>
      </c>
      <c r="H261">
        <v>40507749</v>
      </c>
      <c r="I261">
        <v>10</v>
      </c>
      <c r="J261" s="65" t="s">
        <v>423</v>
      </c>
      <c r="K261" s="65" t="s">
        <v>599</v>
      </c>
      <c r="L261" s="66">
        <v>46265</v>
      </c>
      <c r="M261" s="65" t="s">
        <v>258</v>
      </c>
      <c r="N261">
        <v>3002855</v>
      </c>
      <c r="O261" s="65" t="s">
        <v>259</v>
      </c>
      <c r="P261" s="66">
        <v>46265</v>
      </c>
      <c r="Q261" s="31">
        <f t="shared" si="8"/>
        <v>1356</v>
      </c>
      <c r="R261" s="31">
        <f t="shared" si="9"/>
        <v>1374</v>
      </c>
      <c r="S261" s="29">
        <f>IF($Q261&lt;Parâmetros!$E$19,$G261-1,$G261)</f>
        <v>46265</v>
      </c>
    </row>
    <row r="262" spans="1:19" ht="15" customHeight="1" x14ac:dyDescent="0.25">
      <c r="A262" s="124">
        <v>55554</v>
      </c>
      <c r="B262" s="65" t="s">
        <v>205</v>
      </c>
      <c r="C262" s="65" t="s">
        <v>288</v>
      </c>
      <c r="D262" s="66">
        <v>46265</v>
      </c>
      <c r="E262" s="67">
        <v>4</v>
      </c>
      <c r="F262" s="65" t="s">
        <v>255</v>
      </c>
      <c r="G262" s="66">
        <v>46264</v>
      </c>
      <c r="H262">
        <v>40508679</v>
      </c>
      <c r="I262">
        <v>20</v>
      </c>
      <c r="J262" s="65" t="s">
        <v>289</v>
      </c>
      <c r="K262" s="65" t="s">
        <v>302</v>
      </c>
      <c r="L262" s="66">
        <v>46264</v>
      </c>
      <c r="M262" s="65" t="s">
        <v>261</v>
      </c>
      <c r="N262" s="65" t="s">
        <v>264</v>
      </c>
      <c r="O262" s="65" t="s">
        <v>259</v>
      </c>
      <c r="P262" s="66">
        <v>46265</v>
      </c>
      <c r="Q262" s="31">
        <f t="shared" si="8"/>
        <v>440</v>
      </c>
      <c r="R262" s="31">
        <f t="shared" si="9"/>
        <v>680</v>
      </c>
      <c r="S262" s="29">
        <f>IF($Q262&lt;Parâmetros!$E$19,$G262-1,$G262)</f>
        <v>46264</v>
      </c>
    </row>
    <row r="263" spans="1:19" ht="15" customHeight="1" x14ac:dyDescent="0.25">
      <c r="A263" s="124">
        <v>55554</v>
      </c>
      <c r="B263" s="65" t="s">
        <v>205</v>
      </c>
      <c r="C263" s="65" t="s">
        <v>288</v>
      </c>
      <c r="D263" s="66">
        <v>46265</v>
      </c>
      <c r="E263" s="67">
        <v>2.67</v>
      </c>
      <c r="F263" s="65" t="s">
        <v>255</v>
      </c>
      <c r="G263" s="66">
        <v>46264</v>
      </c>
      <c r="H263">
        <v>40508679</v>
      </c>
      <c r="I263">
        <v>20</v>
      </c>
      <c r="J263" s="65" t="s">
        <v>305</v>
      </c>
      <c r="K263" s="65" t="s">
        <v>297</v>
      </c>
      <c r="L263" s="66">
        <v>46264</v>
      </c>
      <c r="M263" s="65" t="s">
        <v>261</v>
      </c>
      <c r="N263" s="65" t="s">
        <v>264</v>
      </c>
      <c r="O263" s="65" t="s">
        <v>259</v>
      </c>
      <c r="P263" s="66">
        <v>46265</v>
      </c>
      <c r="Q263" s="31">
        <f t="shared" si="8"/>
        <v>760</v>
      </c>
      <c r="R263" s="31">
        <f t="shared" si="9"/>
        <v>920</v>
      </c>
      <c r="S263" s="29">
        <f>IF($Q263&lt;Parâmetros!$E$19,$G263-1,$G263)</f>
        <v>46264</v>
      </c>
    </row>
    <row r="264" spans="1:19" ht="15" customHeight="1" x14ac:dyDescent="0.25">
      <c r="A264" s="124">
        <v>55554</v>
      </c>
      <c r="B264" s="65" t="s">
        <v>205</v>
      </c>
      <c r="C264" s="65" t="s">
        <v>288</v>
      </c>
      <c r="D264" s="66">
        <v>46266</v>
      </c>
      <c r="E264" s="67">
        <v>4</v>
      </c>
      <c r="F264" s="65" t="s">
        <v>255</v>
      </c>
      <c r="G264" s="66">
        <v>46265</v>
      </c>
      <c r="H264">
        <v>40506752</v>
      </c>
      <c r="I264">
        <v>10</v>
      </c>
      <c r="J264" s="65" t="s">
        <v>289</v>
      </c>
      <c r="K264" s="65" t="s">
        <v>302</v>
      </c>
      <c r="L264" s="66">
        <v>46265</v>
      </c>
      <c r="M264" s="65" t="s">
        <v>261</v>
      </c>
      <c r="N264" s="65" t="s">
        <v>264</v>
      </c>
      <c r="O264" s="65" t="s">
        <v>259</v>
      </c>
      <c r="P264" s="66">
        <v>46266</v>
      </c>
      <c r="Q264" s="31">
        <f t="shared" si="8"/>
        <v>440</v>
      </c>
      <c r="R264" s="31">
        <f t="shared" si="9"/>
        <v>680</v>
      </c>
      <c r="S264" s="29">
        <f>IF($Q264&lt;Parâmetros!$E$19,$G264-1,$G264)</f>
        <v>46265</v>
      </c>
    </row>
    <row r="265" spans="1:19" ht="15" customHeight="1" x14ac:dyDescent="0.25">
      <c r="A265" s="124">
        <v>55554</v>
      </c>
      <c r="B265" s="65" t="s">
        <v>205</v>
      </c>
      <c r="C265" s="65" t="s">
        <v>288</v>
      </c>
      <c r="D265" s="66">
        <v>46266</v>
      </c>
      <c r="E265" s="67">
        <v>2.83</v>
      </c>
      <c r="F265" s="65" t="s">
        <v>255</v>
      </c>
      <c r="G265" s="66">
        <v>46265</v>
      </c>
      <c r="H265">
        <v>40506752</v>
      </c>
      <c r="I265">
        <v>10</v>
      </c>
      <c r="J265" s="65" t="s">
        <v>305</v>
      </c>
      <c r="K265" s="65" t="s">
        <v>306</v>
      </c>
      <c r="L265" s="66">
        <v>46265</v>
      </c>
      <c r="M265" s="65" t="s">
        <v>261</v>
      </c>
      <c r="N265" s="65" t="s">
        <v>264</v>
      </c>
      <c r="O265" s="65" t="s">
        <v>259</v>
      </c>
      <c r="P265" s="66">
        <v>46266</v>
      </c>
      <c r="Q265" s="31">
        <f t="shared" si="8"/>
        <v>760</v>
      </c>
      <c r="R265" s="31">
        <f t="shared" si="9"/>
        <v>930</v>
      </c>
      <c r="S265" s="29">
        <f>IF($Q265&lt;Parâmetros!$E$19,$G265-1,$G265)</f>
        <v>46265</v>
      </c>
    </row>
    <row r="266" spans="1:19" ht="15" customHeight="1" x14ac:dyDescent="0.25">
      <c r="A266" s="124">
        <v>55554</v>
      </c>
      <c r="B266" s="65" t="s">
        <v>205</v>
      </c>
      <c r="C266" s="65" t="s">
        <v>288</v>
      </c>
      <c r="D266" s="66">
        <v>46266</v>
      </c>
      <c r="E266" s="67">
        <v>0.92</v>
      </c>
      <c r="F266" s="65" t="s">
        <v>255</v>
      </c>
      <c r="G266" s="66">
        <v>46265</v>
      </c>
      <c r="H266">
        <v>40509923</v>
      </c>
      <c r="I266">
        <v>30</v>
      </c>
      <c r="J266" s="65" t="s">
        <v>300</v>
      </c>
      <c r="K266" s="65" t="s">
        <v>311</v>
      </c>
      <c r="L266" s="66">
        <v>46265</v>
      </c>
      <c r="M266" s="65" t="s">
        <v>261</v>
      </c>
      <c r="N266" s="65" t="s">
        <v>264</v>
      </c>
      <c r="O266" s="65" t="s">
        <v>259</v>
      </c>
      <c r="P266" s="66">
        <v>46266</v>
      </c>
      <c r="Q266" s="31">
        <f t="shared" si="8"/>
        <v>940</v>
      </c>
      <c r="R266" s="31">
        <f t="shared" si="9"/>
        <v>995</v>
      </c>
      <c r="S266" s="29">
        <f>IF($Q266&lt;Parâmetros!$E$19,$G266-1,$G266)</f>
        <v>46265</v>
      </c>
    </row>
    <row r="267" spans="1:19" ht="15" customHeight="1" x14ac:dyDescent="0.25">
      <c r="A267" s="124">
        <v>55554</v>
      </c>
      <c r="B267" s="65" t="s">
        <v>205</v>
      </c>
      <c r="C267" s="65" t="s">
        <v>288</v>
      </c>
      <c r="D267" s="66">
        <v>46267</v>
      </c>
      <c r="E267" s="67">
        <v>4.0199999999999996</v>
      </c>
      <c r="F267" s="65" t="s">
        <v>255</v>
      </c>
      <c r="G267" s="66">
        <v>46266</v>
      </c>
      <c r="H267">
        <v>40510969</v>
      </c>
      <c r="I267">
        <v>10</v>
      </c>
      <c r="J267" s="65" t="s">
        <v>289</v>
      </c>
      <c r="K267" s="65" t="s">
        <v>818</v>
      </c>
      <c r="L267" s="66">
        <v>46266</v>
      </c>
      <c r="M267" s="65" t="s">
        <v>261</v>
      </c>
      <c r="N267" s="65" t="s">
        <v>264</v>
      </c>
      <c r="O267" s="65" t="s">
        <v>259</v>
      </c>
      <c r="P267" s="66">
        <v>46267</v>
      </c>
      <c r="Q267" s="31">
        <f t="shared" si="8"/>
        <v>440</v>
      </c>
      <c r="R267" s="31">
        <f t="shared" si="9"/>
        <v>681</v>
      </c>
      <c r="S267" s="29">
        <f>IF($Q267&lt;Parâmetros!$E$19,$G267-1,$G267)</f>
        <v>46266</v>
      </c>
    </row>
    <row r="268" spans="1:19" ht="15" customHeight="1" x14ac:dyDescent="0.25">
      <c r="A268" s="124">
        <v>55554</v>
      </c>
      <c r="B268" s="65" t="s">
        <v>205</v>
      </c>
      <c r="C268" s="65" t="s">
        <v>288</v>
      </c>
      <c r="D268" s="66">
        <v>46267</v>
      </c>
      <c r="E268" s="67">
        <v>3.92</v>
      </c>
      <c r="F268" s="65" t="s">
        <v>255</v>
      </c>
      <c r="G268" s="66">
        <v>46266</v>
      </c>
      <c r="H268">
        <v>40510969</v>
      </c>
      <c r="I268">
        <v>10</v>
      </c>
      <c r="J268" s="65" t="s">
        <v>305</v>
      </c>
      <c r="K268" s="65" t="s">
        <v>311</v>
      </c>
      <c r="L268" s="66">
        <v>46266</v>
      </c>
      <c r="M268" s="65" t="s">
        <v>261</v>
      </c>
      <c r="N268" s="65" t="s">
        <v>264</v>
      </c>
      <c r="O268" s="65" t="s">
        <v>259</v>
      </c>
      <c r="P268" s="66">
        <v>46267</v>
      </c>
      <c r="Q268" s="31">
        <f t="shared" si="8"/>
        <v>760</v>
      </c>
      <c r="R268" s="31">
        <f t="shared" si="9"/>
        <v>995</v>
      </c>
      <c r="S268" s="29">
        <f>IF($Q268&lt;Parâmetros!$E$19,$G268-1,$G268)</f>
        <v>46266</v>
      </c>
    </row>
    <row r="269" spans="1:19" ht="15" customHeight="1" x14ac:dyDescent="0.25">
      <c r="A269" s="124">
        <v>55564</v>
      </c>
      <c r="B269" s="65" t="s">
        <v>231</v>
      </c>
      <c r="C269" s="65" t="s">
        <v>288</v>
      </c>
      <c r="D269" s="66">
        <v>46265</v>
      </c>
      <c r="E269" s="67">
        <v>4</v>
      </c>
      <c r="F269" s="65" t="s">
        <v>255</v>
      </c>
      <c r="G269" s="66">
        <v>46262</v>
      </c>
      <c r="H269">
        <v>40478306</v>
      </c>
      <c r="I269">
        <v>50</v>
      </c>
      <c r="J269" s="65" t="s">
        <v>349</v>
      </c>
      <c r="K269" s="65" t="s">
        <v>428</v>
      </c>
      <c r="L269" s="66">
        <v>46262</v>
      </c>
      <c r="M269" s="65" t="s">
        <v>261</v>
      </c>
      <c r="N269" s="65" t="s">
        <v>264</v>
      </c>
      <c r="O269" s="65" t="s">
        <v>259</v>
      </c>
      <c r="P269" s="66">
        <v>46265</v>
      </c>
      <c r="Q269" s="31">
        <f t="shared" si="8"/>
        <v>451</v>
      </c>
      <c r="R269" s="31">
        <f t="shared" si="9"/>
        <v>691</v>
      </c>
      <c r="S269" s="29">
        <f>IF($Q269&lt;Parâmetros!$E$19,$G269-1,$G269)</f>
        <v>46262</v>
      </c>
    </row>
    <row r="270" spans="1:19" ht="15" customHeight="1" x14ac:dyDescent="0.25">
      <c r="A270" s="124">
        <v>55564</v>
      </c>
      <c r="B270" s="65" t="s">
        <v>231</v>
      </c>
      <c r="C270" s="65" t="s">
        <v>288</v>
      </c>
      <c r="D270" s="66">
        <v>46265</v>
      </c>
      <c r="E270" s="67">
        <v>4.1500000000000004</v>
      </c>
      <c r="F270" s="65" t="s">
        <v>255</v>
      </c>
      <c r="G270" s="66">
        <v>46262</v>
      </c>
      <c r="H270">
        <v>40478306</v>
      </c>
      <c r="I270">
        <v>50</v>
      </c>
      <c r="J270" s="65" t="s">
        <v>339</v>
      </c>
      <c r="K270" s="65" t="s">
        <v>451</v>
      </c>
      <c r="L270" s="66">
        <v>46262</v>
      </c>
      <c r="M270" s="65" t="s">
        <v>261</v>
      </c>
      <c r="N270" s="65" t="s">
        <v>264</v>
      </c>
      <c r="O270" s="65" t="s">
        <v>259</v>
      </c>
      <c r="P270" s="66">
        <v>46265</v>
      </c>
      <c r="Q270" s="31">
        <f t="shared" si="8"/>
        <v>750</v>
      </c>
      <c r="R270" s="31">
        <f t="shared" si="9"/>
        <v>999</v>
      </c>
      <c r="S270" s="29">
        <f>IF($Q270&lt;Parâmetros!$E$19,$G270-1,$G270)</f>
        <v>46262</v>
      </c>
    </row>
    <row r="271" spans="1:19" ht="15" customHeight="1" x14ac:dyDescent="0.25">
      <c r="A271" s="124">
        <v>55628</v>
      </c>
      <c r="B271" s="65" t="s">
        <v>823</v>
      </c>
      <c r="C271" s="65" t="s">
        <v>277</v>
      </c>
      <c r="D271" s="66">
        <v>46267</v>
      </c>
      <c r="E271" s="67">
        <v>4</v>
      </c>
      <c r="F271" s="65" t="s">
        <v>255</v>
      </c>
      <c r="G271" s="66">
        <v>46265</v>
      </c>
      <c r="H271">
        <v>40509335</v>
      </c>
      <c r="I271">
        <v>10</v>
      </c>
      <c r="J271" s="65" t="s">
        <v>824</v>
      </c>
      <c r="K271" s="65" t="s">
        <v>825</v>
      </c>
      <c r="L271" s="66">
        <v>46265</v>
      </c>
      <c r="M271" s="65" t="s">
        <v>287</v>
      </c>
      <c r="N271">
        <v>3007387</v>
      </c>
      <c r="O271" s="65" t="s">
        <v>259</v>
      </c>
      <c r="P271" s="66">
        <v>46267</v>
      </c>
      <c r="Q271" s="31">
        <f t="shared" si="8"/>
        <v>480</v>
      </c>
      <c r="R271" s="31">
        <f t="shared" si="9"/>
        <v>720</v>
      </c>
      <c r="S271" s="29">
        <f>IF($Q271&lt;Parâmetros!$E$19,$G271-1,$G271)</f>
        <v>46265</v>
      </c>
    </row>
    <row r="272" spans="1:19" ht="15" customHeight="1" x14ac:dyDescent="0.25">
      <c r="A272" s="124">
        <v>55628</v>
      </c>
      <c r="B272" s="65" t="s">
        <v>823</v>
      </c>
      <c r="C272" s="65" t="s">
        <v>277</v>
      </c>
      <c r="D272" s="66">
        <v>46267</v>
      </c>
      <c r="E272" s="67">
        <v>3.09</v>
      </c>
      <c r="F272" s="65" t="s">
        <v>255</v>
      </c>
      <c r="G272" s="66">
        <v>46265</v>
      </c>
      <c r="H272">
        <v>40509335</v>
      </c>
      <c r="I272">
        <v>10</v>
      </c>
      <c r="J272" s="65" t="s">
        <v>826</v>
      </c>
      <c r="K272" s="65" t="s">
        <v>827</v>
      </c>
      <c r="L272" s="66">
        <v>46265</v>
      </c>
      <c r="M272" s="65" t="s">
        <v>287</v>
      </c>
      <c r="N272">
        <v>3007387</v>
      </c>
      <c r="O272" s="65" t="s">
        <v>259</v>
      </c>
      <c r="P272" s="66">
        <v>46267</v>
      </c>
      <c r="Q272" s="31">
        <f t="shared" si="8"/>
        <v>790</v>
      </c>
      <c r="R272" s="31">
        <f t="shared" si="9"/>
        <v>975</v>
      </c>
      <c r="S272" s="29">
        <f>IF($Q272&lt;Parâmetros!$E$19,$G272-1,$G272)</f>
        <v>46265</v>
      </c>
    </row>
    <row r="273" spans="1:19" ht="15" customHeight="1" x14ac:dyDescent="0.25">
      <c r="A273" s="124">
        <v>55628</v>
      </c>
      <c r="B273" s="65" t="s">
        <v>823</v>
      </c>
      <c r="C273" s="65" t="s">
        <v>277</v>
      </c>
      <c r="D273" s="66">
        <v>46267</v>
      </c>
      <c r="E273" s="67">
        <v>1.5</v>
      </c>
      <c r="F273" s="65" t="s">
        <v>255</v>
      </c>
      <c r="G273" s="66">
        <v>46266</v>
      </c>
      <c r="H273">
        <v>40510729</v>
      </c>
      <c r="I273">
        <v>10</v>
      </c>
      <c r="J273" s="65" t="s">
        <v>828</v>
      </c>
      <c r="K273" s="65" t="s">
        <v>829</v>
      </c>
      <c r="L273" s="66">
        <v>46266</v>
      </c>
      <c r="M273" s="65" t="s">
        <v>287</v>
      </c>
      <c r="N273">
        <v>3010852</v>
      </c>
      <c r="O273" s="65" t="s">
        <v>259</v>
      </c>
      <c r="P273" s="66">
        <v>46267</v>
      </c>
      <c r="Q273" s="31">
        <f t="shared" si="8"/>
        <v>600</v>
      </c>
      <c r="R273" s="31">
        <f t="shared" si="9"/>
        <v>690</v>
      </c>
      <c r="S273" s="29">
        <f>IF($Q273&lt;Parâmetros!$E$19,$G273-1,$G273)</f>
        <v>46266</v>
      </c>
    </row>
    <row r="274" spans="1:19" ht="15" customHeight="1" x14ac:dyDescent="0.25">
      <c r="A274" s="124">
        <v>55628</v>
      </c>
      <c r="B274" s="65" t="s">
        <v>823</v>
      </c>
      <c r="C274" s="65" t="s">
        <v>277</v>
      </c>
      <c r="D274" s="66">
        <v>46267</v>
      </c>
      <c r="E274" s="67">
        <v>3.59</v>
      </c>
      <c r="F274" s="65" t="s">
        <v>255</v>
      </c>
      <c r="G274" s="66">
        <v>46266</v>
      </c>
      <c r="H274">
        <v>40510721</v>
      </c>
      <c r="I274">
        <v>10</v>
      </c>
      <c r="J274" s="65" t="s">
        <v>830</v>
      </c>
      <c r="K274" s="65" t="s">
        <v>831</v>
      </c>
      <c r="L274" s="66">
        <v>46266</v>
      </c>
      <c r="M274" s="65" t="s">
        <v>287</v>
      </c>
      <c r="N274">
        <v>3010857</v>
      </c>
      <c r="O274" s="65" t="s">
        <v>259</v>
      </c>
      <c r="P274" s="66">
        <v>46267</v>
      </c>
      <c r="Q274" s="31">
        <f t="shared" si="8"/>
        <v>760</v>
      </c>
      <c r="R274" s="31">
        <f t="shared" si="9"/>
        <v>975</v>
      </c>
      <c r="S274" s="29">
        <f>IF($Q274&lt;Parâmetros!$E$19,$G274-1,$G274)</f>
        <v>46266</v>
      </c>
    </row>
    <row r="275" spans="1:19" ht="15" customHeight="1" x14ac:dyDescent="0.25">
      <c r="A275" s="124">
        <v>55637</v>
      </c>
      <c r="B275" s="65" t="s">
        <v>179</v>
      </c>
      <c r="C275" s="65" t="s">
        <v>263</v>
      </c>
      <c r="D275" s="66">
        <v>46265</v>
      </c>
      <c r="E275" s="67">
        <v>1.57</v>
      </c>
      <c r="F275" s="65" t="s">
        <v>255</v>
      </c>
      <c r="G275" s="66">
        <v>46265</v>
      </c>
      <c r="H275">
        <v>40501013</v>
      </c>
      <c r="I275">
        <v>30</v>
      </c>
      <c r="J275" s="65" t="s">
        <v>491</v>
      </c>
      <c r="K275" s="65" t="s">
        <v>492</v>
      </c>
      <c r="L275" s="66">
        <v>46265</v>
      </c>
      <c r="M275" s="65" t="s">
        <v>261</v>
      </c>
      <c r="N275" s="65" t="s">
        <v>264</v>
      </c>
      <c r="O275" s="65" t="s">
        <v>259</v>
      </c>
      <c r="P275" s="66">
        <v>46265</v>
      </c>
      <c r="Q275" s="31">
        <f t="shared" si="8"/>
        <v>429</v>
      </c>
      <c r="R275" s="31">
        <f t="shared" si="9"/>
        <v>523</v>
      </c>
      <c r="S275" s="29">
        <f>IF($Q275&lt;Parâmetros!$E$19,$G275-1,$G275)</f>
        <v>46265</v>
      </c>
    </row>
    <row r="276" spans="1:19" ht="15" customHeight="1" x14ac:dyDescent="0.25">
      <c r="A276" s="124">
        <v>55637</v>
      </c>
      <c r="B276" s="65" t="s">
        <v>179</v>
      </c>
      <c r="C276" s="65" t="s">
        <v>263</v>
      </c>
      <c r="D276" s="66">
        <v>46265</v>
      </c>
      <c r="E276" s="67">
        <v>1.85</v>
      </c>
      <c r="F276" s="65" t="s">
        <v>255</v>
      </c>
      <c r="G276" s="66">
        <v>46265</v>
      </c>
      <c r="H276">
        <v>40503121</v>
      </c>
      <c r="I276">
        <v>40</v>
      </c>
      <c r="J276" s="65" t="s">
        <v>493</v>
      </c>
      <c r="K276" s="65" t="s">
        <v>494</v>
      </c>
      <c r="L276" s="66">
        <v>46265</v>
      </c>
      <c r="M276" s="65" t="s">
        <v>261</v>
      </c>
      <c r="N276">
        <v>3004764</v>
      </c>
      <c r="O276" s="65" t="s">
        <v>259</v>
      </c>
      <c r="P276" s="66">
        <v>46265</v>
      </c>
      <c r="Q276" s="31">
        <f t="shared" si="8"/>
        <v>527</v>
      </c>
      <c r="R276" s="31">
        <f t="shared" si="9"/>
        <v>638</v>
      </c>
      <c r="S276" s="29">
        <f>IF($Q276&lt;Parâmetros!$E$19,$G276-1,$G276)</f>
        <v>46265</v>
      </c>
    </row>
    <row r="277" spans="1:19" ht="15" customHeight="1" x14ac:dyDescent="0.25">
      <c r="A277" s="124">
        <v>55637</v>
      </c>
      <c r="B277" s="65" t="s">
        <v>179</v>
      </c>
      <c r="C277" s="65" t="s">
        <v>263</v>
      </c>
      <c r="D277" s="66">
        <v>46265</v>
      </c>
      <c r="E277" s="67">
        <v>1.94</v>
      </c>
      <c r="F277" s="65" t="s">
        <v>255</v>
      </c>
      <c r="G277" s="66">
        <v>46265</v>
      </c>
      <c r="H277">
        <v>40510437</v>
      </c>
      <c r="I277">
        <v>10</v>
      </c>
      <c r="J277" s="65" t="s">
        <v>495</v>
      </c>
      <c r="K277" s="65" t="s">
        <v>496</v>
      </c>
      <c r="L277" s="66">
        <v>46265</v>
      </c>
      <c r="M277" s="65" t="s">
        <v>261</v>
      </c>
      <c r="N277" s="65" t="s">
        <v>264</v>
      </c>
      <c r="O277" s="65" t="s">
        <v>259</v>
      </c>
      <c r="P277" s="66">
        <v>46265</v>
      </c>
      <c r="Q277" s="31">
        <f t="shared" si="8"/>
        <v>647</v>
      </c>
      <c r="R277" s="31">
        <f t="shared" si="9"/>
        <v>764</v>
      </c>
      <c r="S277" s="29">
        <f>IF($Q277&lt;Parâmetros!$E$19,$G277-1,$G277)</f>
        <v>46265</v>
      </c>
    </row>
    <row r="278" spans="1:19" ht="15" customHeight="1" x14ac:dyDescent="0.25">
      <c r="A278" s="124">
        <v>55637</v>
      </c>
      <c r="B278" s="65" t="s">
        <v>179</v>
      </c>
      <c r="C278" s="65" t="s">
        <v>263</v>
      </c>
      <c r="D278" s="66">
        <v>46265</v>
      </c>
      <c r="E278" s="67">
        <v>0.35</v>
      </c>
      <c r="F278" s="65" t="s">
        <v>255</v>
      </c>
      <c r="G278" s="66">
        <v>46265</v>
      </c>
      <c r="H278">
        <v>40509032</v>
      </c>
      <c r="I278">
        <v>10</v>
      </c>
      <c r="J278" s="65" t="s">
        <v>600</v>
      </c>
      <c r="K278" s="65" t="s">
        <v>601</v>
      </c>
      <c r="L278" s="66">
        <v>46265</v>
      </c>
      <c r="M278" s="65" t="s">
        <v>258</v>
      </c>
      <c r="N278">
        <v>3007173</v>
      </c>
      <c r="O278" s="65" t="s">
        <v>259</v>
      </c>
      <c r="P278" s="66">
        <v>46265</v>
      </c>
      <c r="Q278" s="31">
        <f t="shared" si="8"/>
        <v>812</v>
      </c>
      <c r="R278" s="31">
        <f t="shared" si="9"/>
        <v>833</v>
      </c>
      <c r="S278" s="29">
        <f>IF($Q278&lt;Parâmetros!$E$19,$G278-1,$G278)</f>
        <v>46265</v>
      </c>
    </row>
    <row r="279" spans="1:19" ht="15" customHeight="1" x14ac:dyDescent="0.25">
      <c r="A279" s="124">
        <v>55637</v>
      </c>
      <c r="B279" s="65" t="s">
        <v>179</v>
      </c>
      <c r="C279" s="65" t="s">
        <v>263</v>
      </c>
      <c r="D279" s="66">
        <v>46265</v>
      </c>
      <c r="E279" s="67">
        <v>2.61</v>
      </c>
      <c r="F279" s="65" t="s">
        <v>255</v>
      </c>
      <c r="G279" s="66">
        <v>46265</v>
      </c>
      <c r="H279">
        <v>40499664</v>
      </c>
      <c r="I279">
        <v>30</v>
      </c>
      <c r="J279" s="65" t="s">
        <v>602</v>
      </c>
      <c r="K279" s="65" t="s">
        <v>439</v>
      </c>
      <c r="L279" s="66">
        <v>46265</v>
      </c>
      <c r="M279" s="65" t="s">
        <v>261</v>
      </c>
      <c r="N279" s="65" t="s">
        <v>264</v>
      </c>
      <c r="O279" s="65" t="s">
        <v>259</v>
      </c>
      <c r="P279" s="66">
        <v>46265</v>
      </c>
      <c r="Q279" s="31">
        <f t="shared" si="8"/>
        <v>837</v>
      </c>
      <c r="R279" s="31">
        <f t="shared" si="9"/>
        <v>993</v>
      </c>
      <c r="S279" s="29">
        <f>IF($Q279&lt;Parâmetros!$E$19,$G279-1,$G279)</f>
        <v>46265</v>
      </c>
    </row>
    <row r="280" spans="1:19" ht="15" customHeight="1" x14ac:dyDescent="0.25">
      <c r="A280" s="124">
        <v>55637</v>
      </c>
      <c r="B280" s="65" t="s">
        <v>179</v>
      </c>
      <c r="C280" s="65" t="s">
        <v>263</v>
      </c>
      <c r="D280" s="66">
        <v>46266</v>
      </c>
      <c r="E280" s="67">
        <v>2.17</v>
      </c>
      <c r="F280" s="65" t="s">
        <v>255</v>
      </c>
      <c r="G280" s="66">
        <v>46266</v>
      </c>
      <c r="H280">
        <v>40509032</v>
      </c>
      <c r="I280">
        <v>10</v>
      </c>
      <c r="J280" s="65" t="s">
        <v>661</v>
      </c>
      <c r="K280" s="65" t="s">
        <v>438</v>
      </c>
      <c r="L280" s="66">
        <v>46266</v>
      </c>
      <c r="M280" s="65" t="s">
        <v>258</v>
      </c>
      <c r="N280">
        <v>3007173</v>
      </c>
      <c r="O280" s="65" t="s">
        <v>259</v>
      </c>
      <c r="P280" s="66">
        <v>46266</v>
      </c>
      <c r="Q280" s="31">
        <f t="shared" si="8"/>
        <v>428</v>
      </c>
      <c r="R280" s="31">
        <f t="shared" si="9"/>
        <v>558</v>
      </c>
      <c r="S280" s="29">
        <f>IF($Q280&lt;Parâmetros!$E$19,$G280-1,$G280)</f>
        <v>46266</v>
      </c>
    </row>
    <row r="281" spans="1:19" ht="15" customHeight="1" x14ac:dyDescent="0.25">
      <c r="A281" s="124">
        <v>55637</v>
      </c>
      <c r="B281" s="65" t="s">
        <v>179</v>
      </c>
      <c r="C281" s="65" t="s">
        <v>263</v>
      </c>
      <c r="D281" s="66">
        <v>46266</v>
      </c>
      <c r="E281" s="67">
        <v>1.6</v>
      </c>
      <c r="F281" s="65" t="s">
        <v>255</v>
      </c>
      <c r="G281" s="66">
        <v>46266</v>
      </c>
      <c r="H281">
        <v>40509033</v>
      </c>
      <c r="I281">
        <v>10</v>
      </c>
      <c r="J281" s="65" t="s">
        <v>662</v>
      </c>
      <c r="K281" s="65" t="s">
        <v>663</v>
      </c>
      <c r="L281" s="66">
        <v>46266</v>
      </c>
      <c r="M281" s="65" t="s">
        <v>258</v>
      </c>
      <c r="N281">
        <v>3007174</v>
      </c>
      <c r="O281" s="65" t="s">
        <v>259</v>
      </c>
      <c r="P281" s="66">
        <v>46266</v>
      </c>
      <c r="Q281" s="31">
        <f t="shared" si="8"/>
        <v>559</v>
      </c>
      <c r="R281" s="31">
        <f t="shared" si="9"/>
        <v>655</v>
      </c>
      <c r="S281" s="29">
        <f>IF($Q281&lt;Parâmetros!$E$19,$G281-1,$G281)</f>
        <v>46266</v>
      </c>
    </row>
    <row r="282" spans="1:19" ht="15" customHeight="1" x14ac:dyDescent="0.25">
      <c r="A282" s="124">
        <v>55637</v>
      </c>
      <c r="B282" s="65" t="s">
        <v>179</v>
      </c>
      <c r="C282" s="65" t="s">
        <v>263</v>
      </c>
      <c r="D282" s="66">
        <v>46266</v>
      </c>
      <c r="E282" s="67">
        <v>2.72</v>
      </c>
      <c r="F282" s="65" t="s">
        <v>255</v>
      </c>
      <c r="G282" s="66">
        <v>46266</v>
      </c>
      <c r="H282">
        <v>40509911</v>
      </c>
      <c r="I282">
        <v>10</v>
      </c>
      <c r="J282" s="65" t="s">
        <v>664</v>
      </c>
      <c r="K282" s="65" t="s">
        <v>665</v>
      </c>
      <c r="L282" s="66">
        <v>46266</v>
      </c>
      <c r="M282" s="65" t="s">
        <v>261</v>
      </c>
      <c r="N282" s="65" t="s">
        <v>264</v>
      </c>
      <c r="O282" s="65" t="s">
        <v>259</v>
      </c>
      <c r="P282" s="66">
        <v>46266</v>
      </c>
      <c r="Q282" s="31">
        <f t="shared" si="8"/>
        <v>656</v>
      </c>
      <c r="R282" s="31">
        <f t="shared" si="9"/>
        <v>819</v>
      </c>
      <c r="S282" s="29">
        <f>IF($Q282&lt;Parâmetros!$E$19,$G282-1,$G282)</f>
        <v>46266</v>
      </c>
    </row>
    <row r="283" spans="1:19" ht="15" customHeight="1" x14ac:dyDescent="0.25">
      <c r="A283" s="124">
        <v>55637</v>
      </c>
      <c r="B283" s="65" t="s">
        <v>179</v>
      </c>
      <c r="C283" s="65" t="s">
        <v>263</v>
      </c>
      <c r="D283" s="66">
        <v>46266</v>
      </c>
      <c r="E283" s="67">
        <v>2.4</v>
      </c>
      <c r="F283" s="65" t="s">
        <v>255</v>
      </c>
      <c r="G283" s="66">
        <v>46266</v>
      </c>
      <c r="H283">
        <v>40509034</v>
      </c>
      <c r="I283">
        <v>10</v>
      </c>
      <c r="J283" s="65" t="s">
        <v>767</v>
      </c>
      <c r="K283" s="65" t="s">
        <v>768</v>
      </c>
      <c r="L283" s="66">
        <v>46266</v>
      </c>
      <c r="M283" s="65" t="s">
        <v>258</v>
      </c>
      <c r="N283">
        <v>3007175</v>
      </c>
      <c r="O283" s="65" t="s">
        <v>259</v>
      </c>
      <c r="P283" s="66">
        <v>46266</v>
      </c>
      <c r="Q283" s="31">
        <f t="shared" si="8"/>
        <v>860</v>
      </c>
      <c r="R283" s="31">
        <f t="shared" si="9"/>
        <v>1004</v>
      </c>
      <c r="S283" s="29">
        <f>IF($Q283&lt;Parâmetros!$E$19,$G283-1,$G283)</f>
        <v>46266</v>
      </c>
    </row>
    <row r="284" spans="1:19" ht="15" customHeight="1" x14ac:dyDescent="0.25">
      <c r="A284" s="124">
        <v>55637</v>
      </c>
      <c r="B284" s="65" t="s">
        <v>179</v>
      </c>
      <c r="C284" s="65" t="s">
        <v>263</v>
      </c>
      <c r="D284" s="66">
        <v>46267</v>
      </c>
      <c r="E284" s="67">
        <v>2.4700000000000002</v>
      </c>
      <c r="F284" s="65" t="s">
        <v>255</v>
      </c>
      <c r="G284" s="66">
        <v>46267</v>
      </c>
      <c r="H284">
        <v>40509035</v>
      </c>
      <c r="I284">
        <v>10</v>
      </c>
      <c r="J284" s="65" t="s">
        <v>919</v>
      </c>
      <c r="K284" s="65" t="s">
        <v>920</v>
      </c>
      <c r="L284" s="66">
        <v>46267</v>
      </c>
      <c r="M284" s="65" t="s">
        <v>258</v>
      </c>
      <c r="N284">
        <v>3011182</v>
      </c>
      <c r="O284" s="65" t="s">
        <v>259</v>
      </c>
      <c r="P284" s="66">
        <v>46267</v>
      </c>
      <c r="Q284" s="31">
        <f t="shared" si="8"/>
        <v>424</v>
      </c>
      <c r="R284" s="31">
        <f t="shared" si="9"/>
        <v>573</v>
      </c>
      <c r="S284" s="29">
        <f>IF($Q284&lt;Parâmetros!$E$19,$G284-1,$G284)</f>
        <v>46267</v>
      </c>
    </row>
    <row r="285" spans="1:19" ht="15" customHeight="1" x14ac:dyDescent="0.25">
      <c r="A285" s="124">
        <v>55637</v>
      </c>
      <c r="B285" s="65" t="s">
        <v>179</v>
      </c>
      <c r="C285" s="65" t="s">
        <v>263</v>
      </c>
      <c r="D285" s="66">
        <v>46267</v>
      </c>
      <c r="E285" s="67">
        <v>3.18</v>
      </c>
      <c r="F285" s="65" t="s">
        <v>255</v>
      </c>
      <c r="G285" s="66">
        <v>46267</v>
      </c>
      <c r="H285">
        <v>40509036</v>
      </c>
      <c r="I285">
        <v>10</v>
      </c>
      <c r="J285" s="65" t="s">
        <v>921</v>
      </c>
      <c r="K285" s="65" t="s">
        <v>922</v>
      </c>
      <c r="L285" s="66">
        <v>46267</v>
      </c>
      <c r="M285" s="65" t="s">
        <v>258</v>
      </c>
      <c r="N285">
        <v>3007176</v>
      </c>
      <c r="O285" s="65" t="s">
        <v>259</v>
      </c>
      <c r="P285" s="66">
        <v>46267</v>
      </c>
      <c r="Q285" s="31">
        <f t="shared" si="8"/>
        <v>573</v>
      </c>
      <c r="R285" s="31">
        <f t="shared" si="9"/>
        <v>764</v>
      </c>
      <c r="S285" s="29">
        <f>IF($Q285&lt;Parâmetros!$E$19,$G285-1,$G285)</f>
        <v>46267</v>
      </c>
    </row>
    <row r="286" spans="1:19" ht="15" customHeight="1" x14ac:dyDescent="0.25">
      <c r="A286" s="124">
        <v>56012</v>
      </c>
      <c r="B286" s="65" t="s">
        <v>198</v>
      </c>
      <c r="C286" s="65" t="s">
        <v>262</v>
      </c>
      <c r="D286" s="66">
        <v>46265</v>
      </c>
      <c r="E286" s="67">
        <v>1.32</v>
      </c>
      <c r="F286" s="65" t="s">
        <v>255</v>
      </c>
      <c r="G286" s="66">
        <v>46265</v>
      </c>
      <c r="H286">
        <v>40510161</v>
      </c>
      <c r="I286">
        <v>10</v>
      </c>
      <c r="J286" s="65" t="s">
        <v>334</v>
      </c>
      <c r="K286" s="65" t="s">
        <v>303</v>
      </c>
      <c r="L286" s="66">
        <v>46265</v>
      </c>
      <c r="M286" s="65" t="s">
        <v>261</v>
      </c>
      <c r="N286" s="65" t="s">
        <v>264</v>
      </c>
      <c r="O286" s="65" t="s">
        <v>259</v>
      </c>
      <c r="P286" s="66">
        <v>46265</v>
      </c>
      <c r="Q286" s="31">
        <f t="shared" si="8"/>
        <v>460</v>
      </c>
      <c r="R286" s="31">
        <f t="shared" si="9"/>
        <v>540</v>
      </c>
      <c r="S286" s="29">
        <f>IF($Q286&lt;Parâmetros!$E$19,$G286-1,$G286)</f>
        <v>46265</v>
      </c>
    </row>
    <row r="287" spans="1:19" ht="15" customHeight="1" x14ac:dyDescent="0.25">
      <c r="A287" s="124">
        <v>56012</v>
      </c>
      <c r="B287" s="65" t="s">
        <v>198</v>
      </c>
      <c r="C287" s="65" t="s">
        <v>262</v>
      </c>
      <c r="D287" s="66">
        <v>46265</v>
      </c>
      <c r="E287" s="67">
        <v>1.48</v>
      </c>
      <c r="F287" s="65" t="s">
        <v>255</v>
      </c>
      <c r="G287" s="66">
        <v>46265</v>
      </c>
      <c r="H287">
        <v>40510158</v>
      </c>
      <c r="I287">
        <v>20</v>
      </c>
      <c r="J287" s="65" t="s">
        <v>345</v>
      </c>
      <c r="K287" s="65" t="s">
        <v>278</v>
      </c>
      <c r="L287" s="66">
        <v>46265</v>
      </c>
      <c r="M287" s="65" t="s">
        <v>261</v>
      </c>
      <c r="N287" s="65" t="s">
        <v>264</v>
      </c>
      <c r="O287" s="65" t="s">
        <v>259</v>
      </c>
      <c r="P287" s="66">
        <v>46265</v>
      </c>
      <c r="Q287" s="31">
        <f t="shared" si="8"/>
        <v>570</v>
      </c>
      <c r="R287" s="31">
        <f t="shared" si="9"/>
        <v>660</v>
      </c>
      <c r="S287" s="29">
        <f>IF($Q287&lt;Parâmetros!$E$19,$G287-1,$G287)</f>
        <v>46265</v>
      </c>
    </row>
    <row r="288" spans="1:19" ht="15" customHeight="1" x14ac:dyDescent="0.25">
      <c r="A288" s="124">
        <v>56012</v>
      </c>
      <c r="B288" s="65" t="s">
        <v>198</v>
      </c>
      <c r="C288" s="65" t="s">
        <v>262</v>
      </c>
      <c r="D288" s="66">
        <v>46265</v>
      </c>
      <c r="E288" s="67">
        <v>2.98</v>
      </c>
      <c r="F288" s="65" t="s">
        <v>255</v>
      </c>
      <c r="G288" s="66">
        <v>46265</v>
      </c>
      <c r="H288">
        <v>40497597</v>
      </c>
      <c r="I288">
        <v>10</v>
      </c>
      <c r="J288" s="65" t="s">
        <v>426</v>
      </c>
      <c r="K288" s="65" t="s">
        <v>321</v>
      </c>
      <c r="L288" s="66">
        <v>46265</v>
      </c>
      <c r="M288" s="65" t="s">
        <v>261</v>
      </c>
      <c r="N288" s="65" t="s">
        <v>264</v>
      </c>
      <c r="O288" s="65" t="s">
        <v>259</v>
      </c>
      <c r="P288" s="66">
        <v>46265</v>
      </c>
      <c r="Q288" s="31">
        <f t="shared" si="8"/>
        <v>720</v>
      </c>
      <c r="R288" s="31">
        <f t="shared" si="9"/>
        <v>900</v>
      </c>
      <c r="S288" s="29">
        <f>IF($Q288&lt;Parâmetros!$E$19,$G288-1,$G288)</f>
        <v>46265</v>
      </c>
    </row>
    <row r="289" spans="1:19" ht="15" customHeight="1" x14ac:dyDescent="0.25">
      <c r="A289" s="124">
        <v>56012</v>
      </c>
      <c r="B289" s="65" t="s">
        <v>198</v>
      </c>
      <c r="C289" s="65" t="s">
        <v>262</v>
      </c>
      <c r="D289" s="66">
        <v>46266</v>
      </c>
      <c r="E289" s="67">
        <v>3.99</v>
      </c>
      <c r="F289" s="65" t="s">
        <v>255</v>
      </c>
      <c r="G289" s="66">
        <v>46266</v>
      </c>
      <c r="H289">
        <v>40510699</v>
      </c>
      <c r="I289">
        <v>10</v>
      </c>
      <c r="J289" s="65" t="s">
        <v>769</v>
      </c>
      <c r="K289" s="65" t="s">
        <v>770</v>
      </c>
      <c r="L289" s="66">
        <v>46266</v>
      </c>
      <c r="M289" s="65" t="s">
        <v>261</v>
      </c>
      <c r="N289" s="65" t="s">
        <v>264</v>
      </c>
      <c r="O289" s="65" t="s">
        <v>259</v>
      </c>
      <c r="P289" s="66">
        <v>46266</v>
      </c>
      <c r="Q289" s="31">
        <f t="shared" si="8"/>
        <v>480</v>
      </c>
      <c r="R289" s="31">
        <f t="shared" si="9"/>
        <v>720</v>
      </c>
      <c r="S289" s="29">
        <f>IF($Q289&lt;Parâmetros!$E$19,$G289-1,$G289)</f>
        <v>46266</v>
      </c>
    </row>
    <row r="290" spans="1:19" ht="15" customHeight="1" x14ac:dyDescent="0.25">
      <c r="A290" s="124">
        <v>56030</v>
      </c>
      <c r="B290" s="65" t="s">
        <v>284</v>
      </c>
      <c r="C290" s="65" t="s">
        <v>285</v>
      </c>
      <c r="D290" s="66">
        <v>46266</v>
      </c>
      <c r="E290" s="67">
        <v>4.2699999999999996</v>
      </c>
      <c r="F290" s="65" t="s">
        <v>255</v>
      </c>
      <c r="G290" s="66">
        <v>46265</v>
      </c>
      <c r="H290">
        <v>40510419</v>
      </c>
      <c r="I290">
        <v>10</v>
      </c>
      <c r="J290" s="65" t="s">
        <v>666</v>
      </c>
      <c r="K290" s="65" t="s">
        <v>667</v>
      </c>
      <c r="L290" s="66">
        <v>46265</v>
      </c>
      <c r="M290" s="65" t="s">
        <v>261</v>
      </c>
      <c r="N290" s="65" t="s">
        <v>264</v>
      </c>
      <c r="O290" s="65" t="s">
        <v>259</v>
      </c>
      <c r="P290" s="66">
        <v>46266</v>
      </c>
      <c r="Q290" s="31">
        <f t="shared" si="8"/>
        <v>433</v>
      </c>
      <c r="R290" s="31">
        <f t="shared" si="9"/>
        <v>689</v>
      </c>
      <c r="S290" s="29">
        <f>IF($Q290&lt;Parâmetros!$E$19,$G290-1,$G290)</f>
        <v>46265</v>
      </c>
    </row>
    <row r="291" spans="1:19" ht="15" customHeight="1" x14ac:dyDescent="0.25">
      <c r="A291" s="124">
        <v>56030</v>
      </c>
      <c r="B291" s="65" t="s">
        <v>284</v>
      </c>
      <c r="C291" s="65" t="s">
        <v>285</v>
      </c>
      <c r="D291" s="66">
        <v>46266</v>
      </c>
      <c r="E291" s="67">
        <v>0.7</v>
      </c>
      <c r="F291" s="65" t="s">
        <v>255</v>
      </c>
      <c r="G291" s="66">
        <v>46265</v>
      </c>
      <c r="H291">
        <v>40499094</v>
      </c>
      <c r="I291">
        <v>10</v>
      </c>
      <c r="J291" s="65" t="s">
        <v>319</v>
      </c>
      <c r="K291" s="65" t="s">
        <v>668</v>
      </c>
      <c r="L291" s="66">
        <v>46265</v>
      </c>
      <c r="M291" s="65" t="s">
        <v>258</v>
      </c>
      <c r="N291">
        <v>3012383</v>
      </c>
      <c r="O291" s="65" t="s">
        <v>259</v>
      </c>
      <c r="P291" s="66">
        <v>46266</v>
      </c>
      <c r="Q291" s="31">
        <f t="shared" si="8"/>
        <v>758</v>
      </c>
      <c r="R291" s="31">
        <f t="shared" si="9"/>
        <v>800</v>
      </c>
      <c r="S291" s="29">
        <f>IF($Q291&lt;Parâmetros!$E$19,$G291-1,$G291)</f>
        <v>46265</v>
      </c>
    </row>
    <row r="292" spans="1:19" ht="15" customHeight="1" x14ac:dyDescent="0.25">
      <c r="A292" s="124">
        <v>56030</v>
      </c>
      <c r="B292" s="65" t="s">
        <v>284</v>
      </c>
      <c r="C292" s="65" t="s">
        <v>285</v>
      </c>
      <c r="D292" s="66">
        <v>46266</v>
      </c>
      <c r="E292" s="67">
        <v>0.48</v>
      </c>
      <c r="F292" s="65" t="s">
        <v>255</v>
      </c>
      <c r="G292" s="66">
        <v>46265</v>
      </c>
      <c r="H292">
        <v>40499091</v>
      </c>
      <c r="I292">
        <v>10</v>
      </c>
      <c r="J292" s="65" t="s">
        <v>669</v>
      </c>
      <c r="K292" s="65" t="s">
        <v>356</v>
      </c>
      <c r="L292" s="66">
        <v>46265</v>
      </c>
      <c r="M292" s="65" t="s">
        <v>258</v>
      </c>
      <c r="N292">
        <v>3006415</v>
      </c>
      <c r="O292" s="65" t="s">
        <v>259</v>
      </c>
      <c r="P292" s="66">
        <v>46266</v>
      </c>
      <c r="Q292" s="31">
        <f t="shared" si="8"/>
        <v>811</v>
      </c>
      <c r="R292" s="31">
        <f t="shared" si="9"/>
        <v>840</v>
      </c>
      <c r="S292" s="29">
        <f>IF($Q292&lt;Parâmetros!$E$19,$G292-1,$G292)</f>
        <v>46265</v>
      </c>
    </row>
    <row r="293" spans="1:19" ht="15" customHeight="1" x14ac:dyDescent="0.25">
      <c r="A293" s="124">
        <v>56030</v>
      </c>
      <c r="B293" s="65" t="s">
        <v>284</v>
      </c>
      <c r="C293" s="65" t="s">
        <v>285</v>
      </c>
      <c r="D293" s="66">
        <v>46266</v>
      </c>
      <c r="E293" s="67">
        <v>0.59</v>
      </c>
      <c r="F293" s="65" t="s">
        <v>255</v>
      </c>
      <c r="G293" s="66">
        <v>46265</v>
      </c>
      <c r="H293">
        <v>40499090</v>
      </c>
      <c r="I293">
        <v>10</v>
      </c>
      <c r="J293" s="65" t="s">
        <v>670</v>
      </c>
      <c r="K293" s="65" t="s">
        <v>671</v>
      </c>
      <c r="L293" s="66">
        <v>46265</v>
      </c>
      <c r="M293" s="65" t="s">
        <v>258</v>
      </c>
      <c r="N293">
        <v>3006414</v>
      </c>
      <c r="O293" s="65" t="s">
        <v>259</v>
      </c>
      <c r="P293" s="66">
        <v>46266</v>
      </c>
      <c r="Q293" s="31">
        <f t="shared" si="8"/>
        <v>850</v>
      </c>
      <c r="R293" s="31">
        <f t="shared" si="9"/>
        <v>885</v>
      </c>
      <c r="S293" s="29">
        <f>IF($Q293&lt;Parâmetros!$E$19,$G293-1,$G293)</f>
        <v>46265</v>
      </c>
    </row>
    <row r="294" spans="1:19" ht="15" customHeight="1" x14ac:dyDescent="0.25">
      <c r="A294" s="124">
        <v>56030</v>
      </c>
      <c r="B294" s="65" t="s">
        <v>284</v>
      </c>
      <c r="C294" s="65" t="s">
        <v>285</v>
      </c>
      <c r="D294" s="66">
        <v>46266</v>
      </c>
      <c r="E294" s="67">
        <v>0.34</v>
      </c>
      <c r="F294" s="65" t="s">
        <v>255</v>
      </c>
      <c r="G294" s="66">
        <v>46265</v>
      </c>
      <c r="H294">
        <v>40499097</v>
      </c>
      <c r="I294">
        <v>10</v>
      </c>
      <c r="J294" s="65" t="s">
        <v>672</v>
      </c>
      <c r="K294" s="65" t="s">
        <v>673</v>
      </c>
      <c r="L294" s="66">
        <v>46265</v>
      </c>
      <c r="M294" s="65" t="s">
        <v>258</v>
      </c>
      <c r="N294">
        <v>3012678</v>
      </c>
      <c r="O294" s="65" t="s">
        <v>259</v>
      </c>
      <c r="P294" s="66">
        <v>46266</v>
      </c>
      <c r="Q294" s="31">
        <f t="shared" si="8"/>
        <v>900</v>
      </c>
      <c r="R294" s="31">
        <f t="shared" si="9"/>
        <v>920</v>
      </c>
      <c r="S294" s="29">
        <f>IF($Q294&lt;Parâmetros!$E$19,$G294-1,$G294)</f>
        <v>46265</v>
      </c>
    </row>
    <row r="295" spans="1:19" ht="15" customHeight="1" x14ac:dyDescent="0.25">
      <c r="A295" s="124">
        <v>56030</v>
      </c>
      <c r="B295" s="65" t="s">
        <v>284</v>
      </c>
      <c r="C295" s="65" t="s">
        <v>285</v>
      </c>
      <c r="D295" s="66">
        <v>46266</v>
      </c>
      <c r="E295" s="67">
        <v>0.26</v>
      </c>
      <c r="F295" s="65" t="s">
        <v>255</v>
      </c>
      <c r="G295" s="66">
        <v>46265</v>
      </c>
      <c r="H295">
        <v>40499098</v>
      </c>
      <c r="I295">
        <v>10</v>
      </c>
      <c r="J295" s="65" t="s">
        <v>674</v>
      </c>
      <c r="K295" s="65" t="s">
        <v>675</v>
      </c>
      <c r="L295" s="66">
        <v>46265</v>
      </c>
      <c r="M295" s="65" t="s">
        <v>258</v>
      </c>
      <c r="N295">
        <v>3011736</v>
      </c>
      <c r="O295" s="65" t="s">
        <v>259</v>
      </c>
      <c r="P295" s="66">
        <v>46266</v>
      </c>
      <c r="Q295" s="31">
        <f t="shared" si="8"/>
        <v>930</v>
      </c>
      <c r="R295" s="31">
        <f t="shared" si="9"/>
        <v>945</v>
      </c>
      <c r="S295" s="29">
        <f>IF($Q295&lt;Parâmetros!$E$19,$G295-1,$G295)</f>
        <v>46265</v>
      </c>
    </row>
    <row r="296" spans="1:19" ht="15" customHeight="1" x14ac:dyDescent="0.25">
      <c r="A296" s="124">
        <v>56030</v>
      </c>
      <c r="B296" s="65" t="s">
        <v>284</v>
      </c>
      <c r="C296" s="65" t="s">
        <v>285</v>
      </c>
      <c r="D296" s="66">
        <v>46266</v>
      </c>
      <c r="E296" s="67">
        <v>0.33</v>
      </c>
      <c r="F296" s="65" t="s">
        <v>255</v>
      </c>
      <c r="G296" s="66">
        <v>46265</v>
      </c>
      <c r="H296">
        <v>40499099</v>
      </c>
      <c r="I296">
        <v>10</v>
      </c>
      <c r="J296" s="65" t="s">
        <v>676</v>
      </c>
      <c r="K296" s="65" t="s">
        <v>677</v>
      </c>
      <c r="L296" s="66">
        <v>46265</v>
      </c>
      <c r="M296" s="65" t="s">
        <v>258</v>
      </c>
      <c r="N296">
        <v>3009930</v>
      </c>
      <c r="O296" s="65" t="s">
        <v>259</v>
      </c>
      <c r="P296" s="66">
        <v>46266</v>
      </c>
      <c r="Q296" s="31">
        <f t="shared" si="8"/>
        <v>950</v>
      </c>
      <c r="R296" s="31">
        <f t="shared" si="9"/>
        <v>970</v>
      </c>
      <c r="S296" s="29">
        <f>IF($Q296&lt;Parâmetros!$E$19,$G296-1,$G296)</f>
        <v>46265</v>
      </c>
    </row>
    <row r="297" spans="1:19" ht="15" customHeight="1" x14ac:dyDescent="0.25">
      <c r="A297" s="124">
        <v>56030</v>
      </c>
      <c r="B297" s="65" t="s">
        <v>284</v>
      </c>
      <c r="C297" s="65" t="s">
        <v>285</v>
      </c>
      <c r="D297" s="66">
        <v>46266</v>
      </c>
      <c r="E297" s="67">
        <v>0.16</v>
      </c>
      <c r="F297" s="65" t="s">
        <v>255</v>
      </c>
      <c r="G297" s="66">
        <v>46265</v>
      </c>
      <c r="H297">
        <v>40499092</v>
      </c>
      <c r="I297">
        <v>10</v>
      </c>
      <c r="J297" s="65" t="s">
        <v>678</v>
      </c>
      <c r="K297" s="65" t="s">
        <v>679</v>
      </c>
      <c r="L297" s="66">
        <v>46265</v>
      </c>
      <c r="M297" s="65" t="s">
        <v>258</v>
      </c>
      <c r="N297">
        <v>3007023</v>
      </c>
      <c r="O297" s="65" t="s">
        <v>259</v>
      </c>
      <c r="P297" s="66">
        <v>46266</v>
      </c>
      <c r="Q297" s="31">
        <f t="shared" si="8"/>
        <v>975</v>
      </c>
      <c r="R297" s="31">
        <f t="shared" si="9"/>
        <v>985</v>
      </c>
      <c r="S297" s="29">
        <f>IF($Q297&lt;Parâmetros!$E$19,$G297-1,$G297)</f>
        <v>46265</v>
      </c>
    </row>
    <row r="298" spans="1:19" ht="15" customHeight="1" x14ac:dyDescent="0.25">
      <c r="A298" s="124">
        <v>56030</v>
      </c>
      <c r="B298" s="65" t="s">
        <v>284</v>
      </c>
      <c r="C298" s="65" t="s">
        <v>285</v>
      </c>
      <c r="D298" s="66">
        <v>46266</v>
      </c>
      <c r="E298" s="67">
        <v>0.19</v>
      </c>
      <c r="F298" s="65" t="s">
        <v>255</v>
      </c>
      <c r="G298" s="66">
        <v>46265</v>
      </c>
      <c r="H298">
        <v>40499089</v>
      </c>
      <c r="I298">
        <v>10</v>
      </c>
      <c r="J298" s="65" t="s">
        <v>680</v>
      </c>
      <c r="K298" s="65" t="s">
        <v>681</v>
      </c>
      <c r="L298" s="66">
        <v>46265</v>
      </c>
      <c r="M298" s="65" t="s">
        <v>258</v>
      </c>
      <c r="N298">
        <v>3006411</v>
      </c>
      <c r="O298" s="65" t="s">
        <v>259</v>
      </c>
      <c r="P298" s="66">
        <v>46266</v>
      </c>
      <c r="Q298" s="31">
        <f t="shared" si="8"/>
        <v>990</v>
      </c>
      <c r="R298" s="31">
        <f t="shared" si="9"/>
        <v>1001</v>
      </c>
      <c r="S298" s="29">
        <f>IF($Q298&lt;Parâmetros!$E$19,$G298-1,$G298)</f>
        <v>46265</v>
      </c>
    </row>
    <row r="299" spans="1:19" ht="15" customHeight="1" x14ac:dyDescent="0.25">
      <c r="A299" s="124">
        <v>56030</v>
      </c>
      <c r="B299" s="65" t="s">
        <v>284</v>
      </c>
      <c r="C299" s="65" t="s">
        <v>285</v>
      </c>
      <c r="D299" s="66">
        <v>46267</v>
      </c>
      <c r="E299" s="67">
        <v>4.22</v>
      </c>
      <c r="F299" s="65" t="s">
        <v>255</v>
      </c>
      <c r="G299" s="66">
        <v>46266</v>
      </c>
      <c r="H299">
        <v>40499934</v>
      </c>
      <c r="I299">
        <v>10</v>
      </c>
      <c r="J299" s="65" t="s">
        <v>832</v>
      </c>
      <c r="K299" s="65" t="s">
        <v>833</v>
      </c>
      <c r="L299" s="66">
        <v>46266</v>
      </c>
      <c r="M299" s="65" t="s">
        <v>261</v>
      </c>
      <c r="N299" s="65" t="s">
        <v>264</v>
      </c>
      <c r="O299" s="65" t="s">
        <v>259</v>
      </c>
      <c r="P299" s="66">
        <v>46267</v>
      </c>
      <c r="Q299" s="31">
        <f t="shared" si="8"/>
        <v>433</v>
      </c>
      <c r="R299" s="31">
        <f t="shared" si="9"/>
        <v>686</v>
      </c>
      <c r="S299" s="29">
        <f>IF($Q299&lt;Parâmetros!$E$19,$G299-1,$G299)</f>
        <v>46266</v>
      </c>
    </row>
    <row r="300" spans="1:19" ht="15" customHeight="1" x14ac:dyDescent="0.25">
      <c r="A300" s="124">
        <v>56030</v>
      </c>
      <c r="B300" s="65" t="s">
        <v>284</v>
      </c>
      <c r="C300" s="65" t="s">
        <v>285</v>
      </c>
      <c r="D300" s="66">
        <v>46267</v>
      </c>
      <c r="E300" s="67">
        <v>0.97</v>
      </c>
      <c r="F300" s="65" t="s">
        <v>255</v>
      </c>
      <c r="G300" s="66">
        <v>46266</v>
      </c>
      <c r="H300">
        <v>40510724</v>
      </c>
      <c r="I300">
        <v>20</v>
      </c>
      <c r="J300" s="65" t="s">
        <v>834</v>
      </c>
      <c r="K300" s="65" t="s">
        <v>835</v>
      </c>
      <c r="L300" s="66">
        <v>46266</v>
      </c>
      <c r="M300" s="65" t="s">
        <v>261</v>
      </c>
      <c r="N300">
        <v>3013430</v>
      </c>
      <c r="O300" s="65" t="s">
        <v>259</v>
      </c>
      <c r="P300" s="66">
        <v>46267</v>
      </c>
      <c r="Q300" s="31">
        <f t="shared" si="8"/>
        <v>761</v>
      </c>
      <c r="R300" s="31">
        <f t="shared" si="9"/>
        <v>820</v>
      </c>
      <c r="S300" s="29">
        <f>IF($Q300&lt;Parâmetros!$E$19,$G300-1,$G300)</f>
        <v>46266</v>
      </c>
    </row>
    <row r="301" spans="1:19" ht="15" customHeight="1" x14ac:dyDescent="0.25">
      <c r="A301" s="124">
        <v>56030</v>
      </c>
      <c r="B301" s="65" t="s">
        <v>284</v>
      </c>
      <c r="C301" s="65" t="s">
        <v>285</v>
      </c>
      <c r="D301" s="66">
        <v>46267</v>
      </c>
      <c r="E301" s="67">
        <v>0.33</v>
      </c>
      <c r="F301" s="65" t="s">
        <v>255</v>
      </c>
      <c r="G301" s="66">
        <v>46266</v>
      </c>
      <c r="H301">
        <v>40499088</v>
      </c>
      <c r="I301">
        <v>10</v>
      </c>
      <c r="J301" s="65" t="s">
        <v>836</v>
      </c>
      <c r="K301" s="65" t="s">
        <v>837</v>
      </c>
      <c r="L301" s="66">
        <v>46266</v>
      </c>
      <c r="M301" s="65" t="s">
        <v>258</v>
      </c>
      <c r="N301">
        <v>3006413</v>
      </c>
      <c r="O301" s="65" t="s">
        <v>259</v>
      </c>
      <c r="P301" s="66">
        <v>46267</v>
      </c>
      <c r="Q301" s="31">
        <f t="shared" si="8"/>
        <v>830</v>
      </c>
      <c r="R301" s="31">
        <f t="shared" si="9"/>
        <v>850</v>
      </c>
      <c r="S301" s="29">
        <f>IF($Q301&lt;Parâmetros!$E$19,$G301-1,$G301)</f>
        <v>46266</v>
      </c>
    </row>
    <row r="302" spans="1:19" ht="15" customHeight="1" x14ac:dyDescent="0.25">
      <c r="A302" s="124">
        <v>56030</v>
      </c>
      <c r="B302" s="65" t="s">
        <v>284</v>
      </c>
      <c r="C302" s="65" t="s">
        <v>285</v>
      </c>
      <c r="D302" s="66">
        <v>46267</v>
      </c>
      <c r="E302" s="67">
        <v>0.15</v>
      </c>
      <c r="F302" s="65" t="s">
        <v>255</v>
      </c>
      <c r="G302" s="66">
        <v>46266</v>
      </c>
      <c r="H302">
        <v>40499100</v>
      </c>
      <c r="I302">
        <v>10</v>
      </c>
      <c r="J302" s="65" t="s">
        <v>838</v>
      </c>
      <c r="K302" s="65" t="s">
        <v>839</v>
      </c>
      <c r="L302" s="66">
        <v>46266</v>
      </c>
      <c r="M302" s="65" t="s">
        <v>258</v>
      </c>
      <c r="N302">
        <v>3010529</v>
      </c>
      <c r="O302" s="65" t="s">
        <v>259</v>
      </c>
      <c r="P302" s="66">
        <v>46267</v>
      </c>
      <c r="Q302" s="31">
        <f t="shared" si="8"/>
        <v>855</v>
      </c>
      <c r="R302" s="31">
        <f t="shared" si="9"/>
        <v>865</v>
      </c>
      <c r="S302" s="29">
        <f>IF($Q302&lt;Parâmetros!$E$19,$G302-1,$G302)</f>
        <v>46266</v>
      </c>
    </row>
    <row r="303" spans="1:19" ht="15" customHeight="1" x14ac:dyDescent="0.25">
      <c r="A303" s="124">
        <v>56030</v>
      </c>
      <c r="B303" s="65" t="s">
        <v>284</v>
      </c>
      <c r="C303" s="65" t="s">
        <v>285</v>
      </c>
      <c r="D303" s="66">
        <v>46267</v>
      </c>
      <c r="E303" s="67">
        <v>0.25</v>
      </c>
      <c r="F303" s="65" t="s">
        <v>255</v>
      </c>
      <c r="G303" s="66">
        <v>46266</v>
      </c>
      <c r="H303">
        <v>40499101</v>
      </c>
      <c r="I303">
        <v>10</v>
      </c>
      <c r="J303" s="65" t="s">
        <v>840</v>
      </c>
      <c r="K303" s="65" t="s">
        <v>841</v>
      </c>
      <c r="L303" s="66">
        <v>46266</v>
      </c>
      <c r="M303" s="65" t="s">
        <v>258</v>
      </c>
      <c r="N303">
        <v>3010528</v>
      </c>
      <c r="O303" s="65" t="s">
        <v>259</v>
      </c>
      <c r="P303" s="66">
        <v>46267</v>
      </c>
      <c r="Q303" s="31">
        <f t="shared" si="8"/>
        <v>870</v>
      </c>
      <c r="R303" s="31">
        <f t="shared" si="9"/>
        <v>885</v>
      </c>
      <c r="S303" s="29">
        <f>IF($Q303&lt;Parâmetros!$E$19,$G303-1,$G303)</f>
        <v>46266</v>
      </c>
    </row>
    <row r="304" spans="1:19" ht="15" customHeight="1" x14ac:dyDescent="0.25">
      <c r="A304" s="124">
        <v>56030</v>
      </c>
      <c r="B304" s="65" t="s">
        <v>284</v>
      </c>
      <c r="C304" s="65" t="s">
        <v>285</v>
      </c>
      <c r="D304" s="66">
        <v>46267</v>
      </c>
      <c r="E304" s="67">
        <v>0.17</v>
      </c>
      <c r="F304" s="65" t="s">
        <v>255</v>
      </c>
      <c r="G304" s="66">
        <v>46266</v>
      </c>
      <c r="H304">
        <v>40499103</v>
      </c>
      <c r="I304">
        <v>10</v>
      </c>
      <c r="J304" s="65" t="s">
        <v>923</v>
      </c>
      <c r="K304" s="65" t="s">
        <v>924</v>
      </c>
      <c r="L304" s="66">
        <v>46266</v>
      </c>
      <c r="M304" s="65" t="s">
        <v>258</v>
      </c>
      <c r="N304">
        <v>3011000</v>
      </c>
      <c r="O304" s="65" t="s">
        <v>259</v>
      </c>
      <c r="P304" s="66">
        <v>46267</v>
      </c>
      <c r="Q304" s="31">
        <f t="shared" si="8"/>
        <v>890</v>
      </c>
      <c r="R304" s="31">
        <f t="shared" si="9"/>
        <v>900</v>
      </c>
      <c r="S304" s="29">
        <f>IF($Q304&lt;Parâmetros!$E$19,$G304-1,$G304)</f>
        <v>46266</v>
      </c>
    </row>
    <row r="305" spans="1:19" ht="15" customHeight="1" x14ac:dyDescent="0.25">
      <c r="A305" s="124">
        <v>56030</v>
      </c>
      <c r="B305" s="65" t="s">
        <v>284</v>
      </c>
      <c r="C305" s="65" t="s">
        <v>285</v>
      </c>
      <c r="D305" s="66">
        <v>46267</v>
      </c>
      <c r="E305" s="67">
        <v>0.28999999999999998</v>
      </c>
      <c r="F305" s="65" t="s">
        <v>255</v>
      </c>
      <c r="G305" s="66">
        <v>46266</v>
      </c>
      <c r="H305">
        <v>40499102</v>
      </c>
      <c r="I305">
        <v>10</v>
      </c>
      <c r="J305" s="65" t="s">
        <v>925</v>
      </c>
      <c r="K305" s="65" t="s">
        <v>926</v>
      </c>
      <c r="L305" s="66">
        <v>46266</v>
      </c>
      <c r="M305" s="65" t="s">
        <v>258</v>
      </c>
      <c r="N305">
        <v>3011001</v>
      </c>
      <c r="O305" s="65" t="s">
        <v>259</v>
      </c>
      <c r="P305" s="66">
        <v>46267</v>
      </c>
      <c r="Q305" s="31">
        <f t="shared" si="8"/>
        <v>907</v>
      </c>
      <c r="R305" s="31">
        <f t="shared" si="9"/>
        <v>925</v>
      </c>
      <c r="S305" s="29">
        <f>IF($Q305&lt;Parâmetros!$E$19,$G305-1,$G305)</f>
        <v>46266</v>
      </c>
    </row>
    <row r="306" spans="1:19" ht="15" customHeight="1" x14ac:dyDescent="0.25">
      <c r="A306" s="124">
        <v>56030</v>
      </c>
      <c r="B306" s="65" t="s">
        <v>284</v>
      </c>
      <c r="C306" s="65" t="s">
        <v>285</v>
      </c>
      <c r="D306" s="66">
        <v>46267</v>
      </c>
      <c r="E306" s="67">
        <v>0.23</v>
      </c>
      <c r="F306" s="65" t="s">
        <v>255</v>
      </c>
      <c r="G306" s="66">
        <v>46266</v>
      </c>
      <c r="H306">
        <v>40499096</v>
      </c>
      <c r="I306">
        <v>10</v>
      </c>
      <c r="J306" s="65" t="s">
        <v>927</v>
      </c>
      <c r="K306" s="65" t="s">
        <v>928</v>
      </c>
      <c r="L306" s="66">
        <v>46266</v>
      </c>
      <c r="M306" s="65" t="s">
        <v>258</v>
      </c>
      <c r="N306">
        <v>3012382</v>
      </c>
      <c r="O306" s="65" t="s">
        <v>259</v>
      </c>
      <c r="P306" s="66">
        <v>46267</v>
      </c>
      <c r="Q306" s="31">
        <f t="shared" si="8"/>
        <v>941</v>
      </c>
      <c r="R306" s="31">
        <f t="shared" si="9"/>
        <v>955</v>
      </c>
      <c r="S306" s="29">
        <f>IF($Q306&lt;Parâmetros!$E$19,$G306-1,$G306)</f>
        <v>46266</v>
      </c>
    </row>
    <row r="307" spans="1:19" ht="15" customHeight="1" x14ac:dyDescent="0.25">
      <c r="A307" s="124">
        <v>56030</v>
      </c>
      <c r="B307" s="65" t="s">
        <v>284</v>
      </c>
      <c r="C307" s="65" t="s">
        <v>285</v>
      </c>
      <c r="D307" s="66">
        <v>46267</v>
      </c>
      <c r="E307" s="67">
        <v>0.21</v>
      </c>
      <c r="F307" s="65" t="s">
        <v>255</v>
      </c>
      <c r="G307" s="66">
        <v>46266</v>
      </c>
      <c r="H307">
        <v>40499093</v>
      </c>
      <c r="I307">
        <v>10</v>
      </c>
      <c r="J307" s="65" t="s">
        <v>929</v>
      </c>
      <c r="K307" s="65" t="s">
        <v>930</v>
      </c>
      <c r="L307" s="66">
        <v>46266</v>
      </c>
      <c r="M307" s="65" t="s">
        <v>258</v>
      </c>
      <c r="N307">
        <v>3001714</v>
      </c>
      <c r="O307" s="65" t="s">
        <v>259</v>
      </c>
      <c r="P307" s="66">
        <v>46267</v>
      </c>
      <c r="Q307" s="31">
        <f t="shared" si="8"/>
        <v>960</v>
      </c>
      <c r="R307" s="31">
        <f t="shared" si="9"/>
        <v>972</v>
      </c>
      <c r="S307" s="29">
        <f>IF($Q307&lt;Parâmetros!$E$19,$G307-1,$G307)</f>
        <v>46266</v>
      </c>
    </row>
    <row r="308" spans="1:19" ht="15" customHeight="1" x14ac:dyDescent="0.25">
      <c r="A308" s="124">
        <v>56030</v>
      </c>
      <c r="B308" s="65" t="s">
        <v>284</v>
      </c>
      <c r="C308" s="65" t="s">
        <v>285</v>
      </c>
      <c r="D308" s="66">
        <v>46267</v>
      </c>
      <c r="E308" s="67">
        <v>0.32</v>
      </c>
      <c r="F308" s="65" t="s">
        <v>255</v>
      </c>
      <c r="G308" s="66">
        <v>46266</v>
      </c>
      <c r="H308">
        <v>40499095</v>
      </c>
      <c r="I308">
        <v>10</v>
      </c>
      <c r="J308" s="65" t="s">
        <v>931</v>
      </c>
      <c r="K308" s="65" t="s">
        <v>932</v>
      </c>
      <c r="L308" s="66">
        <v>46266</v>
      </c>
      <c r="M308" s="65" t="s">
        <v>258</v>
      </c>
      <c r="N308">
        <v>3012680</v>
      </c>
      <c r="O308" s="65" t="s">
        <v>259</v>
      </c>
      <c r="P308" s="66">
        <v>46267</v>
      </c>
      <c r="Q308" s="31">
        <f t="shared" si="8"/>
        <v>981</v>
      </c>
      <c r="R308" s="31">
        <f t="shared" si="9"/>
        <v>1000</v>
      </c>
      <c r="S308" s="29">
        <f>IF($Q308&lt;Parâmetros!$E$19,$G308-1,$G308)</f>
        <v>46266</v>
      </c>
    </row>
    <row r="309" spans="1:19" ht="15" customHeight="1" x14ac:dyDescent="0.25">
      <c r="A309" s="124">
        <v>56222</v>
      </c>
      <c r="B309" s="65" t="s">
        <v>232</v>
      </c>
      <c r="C309" s="65" t="s">
        <v>280</v>
      </c>
      <c r="D309" s="66">
        <v>46266</v>
      </c>
      <c r="E309" s="67">
        <v>4.75</v>
      </c>
      <c r="F309" s="65" t="s">
        <v>255</v>
      </c>
      <c r="G309" s="66">
        <v>46265</v>
      </c>
      <c r="H309">
        <v>40503674</v>
      </c>
      <c r="I309">
        <v>30</v>
      </c>
      <c r="J309" s="65" t="s">
        <v>682</v>
      </c>
      <c r="K309" s="65" t="s">
        <v>294</v>
      </c>
      <c r="L309" s="66">
        <v>46265</v>
      </c>
      <c r="M309" s="65" t="s">
        <v>261</v>
      </c>
      <c r="N309" s="65" t="s">
        <v>264</v>
      </c>
      <c r="O309" s="65" t="s">
        <v>259</v>
      </c>
      <c r="P309" s="66">
        <v>46266</v>
      </c>
      <c r="Q309" s="31">
        <f t="shared" si="8"/>
        <v>434</v>
      </c>
      <c r="R309" s="31">
        <f t="shared" si="9"/>
        <v>720</v>
      </c>
      <c r="S309" s="29">
        <f>IF($Q309&lt;Parâmetros!$E$19,$G309-1,$G309)</f>
        <v>46265</v>
      </c>
    </row>
    <row r="310" spans="1:19" ht="15" customHeight="1" x14ac:dyDescent="0.25">
      <c r="A310" s="124">
        <v>56222</v>
      </c>
      <c r="B310" s="65" t="s">
        <v>232</v>
      </c>
      <c r="C310" s="65" t="s">
        <v>280</v>
      </c>
      <c r="D310" s="66">
        <v>46266</v>
      </c>
      <c r="E310" s="67">
        <v>3.55</v>
      </c>
      <c r="F310" s="65" t="s">
        <v>255</v>
      </c>
      <c r="G310" s="66">
        <v>46265</v>
      </c>
      <c r="H310">
        <v>40503674</v>
      </c>
      <c r="I310">
        <v>30</v>
      </c>
      <c r="J310" s="65" t="s">
        <v>336</v>
      </c>
      <c r="K310" s="65" t="s">
        <v>683</v>
      </c>
      <c r="L310" s="66">
        <v>46265</v>
      </c>
      <c r="M310" s="65" t="s">
        <v>261</v>
      </c>
      <c r="N310" s="65" t="s">
        <v>264</v>
      </c>
      <c r="O310" s="65" t="s">
        <v>259</v>
      </c>
      <c r="P310" s="66">
        <v>46266</v>
      </c>
      <c r="Q310" s="31">
        <f t="shared" si="8"/>
        <v>790</v>
      </c>
      <c r="R310" s="31">
        <f t="shared" si="9"/>
        <v>1002</v>
      </c>
      <c r="S310" s="29">
        <f>IF($Q310&lt;Parâmetros!$E$19,$G310-1,$G310)</f>
        <v>46265</v>
      </c>
    </row>
    <row r="311" spans="1:19" ht="15" customHeight="1" x14ac:dyDescent="0.25">
      <c r="A311" s="124">
        <v>56222</v>
      </c>
      <c r="B311" s="65" t="s">
        <v>232</v>
      </c>
      <c r="C311" s="65" t="s">
        <v>280</v>
      </c>
      <c r="D311" s="66">
        <v>46267</v>
      </c>
      <c r="E311" s="67">
        <v>4.74</v>
      </c>
      <c r="F311" s="65" t="s">
        <v>255</v>
      </c>
      <c r="G311" s="66">
        <v>46266</v>
      </c>
      <c r="H311">
        <v>40503674</v>
      </c>
      <c r="I311">
        <v>30</v>
      </c>
      <c r="J311" s="65" t="s">
        <v>842</v>
      </c>
      <c r="K311" s="65" t="s">
        <v>843</v>
      </c>
      <c r="L311" s="66">
        <v>46266</v>
      </c>
      <c r="M311" s="65" t="s">
        <v>261</v>
      </c>
      <c r="N311" s="65" t="s">
        <v>264</v>
      </c>
      <c r="O311" s="65" t="s">
        <v>259</v>
      </c>
      <c r="P311" s="66">
        <v>46267</v>
      </c>
      <c r="Q311" s="31">
        <f t="shared" si="8"/>
        <v>436</v>
      </c>
      <c r="R311" s="31">
        <f t="shared" si="9"/>
        <v>720</v>
      </c>
      <c r="S311" s="29">
        <f>IF($Q311&lt;Parâmetros!$E$19,$G311-1,$G311)</f>
        <v>46266</v>
      </c>
    </row>
    <row r="312" spans="1:19" ht="15" customHeight="1" x14ac:dyDescent="0.25">
      <c r="A312" s="124">
        <v>56222</v>
      </c>
      <c r="B312" s="65" t="s">
        <v>232</v>
      </c>
      <c r="C312" s="65" t="s">
        <v>280</v>
      </c>
      <c r="D312" s="66">
        <v>46267</v>
      </c>
      <c r="E312" s="67">
        <v>3.6</v>
      </c>
      <c r="F312" s="65" t="s">
        <v>255</v>
      </c>
      <c r="G312" s="66">
        <v>46266</v>
      </c>
      <c r="H312">
        <v>40503674</v>
      </c>
      <c r="I312">
        <v>30</v>
      </c>
      <c r="J312" s="65" t="s">
        <v>844</v>
      </c>
      <c r="K312" s="65" t="s">
        <v>845</v>
      </c>
      <c r="L312" s="66">
        <v>46266</v>
      </c>
      <c r="M312" s="65" t="s">
        <v>261</v>
      </c>
      <c r="N312" s="65" t="s">
        <v>264</v>
      </c>
      <c r="O312" s="65" t="s">
        <v>259</v>
      </c>
      <c r="P312" s="66">
        <v>46267</v>
      </c>
      <c r="Q312" s="31">
        <f t="shared" si="8"/>
        <v>789</v>
      </c>
      <c r="R312" s="31">
        <f t="shared" si="9"/>
        <v>1005</v>
      </c>
      <c r="S312" s="29">
        <f>IF($Q312&lt;Parâmetros!$E$19,$G312-1,$G312)</f>
        <v>46266</v>
      </c>
    </row>
    <row r="313" spans="1:19" ht="15" customHeight="1" x14ac:dyDescent="0.25">
      <c r="A313" s="124">
        <v>56227</v>
      </c>
      <c r="B313" s="65" t="s">
        <v>173</v>
      </c>
      <c r="C313" s="65" t="s">
        <v>282</v>
      </c>
      <c r="D313" s="66">
        <v>46266</v>
      </c>
      <c r="E313" s="67">
        <v>5.45</v>
      </c>
      <c r="F313" s="65" t="s">
        <v>255</v>
      </c>
      <c r="G313" s="66">
        <v>46265</v>
      </c>
      <c r="H313">
        <v>40509388</v>
      </c>
      <c r="I313">
        <v>10</v>
      </c>
      <c r="J313" s="65" t="s">
        <v>771</v>
      </c>
      <c r="K313" s="65" t="s">
        <v>772</v>
      </c>
      <c r="L313" s="66">
        <v>46265</v>
      </c>
      <c r="M313" s="65" t="s">
        <v>261</v>
      </c>
      <c r="N313" s="65" t="s">
        <v>264</v>
      </c>
      <c r="O313" s="65" t="s">
        <v>259</v>
      </c>
      <c r="P313" s="66">
        <v>46266</v>
      </c>
      <c r="Q313" s="31">
        <f t="shared" si="8"/>
        <v>423</v>
      </c>
      <c r="R313" s="31">
        <f t="shared" si="9"/>
        <v>750</v>
      </c>
      <c r="S313" s="29">
        <f>IF($Q313&lt;Parâmetros!$E$19,$G313-1,$G313)</f>
        <v>46265</v>
      </c>
    </row>
    <row r="314" spans="1:19" ht="15" customHeight="1" x14ac:dyDescent="0.25">
      <c r="A314" s="124">
        <v>56227</v>
      </c>
      <c r="B314" s="65" t="s">
        <v>173</v>
      </c>
      <c r="C314" s="65" t="s">
        <v>282</v>
      </c>
      <c r="D314" s="66">
        <v>46266</v>
      </c>
      <c r="E314" s="67">
        <v>2.2400000000000002</v>
      </c>
      <c r="F314" s="65" t="s">
        <v>255</v>
      </c>
      <c r="G314" s="66">
        <v>46265</v>
      </c>
      <c r="H314">
        <v>40509388</v>
      </c>
      <c r="I314">
        <v>10</v>
      </c>
      <c r="J314" s="65" t="s">
        <v>773</v>
      </c>
      <c r="K314" s="65" t="s">
        <v>774</v>
      </c>
      <c r="L314" s="66">
        <v>46265</v>
      </c>
      <c r="M314" s="65" t="s">
        <v>261</v>
      </c>
      <c r="N314" s="65" t="s">
        <v>264</v>
      </c>
      <c r="O314" s="65" t="s">
        <v>259</v>
      </c>
      <c r="P314" s="66">
        <v>46266</v>
      </c>
      <c r="Q314" s="31">
        <f t="shared" si="8"/>
        <v>811</v>
      </c>
      <c r="R314" s="31">
        <f t="shared" si="9"/>
        <v>945</v>
      </c>
      <c r="S314" s="29">
        <f>IF($Q314&lt;Parâmetros!$E$19,$G314-1,$G314)</f>
        <v>46265</v>
      </c>
    </row>
    <row r="315" spans="1:19" ht="15" customHeight="1" x14ac:dyDescent="0.25">
      <c r="A315" s="124">
        <v>56227</v>
      </c>
      <c r="B315" s="65" t="s">
        <v>173</v>
      </c>
      <c r="C315" s="65" t="s">
        <v>282</v>
      </c>
      <c r="D315" s="66">
        <v>46266</v>
      </c>
      <c r="E315" s="67">
        <v>5.49</v>
      </c>
      <c r="F315" s="65" t="s">
        <v>255</v>
      </c>
      <c r="G315" s="66">
        <v>46266</v>
      </c>
      <c r="H315">
        <v>40509386</v>
      </c>
      <c r="I315">
        <v>10</v>
      </c>
      <c r="J315" s="65" t="s">
        <v>775</v>
      </c>
      <c r="K315" s="65" t="s">
        <v>776</v>
      </c>
      <c r="L315" s="66">
        <v>46266</v>
      </c>
      <c r="M315" s="65" t="s">
        <v>258</v>
      </c>
      <c r="N315" s="65" t="s">
        <v>264</v>
      </c>
      <c r="O315" s="65" t="s">
        <v>259</v>
      </c>
      <c r="P315" s="66">
        <v>46266</v>
      </c>
      <c r="Q315" s="31">
        <f t="shared" si="8"/>
        <v>420</v>
      </c>
      <c r="R315" s="31">
        <f t="shared" si="9"/>
        <v>749</v>
      </c>
      <c r="S315" s="29">
        <f>IF($Q315&lt;Parâmetros!$E$19,$G315-1,$G315)</f>
        <v>46266</v>
      </c>
    </row>
    <row r="316" spans="1:19" ht="15" customHeight="1" x14ac:dyDescent="0.25">
      <c r="A316" s="124">
        <v>56227</v>
      </c>
      <c r="B316" s="65" t="s">
        <v>173</v>
      </c>
      <c r="C316" s="65" t="s">
        <v>282</v>
      </c>
      <c r="D316" s="66">
        <v>46266</v>
      </c>
      <c r="E316" s="67">
        <v>2.2400000000000002</v>
      </c>
      <c r="F316" s="65" t="s">
        <v>255</v>
      </c>
      <c r="G316" s="66">
        <v>46266</v>
      </c>
      <c r="H316">
        <v>40509386</v>
      </c>
      <c r="I316">
        <v>10</v>
      </c>
      <c r="J316" s="65" t="s">
        <v>777</v>
      </c>
      <c r="K316" s="65" t="s">
        <v>778</v>
      </c>
      <c r="L316" s="66">
        <v>46266</v>
      </c>
      <c r="M316" s="65" t="s">
        <v>258</v>
      </c>
      <c r="N316" s="65" t="s">
        <v>264</v>
      </c>
      <c r="O316" s="65" t="s">
        <v>259</v>
      </c>
      <c r="P316" s="66">
        <v>46266</v>
      </c>
      <c r="Q316" s="31">
        <f t="shared" si="8"/>
        <v>812</v>
      </c>
      <c r="R316" s="31">
        <f t="shared" si="9"/>
        <v>946</v>
      </c>
      <c r="S316" s="29">
        <f>IF($Q316&lt;Parâmetros!$E$19,$G316-1,$G316)</f>
        <v>46266</v>
      </c>
    </row>
    <row r="317" spans="1:19" ht="15" customHeight="1" x14ac:dyDescent="0.25">
      <c r="A317" s="124">
        <v>56256</v>
      </c>
      <c r="B317" s="65" t="s">
        <v>182</v>
      </c>
      <c r="C317" s="65" t="s">
        <v>290</v>
      </c>
      <c r="D317" s="66">
        <v>46265</v>
      </c>
      <c r="E317" s="67">
        <v>2.4500000000000002</v>
      </c>
      <c r="F317" s="65" t="s">
        <v>255</v>
      </c>
      <c r="G317" s="66">
        <v>46263</v>
      </c>
      <c r="H317">
        <v>40507135</v>
      </c>
      <c r="I317">
        <v>10</v>
      </c>
      <c r="J317" s="65" t="s">
        <v>497</v>
      </c>
      <c r="K317" s="65" t="s">
        <v>498</v>
      </c>
      <c r="L317" s="66">
        <v>46263</v>
      </c>
      <c r="M317" s="65" t="s">
        <v>279</v>
      </c>
      <c r="N317" s="65" t="s">
        <v>264</v>
      </c>
      <c r="O317" s="65" t="s">
        <v>259</v>
      </c>
      <c r="P317" s="66">
        <v>46265</v>
      </c>
      <c r="Q317" s="31">
        <f t="shared" si="8"/>
        <v>755</v>
      </c>
      <c r="R317" s="31">
        <f t="shared" si="9"/>
        <v>902</v>
      </c>
      <c r="S317" s="29">
        <f>IF($Q317&lt;Parâmetros!$E$19,$G317-1,$G317)</f>
        <v>46263</v>
      </c>
    </row>
    <row r="318" spans="1:19" ht="15" customHeight="1" x14ac:dyDescent="0.25">
      <c r="A318" s="124">
        <v>56327</v>
      </c>
      <c r="B318" s="65" t="s">
        <v>192</v>
      </c>
      <c r="C318" s="65" t="s">
        <v>263</v>
      </c>
      <c r="D318" s="66">
        <v>46265</v>
      </c>
      <c r="E318" s="67">
        <v>1.39</v>
      </c>
      <c r="F318" s="65" t="s">
        <v>255</v>
      </c>
      <c r="G318" s="66">
        <v>46264</v>
      </c>
      <c r="H318">
        <v>40508123</v>
      </c>
      <c r="I318">
        <v>10</v>
      </c>
      <c r="J318" s="65" t="s">
        <v>499</v>
      </c>
      <c r="K318" s="65" t="s">
        <v>362</v>
      </c>
      <c r="L318" s="66">
        <v>46265</v>
      </c>
      <c r="M318" s="65" t="s">
        <v>261</v>
      </c>
      <c r="N318" s="65" t="s">
        <v>264</v>
      </c>
      <c r="O318" s="65" t="s">
        <v>259</v>
      </c>
      <c r="P318" s="66">
        <v>46265</v>
      </c>
      <c r="Q318" s="31">
        <f t="shared" si="8"/>
        <v>1417</v>
      </c>
      <c r="R318" s="31">
        <f t="shared" si="9"/>
        <v>60</v>
      </c>
      <c r="S318" s="29">
        <f>IF($Q318&lt;Parâmetros!$E$19,$G318-1,$G318)</f>
        <v>46264</v>
      </c>
    </row>
    <row r="319" spans="1:19" ht="15" customHeight="1" x14ac:dyDescent="0.25">
      <c r="A319" s="124">
        <v>56327</v>
      </c>
      <c r="B319" s="65" t="s">
        <v>192</v>
      </c>
      <c r="C319" s="65" t="s">
        <v>263</v>
      </c>
      <c r="D319" s="66">
        <v>46265</v>
      </c>
      <c r="E319" s="67">
        <v>2.96</v>
      </c>
      <c r="F319" s="65" t="s">
        <v>255</v>
      </c>
      <c r="G319" s="66">
        <v>46265</v>
      </c>
      <c r="H319">
        <v>40510167</v>
      </c>
      <c r="I319">
        <v>10</v>
      </c>
      <c r="J319" s="65" t="s">
        <v>500</v>
      </c>
      <c r="K319" s="65" t="s">
        <v>501</v>
      </c>
      <c r="L319" s="66">
        <v>46265</v>
      </c>
      <c r="M319" s="65" t="s">
        <v>261</v>
      </c>
      <c r="N319" s="65" t="s">
        <v>264</v>
      </c>
      <c r="O319" s="65" t="s">
        <v>259</v>
      </c>
      <c r="P319" s="66">
        <v>46265</v>
      </c>
      <c r="Q319" s="31">
        <f t="shared" si="8"/>
        <v>91</v>
      </c>
      <c r="R319" s="31">
        <f t="shared" si="9"/>
        <v>269</v>
      </c>
      <c r="S319" s="29">
        <f>IF($Q319&lt;Parâmetros!$E$19,$G319-1,$G319)</f>
        <v>46264</v>
      </c>
    </row>
    <row r="320" spans="1:19" ht="15" customHeight="1" x14ac:dyDescent="0.25">
      <c r="A320" s="124">
        <v>56327</v>
      </c>
      <c r="B320" s="65" t="s">
        <v>192</v>
      </c>
      <c r="C320" s="65" t="s">
        <v>263</v>
      </c>
      <c r="D320" s="66">
        <v>46265</v>
      </c>
      <c r="E320" s="67">
        <v>1.54</v>
      </c>
      <c r="F320" s="65" t="s">
        <v>255</v>
      </c>
      <c r="G320" s="66">
        <v>46265</v>
      </c>
      <c r="H320">
        <v>40510168</v>
      </c>
      <c r="I320">
        <v>10</v>
      </c>
      <c r="J320" s="65" t="s">
        <v>502</v>
      </c>
      <c r="K320" s="65" t="s">
        <v>503</v>
      </c>
      <c r="L320" s="66">
        <v>46265</v>
      </c>
      <c r="M320" s="65" t="s">
        <v>261</v>
      </c>
      <c r="N320">
        <v>3011570</v>
      </c>
      <c r="O320" s="65" t="s">
        <v>259</v>
      </c>
      <c r="P320" s="66">
        <v>46265</v>
      </c>
      <c r="Q320" s="31">
        <f t="shared" si="8"/>
        <v>331</v>
      </c>
      <c r="R320" s="31">
        <f t="shared" si="9"/>
        <v>423</v>
      </c>
      <c r="S320" s="29">
        <f>IF($Q320&lt;Parâmetros!$E$19,$G320-1,$G320)</f>
        <v>46264</v>
      </c>
    </row>
    <row r="321" spans="1:19" ht="15" customHeight="1" x14ac:dyDescent="0.25">
      <c r="A321" s="124">
        <v>56327</v>
      </c>
      <c r="B321" s="65" t="s">
        <v>192</v>
      </c>
      <c r="C321" s="65" t="s">
        <v>263</v>
      </c>
      <c r="D321" s="66">
        <v>46266</v>
      </c>
      <c r="E321" s="67">
        <v>1.92</v>
      </c>
      <c r="F321" s="65" t="s">
        <v>255</v>
      </c>
      <c r="G321" s="66">
        <v>46265</v>
      </c>
      <c r="H321">
        <v>40509017</v>
      </c>
      <c r="I321">
        <v>10</v>
      </c>
      <c r="J321" s="65" t="s">
        <v>684</v>
      </c>
      <c r="K321" s="65" t="s">
        <v>685</v>
      </c>
      <c r="L321" s="66">
        <v>46266</v>
      </c>
      <c r="M321" s="65" t="s">
        <v>258</v>
      </c>
      <c r="N321">
        <v>3007940</v>
      </c>
      <c r="O321" s="65" t="s">
        <v>259</v>
      </c>
      <c r="P321" s="66">
        <v>46266</v>
      </c>
      <c r="Q321" s="31">
        <f t="shared" si="8"/>
        <v>1428</v>
      </c>
      <c r="R321" s="31">
        <f t="shared" si="9"/>
        <v>103</v>
      </c>
      <c r="S321" s="29">
        <f>IF($Q321&lt;Parâmetros!$E$19,$G321-1,$G321)</f>
        <v>46265</v>
      </c>
    </row>
    <row r="322" spans="1:19" ht="15" customHeight="1" x14ac:dyDescent="0.25">
      <c r="A322" s="124">
        <v>56327</v>
      </c>
      <c r="B322" s="65" t="s">
        <v>192</v>
      </c>
      <c r="C322" s="65" t="s">
        <v>263</v>
      </c>
      <c r="D322" s="66">
        <v>46266</v>
      </c>
      <c r="E322" s="67">
        <v>2.04</v>
      </c>
      <c r="F322" s="65" t="s">
        <v>255</v>
      </c>
      <c r="G322" s="66">
        <v>46266</v>
      </c>
      <c r="H322">
        <v>40509016</v>
      </c>
      <c r="I322">
        <v>10</v>
      </c>
      <c r="J322" s="65" t="s">
        <v>686</v>
      </c>
      <c r="K322" s="65" t="s">
        <v>687</v>
      </c>
      <c r="L322" s="66">
        <v>46266</v>
      </c>
      <c r="M322" s="65" t="s">
        <v>258</v>
      </c>
      <c r="N322">
        <v>3007941</v>
      </c>
      <c r="O322" s="65" t="s">
        <v>259</v>
      </c>
      <c r="P322" s="66">
        <v>46266</v>
      </c>
      <c r="Q322" s="31">
        <f t="shared" ref="Q322:Q385" si="10">IFERROR(VALUE(LEFT($J322,2))*60+VALUE(MID($J322,4,2)),9999)</f>
        <v>119</v>
      </c>
      <c r="R322" s="31">
        <f t="shared" ref="R322:R385" si="11">IFERROR(VALUE(LEFT($K322,2))*60+VALUE(MID($K322,4,2)),"")</f>
        <v>241</v>
      </c>
      <c r="S322" s="29">
        <f>IF($Q322&lt;Parâmetros!$E$19,$G322-1,$G322)</f>
        <v>46265</v>
      </c>
    </row>
    <row r="323" spans="1:19" ht="15" customHeight="1" x14ac:dyDescent="0.25">
      <c r="A323" s="124">
        <v>56327</v>
      </c>
      <c r="B323" s="65" t="s">
        <v>192</v>
      </c>
      <c r="C323" s="65" t="s">
        <v>263</v>
      </c>
      <c r="D323" s="66">
        <v>46266</v>
      </c>
      <c r="E323" s="67">
        <v>1.99</v>
      </c>
      <c r="F323" s="65" t="s">
        <v>255</v>
      </c>
      <c r="G323" s="66">
        <v>46266</v>
      </c>
      <c r="H323">
        <v>40509014</v>
      </c>
      <c r="I323">
        <v>10</v>
      </c>
      <c r="J323" s="65" t="s">
        <v>688</v>
      </c>
      <c r="K323" s="65" t="s">
        <v>689</v>
      </c>
      <c r="L323" s="66">
        <v>46266</v>
      </c>
      <c r="M323" s="65" t="s">
        <v>258</v>
      </c>
      <c r="N323">
        <v>3004491</v>
      </c>
      <c r="O323" s="65" t="s">
        <v>259</v>
      </c>
      <c r="P323" s="66">
        <v>46266</v>
      </c>
      <c r="Q323" s="31">
        <f t="shared" si="10"/>
        <v>301</v>
      </c>
      <c r="R323" s="31">
        <f t="shared" si="11"/>
        <v>420</v>
      </c>
      <c r="S323" s="29">
        <f>IF($Q323&lt;Parâmetros!$E$19,$G323-1,$G323)</f>
        <v>46265</v>
      </c>
    </row>
    <row r="324" spans="1:19" ht="15" customHeight="1" x14ac:dyDescent="0.25">
      <c r="A324" s="124">
        <v>56327</v>
      </c>
      <c r="B324" s="65" t="s">
        <v>192</v>
      </c>
      <c r="C324" s="65" t="s">
        <v>263</v>
      </c>
      <c r="D324" s="66">
        <v>46267</v>
      </c>
      <c r="E324" s="67">
        <v>3.37</v>
      </c>
      <c r="F324" s="65" t="s">
        <v>255</v>
      </c>
      <c r="G324" s="66">
        <v>46266</v>
      </c>
      <c r="H324">
        <v>40510444</v>
      </c>
      <c r="I324">
        <v>10</v>
      </c>
      <c r="J324" s="65" t="s">
        <v>846</v>
      </c>
      <c r="K324" s="65" t="s">
        <v>847</v>
      </c>
      <c r="L324" s="66">
        <v>46267</v>
      </c>
      <c r="M324" s="65" t="s">
        <v>258</v>
      </c>
      <c r="N324">
        <v>3007376</v>
      </c>
      <c r="O324" s="65" t="s">
        <v>259</v>
      </c>
      <c r="P324" s="66">
        <v>46267</v>
      </c>
      <c r="Q324" s="31">
        <f t="shared" si="10"/>
        <v>1426</v>
      </c>
      <c r="R324" s="31">
        <f t="shared" si="11"/>
        <v>188</v>
      </c>
      <c r="S324" s="29">
        <f>IF($Q324&lt;Parâmetros!$E$19,$G324-1,$G324)</f>
        <v>46266</v>
      </c>
    </row>
    <row r="325" spans="1:19" ht="15" customHeight="1" x14ac:dyDescent="0.25">
      <c r="A325" s="124">
        <v>56327</v>
      </c>
      <c r="B325" s="65" t="s">
        <v>192</v>
      </c>
      <c r="C325" s="65" t="s">
        <v>263</v>
      </c>
      <c r="D325" s="66">
        <v>46267</v>
      </c>
      <c r="E325" s="67">
        <v>2.5099999999999998</v>
      </c>
      <c r="F325" s="65" t="s">
        <v>255</v>
      </c>
      <c r="G325" s="66">
        <v>46267</v>
      </c>
      <c r="H325">
        <v>40510445</v>
      </c>
      <c r="I325">
        <v>10</v>
      </c>
      <c r="J325" s="65" t="s">
        <v>848</v>
      </c>
      <c r="K325" s="65" t="s">
        <v>849</v>
      </c>
      <c r="L325" s="66">
        <v>46267</v>
      </c>
      <c r="M325" s="65" t="s">
        <v>258</v>
      </c>
      <c r="N325">
        <v>3009462</v>
      </c>
      <c r="O325" s="65" t="s">
        <v>259</v>
      </c>
      <c r="P325" s="66">
        <v>46267</v>
      </c>
      <c r="Q325" s="31">
        <f t="shared" si="10"/>
        <v>190</v>
      </c>
      <c r="R325" s="31">
        <f t="shared" si="11"/>
        <v>341</v>
      </c>
      <c r="S325" s="29">
        <f>IF($Q325&lt;Parâmetros!$E$19,$G325-1,$G325)</f>
        <v>46266</v>
      </c>
    </row>
    <row r="326" spans="1:19" ht="15" customHeight="1" x14ac:dyDescent="0.25">
      <c r="A326" s="124">
        <v>56377</v>
      </c>
      <c r="B326" s="65" t="s">
        <v>216</v>
      </c>
      <c r="C326" s="65" t="s">
        <v>280</v>
      </c>
      <c r="D326" s="66">
        <v>46265</v>
      </c>
      <c r="E326" s="67">
        <v>5</v>
      </c>
      <c r="F326" s="65" t="s">
        <v>255</v>
      </c>
      <c r="G326" s="66">
        <v>46262</v>
      </c>
      <c r="H326">
        <v>40506764</v>
      </c>
      <c r="I326">
        <v>20</v>
      </c>
      <c r="J326" s="65" t="s">
        <v>276</v>
      </c>
      <c r="K326" s="65" t="s">
        <v>429</v>
      </c>
      <c r="L326" s="66">
        <v>46262</v>
      </c>
      <c r="M326" s="65" t="s">
        <v>261</v>
      </c>
      <c r="N326" s="65" t="s">
        <v>264</v>
      </c>
      <c r="O326" s="65" t="s">
        <v>259</v>
      </c>
      <c r="P326" s="66">
        <v>46265</v>
      </c>
      <c r="Q326" s="31">
        <f t="shared" si="10"/>
        <v>420</v>
      </c>
      <c r="R326" s="31">
        <f t="shared" si="11"/>
        <v>720</v>
      </c>
      <c r="S326" s="29">
        <f>IF($Q326&lt;Parâmetros!$E$19,$G326-1,$G326)</f>
        <v>46262</v>
      </c>
    </row>
    <row r="327" spans="1:19" ht="15" customHeight="1" x14ac:dyDescent="0.25">
      <c r="A327" s="124">
        <v>56377</v>
      </c>
      <c r="B327" s="65" t="s">
        <v>216</v>
      </c>
      <c r="C327" s="65" t="s">
        <v>280</v>
      </c>
      <c r="D327" s="66">
        <v>46266</v>
      </c>
      <c r="E327" s="67">
        <v>5</v>
      </c>
      <c r="F327" s="65" t="s">
        <v>255</v>
      </c>
      <c r="G327" s="66">
        <v>46265</v>
      </c>
      <c r="H327">
        <v>40497241</v>
      </c>
      <c r="I327">
        <v>20</v>
      </c>
      <c r="J327" s="65" t="s">
        <v>419</v>
      </c>
      <c r="K327" s="65" t="s">
        <v>295</v>
      </c>
      <c r="L327" s="66">
        <v>46265</v>
      </c>
      <c r="M327" s="65" t="s">
        <v>261</v>
      </c>
      <c r="N327" s="65" t="s">
        <v>264</v>
      </c>
      <c r="O327" s="65" t="s">
        <v>259</v>
      </c>
      <c r="P327" s="66">
        <v>46266</v>
      </c>
      <c r="Q327" s="31">
        <f t="shared" si="10"/>
        <v>420</v>
      </c>
      <c r="R327" s="31">
        <f t="shared" si="11"/>
        <v>720</v>
      </c>
      <c r="S327" s="29">
        <f>IF($Q327&lt;Parâmetros!$E$19,$G327-1,$G327)</f>
        <v>46265</v>
      </c>
    </row>
    <row r="328" spans="1:19" ht="15" customHeight="1" x14ac:dyDescent="0.25">
      <c r="A328" s="124">
        <v>56377</v>
      </c>
      <c r="B328" s="65" t="s">
        <v>216</v>
      </c>
      <c r="C328" s="65" t="s">
        <v>280</v>
      </c>
      <c r="D328" s="66">
        <v>46266</v>
      </c>
      <c r="E328" s="67">
        <v>3.84</v>
      </c>
      <c r="F328" s="65" t="s">
        <v>255</v>
      </c>
      <c r="G328" s="66">
        <v>46265</v>
      </c>
      <c r="H328">
        <v>40497241</v>
      </c>
      <c r="I328">
        <v>20</v>
      </c>
      <c r="J328" s="65" t="s">
        <v>298</v>
      </c>
      <c r="K328" s="65" t="s">
        <v>690</v>
      </c>
      <c r="L328" s="66">
        <v>46265</v>
      </c>
      <c r="M328" s="65" t="s">
        <v>261</v>
      </c>
      <c r="N328" s="65" t="s">
        <v>264</v>
      </c>
      <c r="O328" s="65" t="s">
        <v>259</v>
      </c>
      <c r="P328" s="66">
        <v>46266</v>
      </c>
      <c r="Q328" s="31">
        <f t="shared" si="10"/>
        <v>780</v>
      </c>
      <c r="R328" s="31">
        <f t="shared" si="11"/>
        <v>1010</v>
      </c>
      <c r="S328" s="29">
        <f>IF($Q328&lt;Parâmetros!$E$19,$G328-1,$G328)</f>
        <v>46265</v>
      </c>
    </row>
    <row r="329" spans="1:19" ht="15" customHeight="1" x14ac:dyDescent="0.25">
      <c r="A329" s="124">
        <v>56377</v>
      </c>
      <c r="B329" s="65" t="s">
        <v>216</v>
      </c>
      <c r="C329" s="65" t="s">
        <v>280</v>
      </c>
      <c r="D329" s="66">
        <v>46266</v>
      </c>
      <c r="E329" s="67">
        <v>4.29</v>
      </c>
      <c r="F329" s="65" t="s">
        <v>255</v>
      </c>
      <c r="G329" s="66">
        <v>46266</v>
      </c>
      <c r="H329">
        <v>40497241</v>
      </c>
      <c r="I329">
        <v>10</v>
      </c>
      <c r="J329" s="65" t="s">
        <v>691</v>
      </c>
      <c r="K329" s="65" t="s">
        <v>692</v>
      </c>
      <c r="L329" s="66">
        <v>46266</v>
      </c>
      <c r="M329" s="65" t="s">
        <v>261</v>
      </c>
      <c r="N329" s="65" t="s">
        <v>264</v>
      </c>
      <c r="O329" s="65" t="s">
        <v>259</v>
      </c>
      <c r="P329" s="66">
        <v>46266</v>
      </c>
      <c r="Q329" s="31">
        <f t="shared" si="10"/>
        <v>420</v>
      </c>
      <c r="R329" s="31">
        <f t="shared" si="11"/>
        <v>677</v>
      </c>
      <c r="S329" s="29">
        <f>IF($Q329&lt;Parâmetros!$E$19,$G329-1,$G329)</f>
        <v>46266</v>
      </c>
    </row>
    <row r="330" spans="1:19" ht="15" customHeight="1" x14ac:dyDescent="0.25">
      <c r="A330" s="124">
        <v>56784</v>
      </c>
      <c r="B330" s="65" t="s">
        <v>169</v>
      </c>
      <c r="C330" s="65" t="s">
        <v>260</v>
      </c>
      <c r="D330" s="66">
        <v>46265</v>
      </c>
      <c r="E330" s="67">
        <v>2.2400000000000002</v>
      </c>
      <c r="F330" s="65" t="s">
        <v>255</v>
      </c>
      <c r="G330" s="66">
        <v>46264</v>
      </c>
      <c r="H330">
        <v>40510158</v>
      </c>
      <c r="I330">
        <v>40</v>
      </c>
      <c r="J330" s="65" t="s">
        <v>504</v>
      </c>
      <c r="K330" s="65" t="s">
        <v>505</v>
      </c>
      <c r="L330" s="66">
        <v>46265</v>
      </c>
      <c r="M330" s="65" t="s">
        <v>261</v>
      </c>
      <c r="N330" s="65" t="s">
        <v>264</v>
      </c>
      <c r="O330" s="65" t="s">
        <v>259</v>
      </c>
      <c r="P330" s="66">
        <v>46265</v>
      </c>
      <c r="Q330" s="31">
        <f t="shared" si="10"/>
        <v>1425</v>
      </c>
      <c r="R330" s="31">
        <f t="shared" si="11"/>
        <v>119</v>
      </c>
      <c r="S330" s="29">
        <f>IF($Q330&lt;Parâmetros!$E$19,$G330-1,$G330)</f>
        <v>46264</v>
      </c>
    </row>
    <row r="331" spans="1:19" ht="15" customHeight="1" x14ac:dyDescent="0.25">
      <c r="A331" s="124">
        <v>56784</v>
      </c>
      <c r="B331" s="65" t="s">
        <v>169</v>
      </c>
      <c r="C331" s="65" t="s">
        <v>260</v>
      </c>
      <c r="D331" s="66">
        <v>46265</v>
      </c>
      <c r="E331" s="67">
        <v>4.01</v>
      </c>
      <c r="F331" s="65" t="s">
        <v>255</v>
      </c>
      <c r="G331" s="66">
        <v>46265</v>
      </c>
      <c r="H331">
        <v>40510158</v>
      </c>
      <c r="I331">
        <v>40</v>
      </c>
      <c r="J331" s="65" t="s">
        <v>506</v>
      </c>
      <c r="K331" s="65" t="s">
        <v>507</v>
      </c>
      <c r="L331" s="66">
        <v>46265</v>
      </c>
      <c r="M331" s="65" t="s">
        <v>261</v>
      </c>
      <c r="N331" s="65" t="s">
        <v>264</v>
      </c>
      <c r="O331" s="65" t="s">
        <v>259</v>
      </c>
      <c r="P331" s="66">
        <v>46265</v>
      </c>
      <c r="Q331" s="31">
        <f t="shared" si="10"/>
        <v>174</v>
      </c>
      <c r="R331" s="31">
        <f t="shared" si="11"/>
        <v>414</v>
      </c>
      <c r="S331" s="29">
        <f>IF($Q331&lt;Parâmetros!$E$19,$G331-1,$G331)</f>
        <v>46264</v>
      </c>
    </row>
    <row r="332" spans="1:19" ht="15" customHeight="1" x14ac:dyDescent="0.25">
      <c r="A332" s="124">
        <v>56784</v>
      </c>
      <c r="B332" s="65" t="s">
        <v>169</v>
      </c>
      <c r="C332" s="65" t="s">
        <v>260</v>
      </c>
      <c r="D332" s="66">
        <v>46266</v>
      </c>
      <c r="E332" s="67">
        <v>1.95</v>
      </c>
      <c r="F332" s="65" t="s">
        <v>255</v>
      </c>
      <c r="G332" s="66">
        <v>46266</v>
      </c>
      <c r="H332">
        <v>40509358</v>
      </c>
      <c r="I332">
        <v>20</v>
      </c>
      <c r="J332" s="65" t="s">
        <v>693</v>
      </c>
      <c r="K332" s="65" t="s">
        <v>694</v>
      </c>
      <c r="L332" s="66">
        <v>46266</v>
      </c>
      <c r="M332" s="65" t="s">
        <v>261</v>
      </c>
      <c r="N332" s="65" t="s">
        <v>264</v>
      </c>
      <c r="O332" s="65" t="s">
        <v>259</v>
      </c>
      <c r="P332" s="66">
        <v>46266</v>
      </c>
      <c r="Q332" s="31">
        <f t="shared" si="10"/>
        <v>2</v>
      </c>
      <c r="R332" s="31">
        <f t="shared" si="11"/>
        <v>120</v>
      </c>
      <c r="S332" s="29">
        <f>IF($Q332&lt;Parâmetros!$E$19,$G332-1,$G332)</f>
        <v>46265</v>
      </c>
    </row>
    <row r="333" spans="1:19" ht="15" customHeight="1" x14ac:dyDescent="0.25">
      <c r="A333" s="124">
        <v>56784</v>
      </c>
      <c r="B333" s="65" t="s">
        <v>169</v>
      </c>
      <c r="C333" s="65" t="s">
        <v>260</v>
      </c>
      <c r="D333" s="66">
        <v>46266</v>
      </c>
      <c r="E333" s="67">
        <v>4.2300000000000004</v>
      </c>
      <c r="F333" s="65" t="s">
        <v>255</v>
      </c>
      <c r="G333" s="66">
        <v>46266</v>
      </c>
      <c r="H333">
        <v>40507443</v>
      </c>
      <c r="I333">
        <v>10</v>
      </c>
      <c r="J333" s="65" t="s">
        <v>695</v>
      </c>
      <c r="K333" s="65" t="s">
        <v>696</v>
      </c>
      <c r="L333" s="66">
        <v>46266</v>
      </c>
      <c r="M333" s="65" t="s">
        <v>261</v>
      </c>
      <c r="N333" s="65" t="s">
        <v>264</v>
      </c>
      <c r="O333" s="65" t="s">
        <v>259</v>
      </c>
      <c r="P333" s="66">
        <v>46266</v>
      </c>
      <c r="Q333" s="31">
        <f t="shared" si="10"/>
        <v>160</v>
      </c>
      <c r="R333" s="31">
        <f t="shared" si="11"/>
        <v>414</v>
      </c>
      <c r="S333" s="29">
        <f>IF($Q333&lt;Parâmetros!$E$19,$G333-1,$G333)</f>
        <v>46265</v>
      </c>
    </row>
    <row r="334" spans="1:19" ht="15" customHeight="1" x14ac:dyDescent="0.25">
      <c r="A334" s="124">
        <v>56855</v>
      </c>
      <c r="B334" s="65" t="s">
        <v>170</v>
      </c>
      <c r="C334" s="65" t="s">
        <v>263</v>
      </c>
      <c r="D334" s="66">
        <v>46265</v>
      </c>
      <c r="E334" s="67">
        <v>2</v>
      </c>
      <c r="F334" s="65" t="s">
        <v>255</v>
      </c>
      <c r="G334" s="66">
        <v>46265</v>
      </c>
      <c r="H334">
        <v>40508388</v>
      </c>
      <c r="I334">
        <v>10</v>
      </c>
      <c r="J334" s="65" t="s">
        <v>508</v>
      </c>
      <c r="K334" s="65" t="s">
        <v>509</v>
      </c>
      <c r="L334" s="66">
        <v>46265</v>
      </c>
      <c r="M334" s="65" t="s">
        <v>261</v>
      </c>
      <c r="N334" s="65" t="s">
        <v>264</v>
      </c>
      <c r="O334" s="65" t="s">
        <v>259</v>
      </c>
      <c r="P334" s="66">
        <v>46265</v>
      </c>
      <c r="Q334" s="31">
        <f t="shared" si="10"/>
        <v>423</v>
      </c>
      <c r="R334" s="31">
        <f t="shared" si="11"/>
        <v>543</v>
      </c>
      <c r="S334" s="29">
        <f>IF($Q334&lt;Parâmetros!$E$19,$G334-1,$G334)</f>
        <v>46265</v>
      </c>
    </row>
    <row r="335" spans="1:19" ht="15" customHeight="1" x14ac:dyDescent="0.25">
      <c r="A335" s="124">
        <v>56855</v>
      </c>
      <c r="B335" s="65" t="s">
        <v>170</v>
      </c>
      <c r="C335" s="65" t="s">
        <v>263</v>
      </c>
      <c r="D335" s="66">
        <v>46265</v>
      </c>
      <c r="E335" s="67">
        <v>2.17</v>
      </c>
      <c r="F335" s="65" t="s">
        <v>255</v>
      </c>
      <c r="G335" s="66">
        <v>46265</v>
      </c>
      <c r="H335">
        <v>40510396</v>
      </c>
      <c r="I335">
        <v>10</v>
      </c>
      <c r="J335" s="65" t="s">
        <v>510</v>
      </c>
      <c r="K335" s="65" t="s">
        <v>511</v>
      </c>
      <c r="L335" s="66">
        <v>46265</v>
      </c>
      <c r="M335" s="65" t="s">
        <v>261</v>
      </c>
      <c r="N335" s="65" t="s">
        <v>264</v>
      </c>
      <c r="O335" s="65" t="s">
        <v>259</v>
      </c>
      <c r="P335" s="66">
        <v>46265</v>
      </c>
      <c r="Q335" s="31">
        <f t="shared" si="10"/>
        <v>543</v>
      </c>
      <c r="R335" s="31">
        <f t="shared" si="11"/>
        <v>673</v>
      </c>
      <c r="S335" s="29">
        <f>IF($Q335&lt;Parâmetros!$E$19,$G335-1,$G335)</f>
        <v>46265</v>
      </c>
    </row>
    <row r="336" spans="1:19" ht="15" customHeight="1" x14ac:dyDescent="0.25">
      <c r="A336" s="124">
        <v>56855</v>
      </c>
      <c r="B336" s="65" t="s">
        <v>170</v>
      </c>
      <c r="C336" s="65" t="s">
        <v>263</v>
      </c>
      <c r="D336" s="66">
        <v>46265</v>
      </c>
      <c r="E336" s="67">
        <v>1.37</v>
      </c>
      <c r="F336" s="65" t="s">
        <v>255</v>
      </c>
      <c r="G336" s="66">
        <v>46265</v>
      </c>
      <c r="H336">
        <v>40510436</v>
      </c>
      <c r="I336">
        <v>10</v>
      </c>
      <c r="J336" s="65" t="s">
        <v>512</v>
      </c>
      <c r="K336" s="65" t="s">
        <v>513</v>
      </c>
      <c r="L336" s="66">
        <v>46265</v>
      </c>
      <c r="M336" s="65" t="s">
        <v>261</v>
      </c>
      <c r="N336" s="65" t="s">
        <v>264</v>
      </c>
      <c r="O336" s="65" t="s">
        <v>259</v>
      </c>
      <c r="P336" s="66">
        <v>46265</v>
      </c>
      <c r="Q336" s="31">
        <f t="shared" si="10"/>
        <v>681</v>
      </c>
      <c r="R336" s="31">
        <f t="shared" si="11"/>
        <v>763</v>
      </c>
      <c r="S336" s="29">
        <f>IF($Q336&lt;Parâmetros!$E$19,$G336-1,$G336)</f>
        <v>46265</v>
      </c>
    </row>
    <row r="337" spans="1:19" ht="15" customHeight="1" x14ac:dyDescent="0.25">
      <c r="A337" s="124">
        <v>56855</v>
      </c>
      <c r="B337" s="65" t="s">
        <v>170</v>
      </c>
      <c r="C337" s="65" t="s">
        <v>263</v>
      </c>
      <c r="D337" s="66">
        <v>46266</v>
      </c>
      <c r="E337" s="67">
        <v>2.77</v>
      </c>
      <c r="F337" s="65" t="s">
        <v>255</v>
      </c>
      <c r="G337" s="66">
        <v>46265</v>
      </c>
      <c r="H337">
        <v>40510405</v>
      </c>
      <c r="I337">
        <v>10</v>
      </c>
      <c r="J337" s="65" t="s">
        <v>697</v>
      </c>
      <c r="K337" s="65" t="s">
        <v>698</v>
      </c>
      <c r="L337" s="66">
        <v>46265</v>
      </c>
      <c r="M337" s="65" t="s">
        <v>261</v>
      </c>
      <c r="N337" s="65" t="s">
        <v>264</v>
      </c>
      <c r="O337" s="65" t="s">
        <v>259</v>
      </c>
      <c r="P337" s="66">
        <v>46266</v>
      </c>
      <c r="Q337" s="31">
        <f t="shared" si="10"/>
        <v>828</v>
      </c>
      <c r="R337" s="31">
        <f t="shared" si="11"/>
        <v>994</v>
      </c>
      <c r="S337" s="29">
        <f>IF($Q337&lt;Parâmetros!$E$19,$G337-1,$G337)</f>
        <v>46265</v>
      </c>
    </row>
    <row r="338" spans="1:19" ht="15" customHeight="1" x14ac:dyDescent="0.25">
      <c r="A338" s="124">
        <v>56855</v>
      </c>
      <c r="B338" s="65" t="s">
        <v>170</v>
      </c>
      <c r="C338" s="65" t="s">
        <v>263</v>
      </c>
      <c r="D338" s="66">
        <v>46266</v>
      </c>
      <c r="E338" s="67">
        <v>17.13</v>
      </c>
      <c r="F338" s="65" t="s">
        <v>255</v>
      </c>
      <c r="G338" s="66">
        <v>46265</v>
      </c>
      <c r="H338">
        <v>40510436</v>
      </c>
      <c r="I338">
        <v>10</v>
      </c>
      <c r="J338" s="65" t="s">
        <v>699</v>
      </c>
      <c r="K338" s="65" t="s">
        <v>700</v>
      </c>
      <c r="L338" s="66">
        <v>46266</v>
      </c>
      <c r="M338" s="65" t="s">
        <v>261</v>
      </c>
      <c r="N338" s="65" t="s">
        <v>264</v>
      </c>
      <c r="O338" s="65" t="s">
        <v>259</v>
      </c>
      <c r="P338" s="66">
        <v>46266</v>
      </c>
      <c r="Q338" s="31">
        <f t="shared" si="10"/>
        <v>835</v>
      </c>
      <c r="R338" s="31">
        <f t="shared" si="11"/>
        <v>423</v>
      </c>
      <c r="S338" s="29">
        <f>IF($Q338&lt;Parâmetros!$E$19,$G338-1,$G338)</f>
        <v>46265</v>
      </c>
    </row>
    <row r="339" spans="1:19" ht="15" customHeight="1" x14ac:dyDescent="0.25">
      <c r="A339" s="124">
        <v>56855</v>
      </c>
      <c r="B339" s="65" t="s">
        <v>170</v>
      </c>
      <c r="C339" s="65" t="s">
        <v>263</v>
      </c>
      <c r="D339" s="66">
        <v>46266</v>
      </c>
      <c r="E339" s="67">
        <v>-17.13</v>
      </c>
      <c r="F339" s="65" t="s">
        <v>255</v>
      </c>
      <c r="G339" s="66">
        <v>46265</v>
      </c>
      <c r="H339">
        <v>40510436</v>
      </c>
      <c r="I339">
        <v>10</v>
      </c>
      <c r="J339" s="65" t="s">
        <v>699</v>
      </c>
      <c r="K339" s="65" t="s">
        <v>700</v>
      </c>
      <c r="L339" s="66">
        <v>46266</v>
      </c>
      <c r="M339" s="65" t="s">
        <v>261</v>
      </c>
      <c r="N339" s="65" t="s">
        <v>264</v>
      </c>
      <c r="O339" s="65" t="s">
        <v>259</v>
      </c>
      <c r="P339" s="66">
        <v>46266</v>
      </c>
      <c r="Q339" s="31">
        <f t="shared" si="10"/>
        <v>835</v>
      </c>
      <c r="R339" s="31">
        <f t="shared" si="11"/>
        <v>423</v>
      </c>
      <c r="S339" s="29">
        <f>IF($Q339&lt;Parâmetros!$E$19,$G339-1,$G339)</f>
        <v>46265</v>
      </c>
    </row>
    <row r="340" spans="1:19" ht="15" customHeight="1" x14ac:dyDescent="0.25">
      <c r="A340" s="124">
        <v>56855</v>
      </c>
      <c r="B340" s="65" t="s">
        <v>170</v>
      </c>
      <c r="C340" s="65" t="s">
        <v>263</v>
      </c>
      <c r="D340" s="66">
        <v>46266</v>
      </c>
      <c r="E340" s="67">
        <v>5.9</v>
      </c>
      <c r="F340" s="65" t="s">
        <v>255</v>
      </c>
      <c r="G340" s="66">
        <v>46266</v>
      </c>
      <c r="H340">
        <v>40508089</v>
      </c>
      <c r="I340">
        <v>10</v>
      </c>
      <c r="J340" s="65" t="s">
        <v>701</v>
      </c>
      <c r="K340" s="65" t="s">
        <v>702</v>
      </c>
      <c r="L340" s="66">
        <v>46266</v>
      </c>
      <c r="M340" s="65" t="s">
        <v>261</v>
      </c>
      <c r="N340" s="65" t="s">
        <v>264</v>
      </c>
      <c r="O340" s="65" t="s">
        <v>259</v>
      </c>
      <c r="P340" s="66">
        <v>46266</v>
      </c>
      <c r="Q340" s="31">
        <f t="shared" si="10"/>
        <v>429</v>
      </c>
      <c r="R340" s="31">
        <f t="shared" si="11"/>
        <v>783</v>
      </c>
      <c r="S340" s="29">
        <f>IF($Q340&lt;Parâmetros!$E$19,$G340-1,$G340)</f>
        <v>46266</v>
      </c>
    </row>
    <row r="341" spans="1:19" ht="15" customHeight="1" x14ac:dyDescent="0.25">
      <c r="A341" s="124">
        <v>56855</v>
      </c>
      <c r="B341" s="65" t="s">
        <v>170</v>
      </c>
      <c r="C341" s="65" t="s">
        <v>263</v>
      </c>
      <c r="D341" s="66">
        <v>46266</v>
      </c>
      <c r="E341" s="67">
        <v>2.7</v>
      </c>
      <c r="F341" s="65" t="s">
        <v>255</v>
      </c>
      <c r="G341" s="66">
        <v>46266</v>
      </c>
      <c r="H341">
        <v>40509375</v>
      </c>
      <c r="I341">
        <v>10</v>
      </c>
      <c r="J341" s="65" t="s">
        <v>779</v>
      </c>
      <c r="K341" s="65" t="s">
        <v>780</v>
      </c>
      <c r="L341" s="66">
        <v>46266</v>
      </c>
      <c r="M341" s="65" t="s">
        <v>258</v>
      </c>
      <c r="N341">
        <v>3012115</v>
      </c>
      <c r="O341" s="65" t="s">
        <v>259</v>
      </c>
      <c r="P341" s="66">
        <v>46266</v>
      </c>
      <c r="Q341" s="31">
        <f t="shared" si="10"/>
        <v>838</v>
      </c>
      <c r="R341" s="31">
        <f t="shared" si="11"/>
        <v>999</v>
      </c>
      <c r="S341" s="29">
        <f>IF($Q341&lt;Parâmetros!$E$19,$G341-1,$G341)</f>
        <v>46266</v>
      </c>
    </row>
    <row r="342" spans="1:19" ht="15" customHeight="1" x14ac:dyDescent="0.25">
      <c r="A342" s="124">
        <v>56855</v>
      </c>
      <c r="B342" s="65" t="s">
        <v>170</v>
      </c>
      <c r="C342" s="65" t="s">
        <v>263</v>
      </c>
      <c r="D342" s="66">
        <v>46267</v>
      </c>
      <c r="E342" s="67">
        <v>0.67</v>
      </c>
      <c r="F342" s="65" t="s">
        <v>255</v>
      </c>
      <c r="G342" s="66">
        <v>46267</v>
      </c>
      <c r="H342">
        <v>40510436</v>
      </c>
      <c r="I342">
        <v>10</v>
      </c>
      <c r="J342" s="65" t="s">
        <v>850</v>
      </c>
      <c r="K342" s="65" t="s">
        <v>851</v>
      </c>
      <c r="L342" s="66">
        <v>46267</v>
      </c>
      <c r="M342" s="65" t="s">
        <v>261</v>
      </c>
      <c r="N342" s="65" t="s">
        <v>264</v>
      </c>
      <c r="O342" s="65" t="s">
        <v>259</v>
      </c>
      <c r="P342" s="66">
        <v>46267</v>
      </c>
      <c r="Q342" s="31">
        <f t="shared" si="10"/>
        <v>430</v>
      </c>
      <c r="R342" s="31">
        <f t="shared" si="11"/>
        <v>470</v>
      </c>
      <c r="S342" s="29">
        <f>IF($Q342&lt;Parâmetros!$E$19,$G342-1,$G342)</f>
        <v>46267</v>
      </c>
    </row>
    <row r="343" spans="1:19" ht="15" customHeight="1" x14ac:dyDescent="0.25">
      <c r="A343" s="124">
        <v>56855</v>
      </c>
      <c r="B343" s="65" t="s">
        <v>170</v>
      </c>
      <c r="C343" s="65" t="s">
        <v>263</v>
      </c>
      <c r="D343" s="66">
        <v>46267</v>
      </c>
      <c r="E343" s="67">
        <v>1.91</v>
      </c>
      <c r="F343" s="65" t="s">
        <v>255</v>
      </c>
      <c r="G343" s="66">
        <v>46267</v>
      </c>
      <c r="H343">
        <v>40510700</v>
      </c>
      <c r="I343">
        <v>10</v>
      </c>
      <c r="J343" s="65" t="s">
        <v>933</v>
      </c>
      <c r="K343" s="65" t="s">
        <v>934</v>
      </c>
      <c r="L343" s="66">
        <v>46267</v>
      </c>
      <c r="M343" s="65" t="s">
        <v>261</v>
      </c>
      <c r="N343">
        <v>3011210</v>
      </c>
      <c r="O343" s="65" t="s">
        <v>259</v>
      </c>
      <c r="P343" s="66">
        <v>46267</v>
      </c>
      <c r="Q343" s="31">
        <f t="shared" si="10"/>
        <v>471</v>
      </c>
      <c r="R343" s="31">
        <f t="shared" si="11"/>
        <v>585</v>
      </c>
      <c r="S343" s="29">
        <f>IF($Q343&lt;Parâmetros!$E$19,$G343-1,$G343)</f>
        <v>46267</v>
      </c>
    </row>
    <row r="344" spans="1:19" ht="15" customHeight="1" x14ac:dyDescent="0.25">
      <c r="A344" s="124">
        <v>56855</v>
      </c>
      <c r="B344" s="65" t="s">
        <v>170</v>
      </c>
      <c r="C344" s="65" t="s">
        <v>263</v>
      </c>
      <c r="D344" s="66">
        <v>46267</v>
      </c>
      <c r="E344" s="67">
        <v>2.75</v>
      </c>
      <c r="F344" s="65" t="s">
        <v>255</v>
      </c>
      <c r="G344" s="66">
        <v>46267</v>
      </c>
      <c r="H344">
        <v>40510700</v>
      </c>
      <c r="I344">
        <v>10</v>
      </c>
      <c r="J344" s="65" t="s">
        <v>935</v>
      </c>
      <c r="K344" s="65" t="s">
        <v>936</v>
      </c>
      <c r="L344" s="66">
        <v>46267</v>
      </c>
      <c r="M344" s="65" t="s">
        <v>261</v>
      </c>
      <c r="N344">
        <v>3011210</v>
      </c>
      <c r="O344" s="65" t="s">
        <v>259</v>
      </c>
      <c r="P344" s="66">
        <v>46267</v>
      </c>
      <c r="Q344" s="31">
        <f t="shared" si="10"/>
        <v>585</v>
      </c>
      <c r="R344" s="31">
        <f t="shared" si="11"/>
        <v>750</v>
      </c>
      <c r="S344" s="29">
        <f>IF($Q344&lt;Parâmetros!$E$19,$G344-1,$G344)</f>
        <v>46267</v>
      </c>
    </row>
    <row r="345" spans="1:19" ht="15" customHeight="1" x14ac:dyDescent="0.25">
      <c r="A345" s="124"/>
      <c r="B345" s="65"/>
      <c r="C345" s="65"/>
      <c r="D345" s="66"/>
      <c r="E345" s="67"/>
      <c r="F345" s="65"/>
      <c r="G345" s="66"/>
      <c r="J345" s="65"/>
      <c r="K345" s="65"/>
      <c r="L345" s="66"/>
      <c r="M345" s="65"/>
      <c r="N345" s="65"/>
      <c r="O345" s="65"/>
      <c r="P345" s="66"/>
      <c r="Q345" s="31">
        <f t="shared" si="10"/>
        <v>9999</v>
      </c>
      <c r="R345" s="31" t="str">
        <f t="shared" si="11"/>
        <v/>
      </c>
      <c r="S345" s="29">
        <f>IF($Q345&lt;Parâmetros!$E$19,$G345-1,$G345)</f>
        <v>0</v>
      </c>
    </row>
    <row r="346" spans="1:19" ht="15" customHeight="1" x14ac:dyDescent="0.25">
      <c r="A346" s="124"/>
      <c r="B346" s="65"/>
      <c r="C346" s="65"/>
      <c r="D346" s="66"/>
      <c r="E346" s="67"/>
      <c r="F346" s="65"/>
      <c r="G346" s="66"/>
      <c r="J346" s="65"/>
      <c r="K346" s="65"/>
      <c r="L346" s="66"/>
      <c r="M346" s="65"/>
      <c r="N346" s="65"/>
      <c r="O346" s="65"/>
      <c r="P346" s="66"/>
      <c r="Q346" s="31">
        <f t="shared" si="10"/>
        <v>9999</v>
      </c>
      <c r="R346" s="31" t="str">
        <f t="shared" si="11"/>
        <v/>
      </c>
      <c r="S346" s="29">
        <f>IF($Q346&lt;Parâmetros!$E$19,$G346-1,$G346)</f>
        <v>0</v>
      </c>
    </row>
    <row r="347" spans="1:19" ht="15" customHeight="1" x14ac:dyDescent="0.25">
      <c r="A347" s="124"/>
      <c r="B347" s="65"/>
      <c r="C347" s="65"/>
      <c r="D347" s="66"/>
      <c r="E347" s="67"/>
      <c r="F347" s="65"/>
      <c r="G347" s="66"/>
      <c r="J347" s="65"/>
      <c r="K347" s="65"/>
      <c r="L347" s="66"/>
      <c r="M347" s="65"/>
      <c r="N347" s="65"/>
      <c r="O347" s="65"/>
      <c r="P347" s="66"/>
      <c r="Q347" s="31">
        <f t="shared" si="10"/>
        <v>9999</v>
      </c>
      <c r="R347" s="31" t="str">
        <f t="shared" si="11"/>
        <v/>
      </c>
      <c r="S347" s="29">
        <f>IF($Q347&lt;Parâmetros!$E$19,$G347-1,$G347)</f>
        <v>0</v>
      </c>
    </row>
    <row r="348" spans="1:19" ht="15" customHeight="1" x14ac:dyDescent="0.25">
      <c r="A348" s="124"/>
      <c r="B348" s="65"/>
      <c r="C348" s="65"/>
      <c r="D348" s="66"/>
      <c r="E348" s="67"/>
      <c r="F348" s="65"/>
      <c r="G348" s="66"/>
      <c r="J348" s="65"/>
      <c r="K348" s="65"/>
      <c r="L348" s="66"/>
      <c r="M348" s="65"/>
      <c r="N348" s="65"/>
      <c r="O348" s="65"/>
      <c r="P348" s="66"/>
      <c r="Q348" s="31">
        <f t="shared" si="10"/>
        <v>9999</v>
      </c>
      <c r="R348" s="31" t="str">
        <f t="shared" si="11"/>
        <v/>
      </c>
      <c r="S348" s="29">
        <f>IF($Q348&lt;Parâmetros!$E$19,$G348-1,$G348)</f>
        <v>0</v>
      </c>
    </row>
    <row r="349" spans="1:19" ht="15" customHeight="1" x14ac:dyDescent="0.25">
      <c r="A349" s="124"/>
      <c r="B349" s="65"/>
      <c r="C349" s="65"/>
      <c r="D349" s="66"/>
      <c r="E349" s="67"/>
      <c r="F349" s="65"/>
      <c r="G349" s="66"/>
      <c r="J349" s="65"/>
      <c r="K349" s="65"/>
      <c r="L349" s="66"/>
      <c r="M349" s="65"/>
      <c r="N349" s="65"/>
      <c r="O349" s="65"/>
      <c r="P349" s="66"/>
      <c r="Q349" s="31">
        <f t="shared" si="10"/>
        <v>9999</v>
      </c>
      <c r="R349" s="31" t="str">
        <f t="shared" si="11"/>
        <v/>
      </c>
      <c r="S349" s="29">
        <f>IF($Q349&lt;Parâmetros!$E$19,$G349-1,$G349)</f>
        <v>0</v>
      </c>
    </row>
    <row r="350" spans="1:19" ht="15" customHeight="1" x14ac:dyDescent="0.25">
      <c r="A350" s="124"/>
      <c r="B350" s="65"/>
      <c r="C350" s="65"/>
      <c r="D350" s="66"/>
      <c r="E350" s="67"/>
      <c r="F350" s="65"/>
      <c r="G350" s="66"/>
      <c r="J350" s="65"/>
      <c r="K350" s="65"/>
      <c r="L350" s="66"/>
      <c r="M350" s="65"/>
      <c r="N350" s="65"/>
      <c r="O350" s="65"/>
      <c r="P350" s="66"/>
      <c r="Q350" s="31">
        <f t="shared" si="10"/>
        <v>9999</v>
      </c>
      <c r="R350" s="31" t="str">
        <f t="shared" si="11"/>
        <v/>
      </c>
      <c r="S350" s="29">
        <f>IF($Q350&lt;Parâmetros!$E$19,$G350-1,$G350)</f>
        <v>0</v>
      </c>
    </row>
    <row r="351" spans="1:19" ht="15" customHeight="1" x14ac:dyDescent="0.25">
      <c r="A351" s="124"/>
      <c r="B351" s="65"/>
      <c r="C351" s="65"/>
      <c r="D351" s="66"/>
      <c r="E351" s="67"/>
      <c r="F351" s="65"/>
      <c r="G351" s="66"/>
      <c r="J351" s="65"/>
      <c r="K351" s="65"/>
      <c r="L351" s="66"/>
      <c r="M351" s="65"/>
      <c r="O351" s="65"/>
      <c r="P351" s="66"/>
      <c r="Q351" s="31">
        <f t="shared" si="10"/>
        <v>9999</v>
      </c>
      <c r="R351" s="31" t="str">
        <f t="shared" si="11"/>
        <v/>
      </c>
      <c r="S351" s="29">
        <f>IF($Q351&lt;Parâmetros!$E$19,$G351-1,$G351)</f>
        <v>0</v>
      </c>
    </row>
    <row r="352" spans="1:19" ht="15" customHeight="1" x14ac:dyDescent="0.25">
      <c r="A352" s="124"/>
      <c r="B352" s="65"/>
      <c r="C352" s="65"/>
      <c r="D352" s="66"/>
      <c r="E352" s="67"/>
      <c r="F352" s="65"/>
      <c r="G352" s="66"/>
      <c r="J352" s="65"/>
      <c r="K352" s="65"/>
      <c r="L352" s="66"/>
      <c r="M352" s="65"/>
      <c r="N352" s="65"/>
      <c r="O352" s="65"/>
      <c r="P352" s="66"/>
      <c r="Q352" s="31">
        <f t="shared" si="10"/>
        <v>9999</v>
      </c>
      <c r="R352" s="31" t="str">
        <f t="shared" si="11"/>
        <v/>
      </c>
      <c r="S352" s="29">
        <f>IF($Q352&lt;Parâmetros!$E$19,$G352-1,$G352)</f>
        <v>0</v>
      </c>
    </row>
    <row r="353" spans="1:19" ht="15" customHeight="1" x14ac:dyDescent="0.25">
      <c r="A353" s="124"/>
      <c r="B353" s="65"/>
      <c r="C353" s="65"/>
      <c r="D353" s="66"/>
      <c r="E353" s="67"/>
      <c r="F353" s="65"/>
      <c r="G353" s="66"/>
      <c r="J353" s="65"/>
      <c r="K353" s="65"/>
      <c r="L353" s="66"/>
      <c r="M353" s="65"/>
      <c r="N353" s="65"/>
      <c r="O353" s="65"/>
      <c r="P353" s="66"/>
      <c r="Q353" s="31">
        <f t="shared" si="10"/>
        <v>9999</v>
      </c>
      <c r="R353" s="31" t="str">
        <f t="shared" si="11"/>
        <v/>
      </c>
      <c r="S353" s="29">
        <f>IF($Q353&lt;Parâmetros!$E$19,$G353-1,$G353)</f>
        <v>0</v>
      </c>
    </row>
    <row r="354" spans="1:19" ht="15" customHeight="1" x14ac:dyDescent="0.25">
      <c r="A354" s="124"/>
      <c r="B354" s="65"/>
      <c r="C354" s="65"/>
      <c r="D354" s="66"/>
      <c r="E354" s="67"/>
      <c r="F354" s="65"/>
      <c r="G354" s="66"/>
      <c r="J354" s="65"/>
      <c r="K354" s="65"/>
      <c r="L354" s="66"/>
      <c r="M354" s="65"/>
      <c r="O354" s="65"/>
      <c r="P354" s="66"/>
      <c r="Q354" s="31">
        <f t="shared" si="10"/>
        <v>9999</v>
      </c>
      <c r="R354" s="31" t="str">
        <f t="shared" si="11"/>
        <v/>
      </c>
      <c r="S354" s="29">
        <f>IF($Q354&lt;Parâmetros!$E$19,$G354-1,$G354)</f>
        <v>0</v>
      </c>
    </row>
    <row r="355" spans="1:19" ht="15" customHeight="1" x14ac:dyDescent="0.25">
      <c r="A355" s="124"/>
      <c r="B355" s="65"/>
      <c r="C355" s="65"/>
      <c r="D355" s="66"/>
      <c r="E355" s="67"/>
      <c r="F355" s="65"/>
      <c r="G355" s="66"/>
      <c r="J355" s="65"/>
      <c r="K355" s="65"/>
      <c r="L355" s="66"/>
      <c r="M355" s="65"/>
      <c r="O355" s="65"/>
      <c r="P355" s="66"/>
      <c r="Q355" s="31">
        <f t="shared" si="10"/>
        <v>9999</v>
      </c>
      <c r="R355" s="31" t="str">
        <f t="shared" si="11"/>
        <v/>
      </c>
      <c r="S355" s="29">
        <f>IF($Q355&lt;Parâmetros!$E$19,$G355-1,$G355)</f>
        <v>0</v>
      </c>
    </row>
    <row r="356" spans="1:19" ht="15" customHeight="1" x14ac:dyDescent="0.25">
      <c r="A356" s="124"/>
      <c r="B356" s="65"/>
      <c r="C356" s="65"/>
      <c r="D356" s="66"/>
      <c r="E356" s="67"/>
      <c r="F356" s="65"/>
      <c r="G356" s="66"/>
      <c r="J356" s="65"/>
      <c r="K356" s="65"/>
      <c r="L356" s="66"/>
      <c r="M356" s="65"/>
      <c r="N356" s="65"/>
      <c r="O356" s="65"/>
      <c r="P356" s="66"/>
      <c r="Q356" s="31">
        <f t="shared" si="10"/>
        <v>9999</v>
      </c>
      <c r="R356" s="31" t="str">
        <f t="shared" si="11"/>
        <v/>
      </c>
      <c r="S356" s="29">
        <f>IF($Q356&lt;Parâmetros!$E$19,$G356-1,$G356)</f>
        <v>0</v>
      </c>
    </row>
    <row r="357" spans="1:19" ht="15" customHeight="1" x14ac:dyDescent="0.25">
      <c r="A357" s="124"/>
      <c r="B357" s="65"/>
      <c r="C357" s="65"/>
      <c r="D357" s="66"/>
      <c r="E357" s="67"/>
      <c r="F357" s="65"/>
      <c r="G357" s="66"/>
      <c r="J357" s="65"/>
      <c r="K357" s="65"/>
      <c r="L357" s="66"/>
      <c r="M357" s="65"/>
      <c r="N357" s="65"/>
      <c r="O357" s="65"/>
      <c r="P357" s="66"/>
      <c r="Q357" s="31">
        <f t="shared" si="10"/>
        <v>9999</v>
      </c>
      <c r="R357" s="31" t="str">
        <f t="shared" si="11"/>
        <v/>
      </c>
      <c r="S357" s="29">
        <f>IF($Q357&lt;Parâmetros!$E$19,$G357-1,$G357)</f>
        <v>0</v>
      </c>
    </row>
    <row r="358" spans="1:19" ht="15" customHeight="1" x14ac:dyDescent="0.25">
      <c r="A358" s="124"/>
      <c r="B358" s="65"/>
      <c r="C358" s="65"/>
      <c r="D358" s="66"/>
      <c r="E358" s="67"/>
      <c r="F358" s="65"/>
      <c r="G358" s="66"/>
      <c r="J358" s="65"/>
      <c r="K358" s="65"/>
      <c r="L358" s="66"/>
      <c r="M358" s="65"/>
      <c r="N358" s="65"/>
      <c r="O358" s="65"/>
      <c r="P358" s="66"/>
      <c r="Q358" s="31">
        <f t="shared" si="10"/>
        <v>9999</v>
      </c>
      <c r="R358" s="31" t="str">
        <f t="shared" si="11"/>
        <v/>
      </c>
      <c r="S358" s="29">
        <f>IF($Q358&lt;Parâmetros!$E$19,$G358-1,$G358)</f>
        <v>0</v>
      </c>
    </row>
    <row r="359" spans="1:19" ht="15" customHeight="1" x14ac:dyDescent="0.25">
      <c r="A359" s="124"/>
      <c r="B359" s="65"/>
      <c r="C359" s="65"/>
      <c r="D359" s="66"/>
      <c r="E359" s="67"/>
      <c r="F359" s="65"/>
      <c r="G359" s="66"/>
      <c r="J359" s="65"/>
      <c r="K359" s="65"/>
      <c r="L359" s="66"/>
      <c r="M359" s="65"/>
      <c r="N359" s="65"/>
      <c r="O359" s="65"/>
      <c r="P359" s="66"/>
      <c r="Q359" s="31">
        <f t="shared" si="10"/>
        <v>9999</v>
      </c>
      <c r="R359" s="31" t="str">
        <f t="shared" si="11"/>
        <v/>
      </c>
      <c r="S359" s="29">
        <f>IF($Q359&lt;Parâmetros!$E$19,$G359-1,$G359)</f>
        <v>0</v>
      </c>
    </row>
    <row r="360" spans="1:19" ht="15" customHeight="1" x14ac:dyDescent="0.25">
      <c r="A360" s="124"/>
      <c r="B360" s="65"/>
      <c r="C360" s="65"/>
      <c r="D360" s="66"/>
      <c r="E360" s="67"/>
      <c r="F360" s="65"/>
      <c r="G360" s="66"/>
      <c r="J360" s="65"/>
      <c r="K360" s="65"/>
      <c r="L360" s="66"/>
      <c r="M360" s="65"/>
      <c r="N360" s="65"/>
      <c r="O360" s="65"/>
      <c r="P360" s="66"/>
      <c r="Q360" s="31">
        <f t="shared" si="10"/>
        <v>9999</v>
      </c>
      <c r="R360" s="31" t="str">
        <f t="shared" si="11"/>
        <v/>
      </c>
      <c r="S360" s="29">
        <f>IF($Q360&lt;Parâmetros!$E$19,$G360-1,$G360)</f>
        <v>0</v>
      </c>
    </row>
    <row r="361" spans="1:19" ht="15" customHeight="1" x14ac:dyDescent="0.25">
      <c r="A361" s="124"/>
      <c r="B361" s="65"/>
      <c r="C361" s="65"/>
      <c r="D361" s="66"/>
      <c r="E361" s="67"/>
      <c r="F361" s="65"/>
      <c r="G361" s="66"/>
      <c r="J361" s="65"/>
      <c r="K361" s="65"/>
      <c r="L361" s="66"/>
      <c r="M361" s="65"/>
      <c r="O361" s="65"/>
      <c r="P361" s="66"/>
      <c r="Q361" s="31">
        <f t="shared" si="10"/>
        <v>9999</v>
      </c>
      <c r="R361" s="31" t="str">
        <f t="shared" si="11"/>
        <v/>
      </c>
      <c r="S361" s="29">
        <f>IF($Q361&lt;Parâmetros!$E$19,$G361-1,$G361)</f>
        <v>0</v>
      </c>
    </row>
    <row r="362" spans="1:19" ht="15" customHeight="1" x14ac:dyDescent="0.25">
      <c r="A362" s="124"/>
      <c r="B362" s="65"/>
      <c r="C362" s="65"/>
      <c r="D362" s="66"/>
      <c r="E362" s="67"/>
      <c r="F362" s="65"/>
      <c r="G362" s="66"/>
      <c r="J362" s="65"/>
      <c r="K362" s="65"/>
      <c r="L362" s="66"/>
      <c r="M362" s="65"/>
      <c r="O362" s="65"/>
      <c r="P362" s="66"/>
      <c r="Q362" s="31">
        <f t="shared" si="10"/>
        <v>9999</v>
      </c>
      <c r="R362" s="31" t="str">
        <f t="shared" si="11"/>
        <v/>
      </c>
      <c r="S362" s="29">
        <f>IF($Q362&lt;Parâmetros!$E$19,$G362-1,$G362)</f>
        <v>0</v>
      </c>
    </row>
    <row r="363" spans="1:19" ht="15" customHeight="1" x14ac:dyDescent="0.25">
      <c r="A363" s="124"/>
      <c r="B363" s="65"/>
      <c r="C363" s="65"/>
      <c r="D363" s="66"/>
      <c r="E363" s="67"/>
      <c r="F363" s="65"/>
      <c r="G363" s="66"/>
      <c r="J363" s="65"/>
      <c r="K363" s="65"/>
      <c r="L363" s="66"/>
      <c r="M363" s="65"/>
      <c r="N363" s="65"/>
      <c r="O363" s="65"/>
      <c r="P363" s="66"/>
      <c r="Q363" s="31">
        <f t="shared" si="10"/>
        <v>9999</v>
      </c>
      <c r="R363" s="31" t="str">
        <f t="shared" si="11"/>
        <v/>
      </c>
      <c r="S363" s="29">
        <f>IF($Q363&lt;Parâmetros!$E$19,$G363-1,$G363)</f>
        <v>0</v>
      </c>
    </row>
    <row r="364" spans="1:19" ht="15" customHeight="1" x14ac:dyDescent="0.25">
      <c r="A364" s="124"/>
      <c r="B364" s="65"/>
      <c r="C364" s="65"/>
      <c r="D364" s="66"/>
      <c r="E364" s="67"/>
      <c r="F364" s="65"/>
      <c r="G364" s="66"/>
      <c r="J364" s="65"/>
      <c r="K364" s="65"/>
      <c r="L364" s="66"/>
      <c r="M364" s="65"/>
      <c r="N364" s="65"/>
      <c r="O364" s="65"/>
      <c r="P364" s="66"/>
      <c r="Q364" s="31">
        <f t="shared" si="10"/>
        <v>9999</v>
      </c>
      <c r="R364" s="31" t="str">
        <f t="shared" si="11"/>
        <v/>
      </c>
      <c r="S364" s="29">
        <f>IF($Q364&lt;Parâmetros!$E$19,$G364-1,$G364)</f>
        <v>0</v>
      </c>
    </row>
    <row r="365" spans="1:19" ht="15" customHeight="1" x14ac:dyDescent="0.25">
      <c r="A365" s="124"/>
      <c r="B365" s="65"/>
      <c r="C365" s="65"/>
      <c r="D365" s="66"/>
      <c r="E365" s="67"/>
      <c r="F365" s="65"/>
      <c r="G365" s="66"/>
      <c r="J365" s="65"/>
      <c r="K365" s="65"/>
      <c r="L365" s="66"/>
      <c r="M365" s="65"/>
      <c r="N365" s="65"/>
      <c r="O365" s="65"/>
      <c r="P365" s="66"/>
      <c r="Q365" s="31">
        <f t="shared" si="10"/>
        <v>9999</v>
      </c>
      <c r="R365" s="31" t="str">
        <f t="shared" si="11"/>
        <v/>
      </c>
      <c r="S365" s="29">
        <f>IF($Q365&lt;Parâmetros!$E$19,$G365-1,$G365)</f>
        <v>0</v>
      </c>
    </row>
    <row r="366" spans="1:19" ht="15" customHeight="1" x14ac:dyDescent="0.25">
      <c r="A366" s="124"/>
      <c r="B366" s="65"/>
      <c r="C366" s="65"/>
      <c r="D366" s="66"/>
      <c r="E366" s="67"/>
      <c r="F366" s="65"/>
      <c r="G366" s="66"/>
      <c r="J366" s="65"/>
      <c r="K366" s="65"/>
      <c r="L366" s="66"/>
      <c r="M366" s="65"/>
      <c r="N366" s="65"/>
      <c r="O366" s="65"/>
      <c r="P366" s="66"/>
      <c r="Q366" s="31">
        <f t="shared" si="10"/>
        <v>9999</v>
      </c>
      <c r="R366" s="31" t="str">
        <f t="shared" si="11"/>
        <v/>
      </c>
      <c r="S366" s="29">
        <f>IF($Q366&lt;Parâmetros!$E$19,$G366-1,$G366)</f>
        <v>0</v>
      </c>
    </row>
    <row r="367" spans="1:19" ht="15" customHeight="1" x14ac:dyDescent="0.25">
      <c r="A367" s="124"/>
      <c r="B367" s="65"/>
      <c r="C367" s="65"/>
      <c r="D367" s="66"/>
      <c r="E367" s="67"/>
      <c r="F367" s="65"/>
      <c r="G367" s="66"/>
      <c r="J367" s="65"/>
      <c r="K367" s="65"/>
      <c r="L367" s="66"/>
      <c r="M367" s="65"/>
      <c r="N367" s="65"/>
      <c r="O367" s="65"/>
      <c r="P367" s="66"/>
      <c r="Q367" s="31">
        <f t="shared" si="10"/>
        <v>9999</v>
      </c>
      <c r="R367" s="31" t="str">
        <f t="shared" si="11"/>
        <v/>
      </c>
      <c r="S367" s="29">
        <f>IF($Q367&lt;Parâmetros!$E$19,$G367-1,$G367)</f>
        <v>0</v>
      </c>
    </row>
    <row r="368" spans="1:19" ht="15" customHeight="1" x14ac:dyDescent="0.25">
      <c r="A368" s="124"/>
      <c r="B368" s="65"/>
      <c r="C368" s="65"/>
      <c r="D368" s="66"/>
      <c r="E368" s="67"/>
      <c r="F368" s="65"/>
      <c r="G368" s="66"/>
      <c r="J368" s="65"/>
      <c r="K368" s="65"/>
      <c r="L368" s="66"/>
      <c r="M368" s="65"/>
      <c r="N368" s="65"/>
      <c r="O368" s="65"/>
      <c r="P368" s="66"/>
      <c r="Q368" s="31">
        <f t="shared" si="10"/>
        <v>9999</v>
      </c>
      <c r="R368" s="31" t="str">
        <f t="shared" si="11"/>
        <v/>
      </c>
      <c r="S368" s="29">
        <f>IF($Q368&lt;Parâmetros!$E$19,$G368-1,$G368)</f>
        <v>0</v>
      </c>
    </row>
    <row r="369" spans="1:19" ht="15" customHeight="1" x14ac:dyDescent="0.25">
      <c r="A369" s="124"/>
      <c r="B369" s="65"/>
      <c r="C369" s="65"/>
      <c r="D369" s="66"/>
      <c r="E369" s="67"/>
      <c r="F369" s="65"/>
      <c r="G369" s="66"/>
      <c r="J369" s="65"/>
      <c r="K369" s="65"/>
      <c r="L369" s="66"/>
      <c r="M369" s="65"/>
      <c r="N369" s="65"/>
      <c r="O369" s="65"/>
      <c r="P369" s="66"/>
      <c r="Q369" s="31">
        <f t="shared" si="10"/>
        <v>9999</v>
      </c>
      <c r="R369" s="31" t="str">
        <f t="shared" si="11"/>
        <v/>
      </c>
      <c r="S369" s="29">
        <f>IF($Q369&lt;Parâmetros!$E$19,$G369-1,$G369)</f>
        <v>0</v>
      </c>
    </row>
    <row r="370" spans="1:19" ht="15" customHeight="1" x14ac:dyDescent="0.25">
      <c r="A370" s="124"/>
      <c r="B370" s="65"/>
      <c r="C370" s="65"/>
      <c r="D370" s="66"/>
      <c r="E370" s="67"/>
      <c r="F370" s="65"/>
      <c r="G370" s="66"/>
      <c r="J370" s="65"/>
      <c r="K370" s="65"/>
      <c r="L370" s="66"/>
      <c r="M370" s="65"/>
      <c r="N370" s="65"/>
      <c r="O370" s="65"/>
      <c r="P370" s="66"/>
      <c r="Q370" s="31">
        <f t="shared" si="10"/>
        <v>9999</v>
      </c>
      <c r="R370" s="31" t="str">
        <f t="shared" si="11"/>
        <v/>
      </c>
      <c r="S370" s="29">
        <f>IF($Q370&lt;Parâmetros!$E$19,$G370-1,$G370)</f>
        <v>0</v>
      </c>
    </row>
    <row r="371" spans="1:19" ht="15" customHeight="1" x14ac:dyDescent="0.25">
      <c r="A371" s="124"/>
      <c r="B371" s="65"/>
      <c r="C371" s="65"/>
      <c r="D371" s="66"/>
      <c r="E371" s="67"/>
      <c r="F371" s="65"/>
      <c r="G371" s="66"/>
      <c r="J371" s="65"/>
      <c r="K371" s="65"/>
      <c r="L371" s="66"/>
      <c r="M371" s="65"/>
      <c r="N371" s="65"/>
      <c r="O371" s="65"/>
      <c r="P371" s="66"/>
      <c r="Q371" s="31">
        <f t="shared" si="10"/>
        <v>9999</v>
      </c>
      <c r="R371" s="31" t="str">
        <f t="shared" si="11"/>
        <v/>
      </c>
      <c r="S371" s="29">
        <f>IF($Q371&lt;Parâmetros!$E$19,$G371-1,$G371)</f>
        <v>0</v>
      </c>
    </row>
    <row r="372" spans="1:19" ht="15" customHeight="1" x14ac:dyDescent="0.25">
      <c r="A372" s="124"/>
      <c r="B372" s="65"/>
      <c r="C372" s="65"/>
      <c r="D372" s="66"/>
      <c r="E372" s="67"/>
      <c r="F372" s="65"/>
      <c r="G372" s="66"/>
      <c r="J372" s="65"/>
      <c r="K372" s="65"/>
      <c r="L372" s="66"/>
      <c r="M372" s="65"/>
      <c r="N372" s="65"/>
      <c r="O372" s="65"/>
      <c r="P372" s="66"/>
      <c r="Q372" s="31">
        <f t="shared" si="10"/>
        <v>9999</v>
      </c>
      <c r="R372" s="31" t="str">
        <f t="shared" si="11"/>
        <v/>
      </c>
      <c r="S372" s="29">
        <f>IF($Q372&lt;Parâmetros!$E$19,$G372-1,$G372)</f>
        <v>0</v>
      </c>
    </row>
    <row r="373" spans="1:19" ht="15" customHeight="1" x14ac:dyDescent="0.25">
      <c r="A373" s="124"/>
      <c r="B373" s="65"/>
      <c r="C373" s="65"/>
      <c r="D373" s="66"/>
      <c r="E373" s="67"/>
      <c r="F373" s="65"/>
      <c r="G373" s="66"/>
      <c r="J373" s="65"/>
      <c r="K373" s="65"/>
      <c r="L373" s="66"/>
      <c r="M373" s="65"/>
      <c r="N373" s="65"/>
      <c r="O373" s="65"/>
      <c r="P373" s="66"/>
      <c r="Q373" s="31">
        <f t="shared" si="10"/>
        <v>9999</v>
      </c>
      <c r="R373" s="31" t="str">
        <f t="shared" si="11"/>
        <v/>
      </c>
      <c r="S373" s="29">
        <f>IF($Q373&lt;Parâmetros!$E$19,$G373-1,$G373)</f>
        <v>0</v>
      </c>
    </row>
    <row r="374" spans="1:19" ht="15" customHeight="1" x14ac:dyDescent="0.25">
      <c r="A374" s="124"/>
      <c r="B374" s="65"/>
      <c r="C374" s="65"/>
      <c r="D374" s="66"/>
      <c r="E374" s="67"/>
      <c r="F374" s="65"/>
      <c r="G374" s="66"/>
      <c r="J374" s="65"/>
      <c r="K374" s="65"/>
      <c r="L374" s="66"/>
      <c r="M374" s="65"/>
      <c r="N374" s="65"/>
      <c r="O374" s="65"/>
      <c r="P374" s="66"/>
      <c r="Q374" s="31">
        <f t="shared" si="10"/>
        <v>9999</v>
      </c>
      <c r="R374" s="31" t="str">
        <f t="shared" si="11"/>
        <v/>
      </c>
      <c r="S374" s="29">
        <f>IF($Q374&lt;Parâmetros!$E$19,$G374-1,$G374)</f>
        <v>0</v>
      </c>
    </row>
    <row r="375" spans="1:19" ht="15" customHeight="1" x14ac:dyDescent="0.25">
      <c r="A375" s="124"/>
      <c r="B375" s="65"/>
      <c r="C375" s="65"/>
      <c r="D375" s="66"/>
      <c r="E375" s="67"/>
      <c r="F375" s="65"/>
      <c r="G375" s="66"/>
      <c r="J375" s="65"/>
      <c r="K375" s="65"/>
      <c r="L375" s="66"/>
      <c r="M375" s="65"/>
      <c r="N375" s="65"/>
      <c r="O375" s="65"/>
      <c r="P375" s="66"/>
      <c r="Q375" s="31">
        <f t="shared" si="10"/>
        <v>9999</v>
      </c>
      <c r="R375" s="31" t="str">
        <f t="shared" si="11"/>
        <v/>
      </c>
      <c r="S375" s="29">
        <f>IF($Q375&lt;Parâmetros!$E$19,$G375-1,$G375)</f>
        <v>0</v>
      </c>
    </row>
    <row r="376" spans="1:19" ht="15" customHeight="1" x14ac:dyDescent="0.25">
      <c r="A376" s="124"/>
      <c r="B376" s="65"/>
      <c r="C376" s="65"/>
      <c r="D376" s="66"/>
      <c r="E376" s="67"/>
      <c r="F376" s="65"/>
      <c r="G376" s="66"/>
      <c r="J376" s="65"/>
      <c r="K376" s="65"/>
      <c r="L376" s="66"/>
      <c r="M376" s="65"/>
      <c r="O376" s="65"/>
      <c r="P376" s="66"/>
      <c r="Q376" s="31">
        <f t="shared" si="10"/>
        <v>9999</v>
      </c>
      <c r="R376" s="31" t="str">
        <f t="shared" si="11"/>
        <v/>
      </c>
      <c r="S376" s="29">
        <f>IF($Q376&lt;Parâmetros!$E$19,$G376-1,$G376)</f>
        <v>0</v>
      </c>
    </row>
    <row r="377" spans="1:19" ht="15" customHeight="1" x14ac:dyDescent="0.25">
      <c r="A377" s="124"/>
      <c r="B377" s="65"/>
      <c r="C377" s="65"/>
      <c r="D377" s="66"/>
      <c r="E377" s="67"/>
      <c r="F377" s="65"/>
      <c r="G377" s="66"/>
      <c r="J377" s="65"/>
      <c r="K377" s="65"/>
      <c r="L377" s="66"/>
      <c r="M377" s="65"/>
      <c r="O377" s="65"/>
      <c r="P377" s="66"/>
      <c r="Q377" s="31">
        <f t="shared" si="10"/>
        <v>9999</v>
      </c>
      <c r="R377" s="31" t="str">
        <f t="shared" si="11"/>
        <v/>
      </c>
      <c r="S377" s="29">
        <f>IF($Q377&lt;Parâmetros!$E$19,$G377-1,$G377)</f>
        <v>0</v>
      </c>
    </row>
    <row r="378" spans="1:19" ht="15" customHeight="1" x14ac:dyDescent="0.25">
      <c r="A378" s="124"/>
      <c r="B378" s="65"/>
      <c r="C378" s="65"/>
      <c r="D378" s="66"/>
      <c r="E378" s="67"/>
      <c r="F378" s="65"/>
      <c r="G378" s="66"/>
      <c r="J378" s="65"/>
      <c r="K378" s="65"/>
      <c r="L378" s="66"/>
      <c r="M378" s="65"/>
      <c r="N378" s="65"/>
      <c r="O378" s="65"/>
      <c r="P378" s="66"/>
      <c r="Q378" s="31">
        <f t="shared" si="10"/>
        <v>9999</v>
      </c>
      <c r="R378" s="31" t="str">
        <f t="shared" si="11"/>
        <v/>
      </c>
      <c r="S378" s="29">
        <f>IF($Q378&lt;Parâmetros!$E$19,$G378-1,$G378)</f>
        <v>0</v>
      </c>
    </row>
    <row r="379" spans="1:19" ht="15" customHeight="1" x14ac:dyDescent="0.25">
      <c r="A379" s="124"/>
      <c r="B379" s="65"/>
      <c r="C379" s="65"/>
      <c r="D379" s="66"/>
      <c r="E379" s="67"/>
      <c r="F379" s="65"/>
      <c r="G379" s="66"/>
      <c r="J379" s="65"/>
      <c r="K379" s="65"/>
      <c r="L379" s="66"/>
      <c r="M379" s="65"/>
      <c r="O379" s="65"/>
      <c r="P379" s="66"/>
      <c r="Q379" s="31">
        <f t="shared" si="10"/>
        <v>9999</v>
      </c>
      <c r="R379" s="31" t="str">
        <f t="shared" si="11"/>
        <v/>
      </c>
      <c r="S379" s="29">
        <f>IF($Q379&lt;Parâmetros!$E$19,$G379-1,$G379)</f>
        <v>0</v>
      </c>
    </row>
    <row r="380" spans="1:19" ht="15" customHeight="1" x14ac:dyDescent="0.25">
      <c r="A380" s="124"/>
      <c r="B380" s="65"/>
      <c r="C380" s="65"/>
      <c r="D380" s="66"/>
      <c r="E380" s="67"/>
      <c r="F380" s="65"/>
      <c r="G380" s="66"/>
      <c r="J380" s="65"/>
      <c r="K380" s="65"/>
      <c r="L380" s="66"/>
      <c r="M380" s="65"/>
      <c r="O380" s="65"/>
      <c r="P380" s="66"/>
      <c r="Q380" s="31">
        <f t="shared" si="10"/>
        <v>9999</v>
      </c>
      <c r="R380" s="31" t="str">
        <f t="shared" si="11"/>
        <v/>
      </c>
      <c r="S380" s="29">
        <f>IF($Q380&lt;Parâmetros!$E$19,$G380-1,$G380)</f>
        <v>0</v>
      </c>
    </row>
    <row r="381" spans="1:19" ht="15" customHeight="1" x14ac:dyDescent="0.25">
      <c r="A381" s="124"/>
      <c r="B381" s="65"/>
      <c r="C381" s="65"/>
      <c r="D381" s="66"/>
      <c r="E381" s="67"/>
      <c r="F381" s="65"/>
      <c r="G381" s="66"/>
      <c r="J381" s="65"/>
      <c r="K381" s="65"/>
      <c r="L381" s="66"/>
      <c r="M381" s="65"/>
      <c r="N381" s="65"/>
      <c r="O381" s="65"/>
      <c r="P381" s="66"/>
      <c r="Q381" s="31">
        <f t="shared" si="10"/>
        <v>9999</v>
      </c>
      <c r="R381" s="31" t="str">
        <f t="shared" si="11"/>
        <v/>
      </c>
      <c r="S381" s="29">
        <f>IF($Q381&lt;Parâmetros!$E$19,$G381-1,$G381)</f>
        <v>0</v>
      </c>
    </row>
    <row r="382" spans="1:19" ht="15" customHeight="1" x14ac:dyDescent="0.25">
      <c r="A382" s="124"/>
      <c r="B382" s="65"/>
      <c r="C382" s="65"/>
      <c r="D382" s="66"/>
      <c r="E382" s="67"/>
      <c r="F382" s="65"/>
      <c r="G382" s="66"/>
      <c r="J382" s="65"/>
      <c r="K382" s="65"/>
      <c r="L382" s="66"/>
      <c r="M382" s="65"/>
      <c r="N382" s="65"/>
      <c r="O382" s="65"/>
      <c r="P382" s="66"/>
      <c r="Q382" s="31">
        <f t="shared" si="10"/>
        <v>9999</v>
      </c>
      <c r="R382" s="31" t="str">
        <f t="shared" si="11"/>
        <v/>
      </c>
      <c r="S382" s="29">
        <f>IF($Q382&lt;Parâmetros!$E$19,$G382-1,$G382)</f>
        <v>0</v>
      </c>
    </row>
    <row r="383" spans="1:19" ht="15" customHeight="1" x14ac:dyDescent="0.25">
      <c r="A383" s="124"/>
      <c r="B383" s="65"/>
      <c r="C383" s="65"/>
      <c r="D383" s="66"/>
      <c r="E383" s="67"/>
      <c r="F383" s="65"/>
      <c r="G383" s="66"/>
      <c r="J383" s="65"/>
      <c r="K383" s="65"/>
      <c r="L383" s="66"/>
      <c r="M383" s="65"/>
      <c r="N383" s="65"/>
      <c r="O383" s="65"/>
      <c r="P383" s="66"/>
      <c r="Q383" s="31">
        <f t="shared" si="10"/>
        <v>9999</v>
      </c>
      <c r="R383" s="31" t="str">
        <f t="shared" si="11"/>
        <v/>
      </c>
      <c r="S383" s="29">
        <f>IF($Q383&lt;Parâmetros!$E$19,$G383-1,$G383)</f>
        <v>0</v>
      </c>
    </row>
    <row r="384" spans="1:19" ht="15" customHeight="1" x14ac:dyDescent="0.25">
      <c r="A384" s="124"/>
      <c r="B384" s="65"/>
      <c r="C384" s="65"/>
      <c r="D384" s="66"/>
      <c r="E384" s="67"/>
      <c r="F384" s="65"/>
      <c r="G384" s="66"/>
      <c r="J384" s="65"/>
      <c r="K384" s="65"/>
      <c r="L384" s="66"/>
      <c r="M384" s="65"/>
      <c r="N384" s="65"/>
      <c r="O384" s="65"/>
      <c r="P384" s="66"/>
      <c r="Q384" s="31">
        <f t="shared" si="10"/>
        <v>9999</v>
      </c>
      <c r="R384" s="31" t="str">
        <f t="shared" si="11"/>
        <v/>
      </c>
      <c r="S384" s="29">
        <f>IF($Q384&lt;Parâmetros!$E$19,$G384-1,$G384)</f>
        <v>0</v>
      </c>
    </row>
    <row r="385" spans="1:19" ht="15" customHeight="1" x14ac:dyDescent="0.25">
      <c r="A385" s="124"/>
      <c r="B385" s="65"/>
      <c r="C385" s="65"/>
      <c r="D385" s="66"/>
      <c r="E385" s="67"/>
      <c r="F385" s="65"/>
      <c r="G385" s="66"/>
      <c r="J385" s="65"/>
      <c r="K385" s="65"/>
      <c r="L385" s="66"/>
      <c r="M385" s="65"/>
      <c r="N385" s="65"/>
      <c r="O385" s="65"/>
      <c r="P385" s="66"/>
      <c r="Q385" s="31">
        <f t="shared" si="10"/>
        <v>9999</v>
      </c>
      <c r="R385" s="31" t="str">
        <f t="shared" si="11"/>
        <v/>
      </c>
      <c r="S385" s="29">
        <f>IF($Q385&lt;Parâmetros!$E$19,$G385-1,$G385)</f>
        <v>0</v>
      </c>
    </row>
    <row r="386" spans="1:19" ht="15" customHeight="1" x14ac:dyDescent="0.25">
      <c r="A386" s="124"/>
      <c r="B386" s="65"/>
      <c r="C386" s="65"/>
      <c r="D386" s="66"/>
      <c r="E386" s="67"/>
      <c r="F386" s="65"/>
      <c r="G386" s="66"/>
      <c r="J386" s="65"/>
      <c r="K386" s="65"/>
      <c r="L386" s="66"/>
      <c r="M386" s="65"/>
      <c r="N386" s="65"/>
      <c r="O386" s="65"/>
      <c r="P386" s="66"/>
      <c r="Q386" s="31">
        <f t="shared" ref="Q386:Q449" si="12">IFERROR(VALUE(LEFT($J386,2))*60+VALUE(MID($J386,4,2)),9999)</f>
        <v>9999</v>
      </c>
      <c r="R386" s="31" t="str">
        <f t="shared" ref="R386:R449" si="13">IFERROR(VALUE(LEFT($K386,2))*60+VALUE(MID($K386,4,2)),"")</f>
        <v/>
      </c>
      <c r="S386" s="29">
        <f>IF($Q386&lt;Parâmetros!$E$19,$G386-1,$G386)</f>
        <v>0</v>
      </c>
    </row>
    <row r="387" spans="1:19" ht="15" customHeight="1" x14ac:dyDescent="0.25">
      <c r="A387" s="124"/>
      <c r="B387" s="65"/>
      <c r="C387" s="65"/>
      <c r="D387" s="66"/>
      <c r="E387" s="67"/>
      <c r="F387" s="65"/>
      <c r="G387" s="66"/>
      <c r="J387" s="65"/>
      <c r="K387" s="65"/>
      <c r="L387" s="66"/>
      <c r="M387" s="65"/>
      <c r="N387" s="65"/>
      <c r="O387" s="65"/>
      <c r="P387" s="66"/>
      <c r="Q387" s="31">
        <f t="shared" si="12"/>
        <v>9999</v>
      </c>
      <c r="R387" s="31" t="str">
        <f t="shared" si="13"/>
        <v/>
      </c>
      <c r="S387" s="29">
        <f>IF($Q387&lt;Parâmetros!$E$19,$G387-1,$G387)</f>
        <v>0</v>
      </c>
    </row>
    <row r="388" spans="1:19" ht="15" customHeight="1" x14ac:dyDescent="0.25">
      <c r="A388" s="124"/>
      <c r="B388" s="65"/>
      <c r="C388" s="65"/>
      <c r="D388" s="66"/>
      <c r="E388" s="67"/>
      <c r="F388" s="65"/>
      <c r="G388" s="66"/>
      <c r="J388" s="65"/>
      <c r="K388" s="65"/>
      <c r="L388" s="66"/>
      <c r="M388" s="65"/>
      <c r="N388" s="65"/>
      <c r="O388" s="65"/>
      <c r="P388" s="66"/>
      <c r="Q388" s="31">
        <f t="shared" si="12"/>
        <v>9999</v>
      </c>
      <c r="R388" s="31" t="str">
        <f t="shared" si="13"/>
        <v/>
      </c>
      <c r="S388" s="29">
        <f>IF($Q388&lt;Parâmetros!$E$19,$G388-1,$G388)</f>
        <v>0</v>
      </c>
    </row>
    <row r="389" spans="1:19" ht="15" customHeight="1" x14ac:dyDescent="0.25">
      <c r="A389" s="124"/>
      <c r="B389" s="65"/>
      <c r="C389" s="65"/>
      <c r="D389" s="66"/>
      <c r="E389" s="67"/>
      <c r="F389" s="65"/>
      <c r="G389" s="66"/>
      <c r="J389" s="65"/>
      <c r="K389" s="65"/>
      <c r="L389" s="66"/>
      <c r="M389" s="65"/>
      <c r="N389" s="65"/>
      <c r="O389" s="65"/>
      <c r="P389" s="66"/>
      <c r="Q389" s="31">
        <f t="shared" si="12"/>
        <v>9999</v>
      </c>
      <c r="R389" s="31" t="str">
        <f t="shared" si="13"/>
        <v/>
      </c>
      <c r="S389" s="29">
        <f>IF($Q389&lt;Parâmetros!$E$19,$G389-1,$G389)</f>
        <v>0</v>
      </c>
    </row>
    <row r="390" spans="1:19" ht="15" customHeight="1" x14ac:dyDescent="0.25">
      <c r="A390" s="124"/>
      <c r="B390" s="65"/>
      <c r="C390" s="65"/>
      <c r="D390" s="66"/>
      <c r="E390" s="67"/>
      <c r="F390" s="65"/>
      <c r="G390" s="66"/>
      <c r="J390" s="65"/>
      <c r="K390" s="65"/>
      <c r="L390" s="66"/>
      <c r="M390" s="65"/>
      <c r="N390" s="65"/>
      <c r="O390" s="65"/>
      <c r="P390" s="66"/>
      <c r="Q390" s="31">
        <f t="shared" si="12"/>
        <v>9999</v>
      </c>
      <c r="R390" s="31" t="str">
        <f t="shared" si="13"/>
        <v/>
      </c>
      <c r="S390" s="29">
        <f>IF($Q390&lt;Parâmetros!$E$19,$G390-1,$G390)</f>
        <v>0</v>
      </c>
    </row>
    <row r="391" spans="1:19" ht="15" customHeight="1" x14ac:dyDescent="0.25">
      <c r="A391" s="124"/>
      <c r="B391" s="65"/>
      <c r="C391" s="65"/>
      <c r="D391" s="66"/>
      <c r="E391" s="67"/>
      <c r="F391" s="65"/>
      <c r="G391" s="66"/>
      <c r="J391" s="65"/>
      <c r="K391" s="65"/>
      <c r="L391" s="66"/>
      <c r="M391" s="65"/>
      <c r="N391" s="65"/>
      <c r="O391" s="65"/>
      <c r="P391" s="66"/>
      <c r="Q391" s="31">
        <f t="shared" si="12"/>
        <v>9999</v>
      </c>
      <c r="R391" s="31" t="str">
        <f t="shared" si="13"/>
        <v/>
      </c>
      <c r="S391" s="29">
        <f>IF($Q391&lt;Parâmetros!$E$19,$G391-1,$G391)</f>
        <v>0</v>
      </c>
    </row>
    <row r="392" spans="1:19" ht="15" customHeight="1" x14ac:dyDescent="0.25">
      <c r="A392" s="124"/>
      <c r="B392" s="65"/>
      <c r="C392" s="65"/>
      <c r="D392" s="66"/>
      <c r="E392" s="67"/>
      <c r="F392" s="65"/>
      <c r="G392" s="66"/>
      <c r="J392" s="65"/>
      <c r="K392" s="65"/>
      <c r="L392" s="66"/>
      <c r="M392" s="65"/>
      <c r="N392" s="65"/>
      <c r="O392" s="65"/>
      <c r="P392" s="66"/>
      <c r="Q392" s="31">
        <f t="shared" si="12"/>
        <v>9999</v>
      </c>
      <c r="R392" s="31" t="str">
        <f t="shared" si="13"/>
        <v/>
      </c>
      <c r="S392" s="29">
        <f>IF($Q392&lt;Parâmetros!$E$19,$G392-1,$G392)</f>
        <v>0</v>
      </c>
    </row>
    <row r="393" spans="1:19" ht="15" customHeight="1" x14ac:dyDescent="0.25">
      <c r="A393" s="124"/>
      <c r="B393" s="65"/>
      <c r="C393" s="65"/>
      <c r="D393" s="66"/>
      <c r="E393" s="67"/>
      <c r="F393" s="65"/>
      <c r="G393" s="66"/>
      <c r="J393" s="65"/>
      <c r="K393" s="65"/>
      <c r="L393" s="66"/>
      <c r="M393" s="65"/>
      <c r="N393" s="65"/>
      <c r="O393" s="65"/>
      <c r="P393" s="66"/>
      <c r="Q393" s="31">
        <f t="shared" si="12"/>
        <v>9999</v>
      </c>
      <c r="R393" s="31" t="str">
        <f t="shared" si="13"/>
        <v/>
      </c>
      <c r="S393" s="29">
        <f>IF($Q393&lt;Parâmetros!$E$19,$G393-1,$G393)</f>
        <v>0</v>
      </c>
    </row>
    <row r="394" spans="1:19" ht="15" customHeight="1" x14ac:dyDescent="0.25">
      <c r="A394" s="124"/>
      <c r="B394" s="65"/>
      <c r="C394" s="65"/>
      <c r="D394" s="66"/>
      <c r="E394" s="67"/>
      <c r="F394" s="65"/>
      <c r="G394" s="66"/>
      <c r="J394" s="65"/>
      <c r="K394" s="65"/>
      <c r="L394" s="66"/>
      <c r="M394" s="65"/>
      <c r="N394" s="65"/>
      <c r="O394" s="65"/>
      <c r="P394" s="66"/>
      <c r="Q394" s="31">
        <f t="shared" si="12"/>
        <v>9999</v>
      </c>
      <c r="R394" s="31" t="str">
        <f t="shared" si="13"/>
        <v/>
      </c>
      <c r="S394" s="29">
        <f>IF($Q394&lt;Parâmetros!$E$19,$G394-1,$G394)</f>
        <v>0</v>
      </c>
    </row>
    <row r="395" spans="1:19" ht="15" customHeight="1" x14ac:dyDescent="0.25">
      <c r="A395" s="124"/>
      <c r="B395" s="65"/>
      <c r="C395" s="65"/>
      <c r="D395" s="66"/>
      <c r="E395" s="67"/>
      <c r="F395" s="65"/>
      <c r="G395" s="66"/>
      <c r="J395" s="65"/>
      <c r="K395" s="65"/>
      <c r="L395" s="66"/>
      <c r="M395" s="65"/>
      <c r="N395" s="65"/>
      <c r="O395" s="65"/>
      <c r="P395" s="66"/>
      <c r="Q395" s="31">
        <f t="shared" si="12"/>
        <v>9999</v>
      </c>
      <c r="R395" s="31" t="str">
        <f t="shared" si="13"/>
        <v/>
      </c>
      <c r="S395" s="29">
        <f>IF($Q395&lt;Parâmetros!$E$19,$G395-1,$G395)</f>
        <v>0</v>
      </c>
    </row>
    <row r="396" spans="1:19" ht="15" customHeight="1" x14ac:dyDescent="0.25">
      <c r="A396" s="124"/>
      <c r="B396" s="65"/>
      <c r="C396" s="65"/>
      <c r="D396" s="66"/>
      <c r="E396" s="67"/>
      <c r="F396" s="65"/>
      <c r="G396" s="66"/>
      <c r="J396" s="65"/>
      <c r="K396" s="65"/>
      <c r="L396" s="66"/>
      <c r="M396" s="65"/>
      <c r="N396" s="65"/>
      <c r="O396" s="65"/>
      <c r="P396" s="66"/>
      <c r="Q396" s="31">
        <f t="shared" si="12"/>
        <v>9999</v>
      </c>
      <c r="R396" s="31" t="str">
        <f t="shared" si="13"/>
        <v/>
      </c>
      <c r="S396" s="29">
        <f>IF($Q396&lt;Parâmetros!$E$19,$G396-1,$G396)</f>
        <v>0</v>
      </c>
    </row>
    <row r="397" spans="1:19" ht="15" customHeight="1" x14ac:dyDescent="0.25">
      <c r="A397" s="124"/>
      <c r="B397" s="65"/>
      <c r="C397" s="65"/>
      <c r="D397" s="66"/>
      <c r="E397" s="67"/>
      <c r="F397" s="65"/>
      <c r="G397" s="66"/>
      <c r="J397" s="65"/>
      <c r="K397" s="65"/>
      <c r="L397" s="66"/>
      <c r="M397" s="65"/>
      <c r="N397" s="65"/>
      <c r="O397" s="65"/>
      <c r="P397" s="66"/>
      <c r="Q397" s="31">
        <f t="shared" si="12"/>
        <v>9999</v>
      </c>
      <c r="R397" s="31" t="str">
        <f t="shared" si="13"/>
        <v/>
      </c>
      <c r="S397" s="29">
        <f>IF($Q397&lt;Parâmetros!$E$19,$G397-1,$G397)</f>
        <v>0</v>
      </c>
    </row>
    <row r="398" spans="1:19" ht="15" customHeight="1" x14ac:dyDescent="0.25">
      <c r="A398" s="124"/>
      <c r="B398" s="65"/>
      <c r="C398" s="65"/>
      <c r="D398" s="66"/>
      <c r="E398" s="67"/>
      <c r="F398" s="65"/>
      <c r="G398" s="66"/>
      <c r="J398" s="65"/>
      <c r="K398" s="65"/>
      <c r="L398" s="66"/>
      <c r="M398" s="65"/>
      <c r="N398" s="65"/>
      <c r="O398" s="65"/>
      <c r="P398" s="66"/>
      <c r="Q398" s="31">
        <f t="shared" si="12"/>
        <v>9999</v>
      </c>
      <c r="R398" s="31" t="str">
        <f t="shared" si="13"/>
        <v/>
      </c>
      <c r="S398" s="29">
        <f>IF($Q398&lt;Parâmetros!$E$19,$G398-1,$G398)</f>
        <v>0</v>
      </c>
    </row>
    <row r="399" spans="1:19" ht="15" customHeight="1" x14ac:dyDescent="0.25">
      <c r="A399" s="124"/>
      <c r="B399" s="65"/>
      <c r="C399" s="65"/>
      <c r="D399" s="66"/>
      <c r="E399" s="67"/>
      <c r="F399" s="65"/>
      <c r="G399" s="66"/>
      <c r="J399" s="65"/>
      <c r="K399" s="65"/>
      <c r="L399" s="66"/>
      <c r="M399" s="65"/>
      <c r="N399" s="65"/>
      <c r="O399" s="65"/>
      <c r="P399" s="66"/>
      <c r="Q399" s="31">
        <f t="shared" si="12"/>
        <v>9999</v>
      </c>
      <c r="R399" s="31" t="str">
        <f t="shared" si="13"/>
        <v/>
      </c>
      <c r="S399" s="29">
        <f>IF($Q399&lt;Parâmetros!$E$19,$G399-1,$G399)</f>
        <v>0</v>
      </c>
    </row>
    <row r="400" spans="1:19" ht="15" customHeight="1" x14ac:dyDescent="0.25">
      <c r="A400" s="124"/>
      <c r="B400" s="65"/>
      <c r="C400" s="65"/>
      <c r="D400" s="66"/>
      <c r="E400" s="67"/>
      <c r="F400" s="65"/>
      <c r="G400" s="66"/>
      <c r="J400" s="65"/>
      <c r="K400" s="65"/>
      <c r="L400" s="66"/>
      <c r="M400" s="65"/>
      <c r="N400" s="65"/>
      <c r="O400" s="65"/>
      <c r="P400" s="66"/>
      <c r="Q400" s="31">
        <f t="shared" si="12"/>
        <v>9999</v>
      </c>
      <c r="R400" s="31" t="str">
        <f t="shared" si="13"/>
        <v/>
      </c>
      <c r="S400" s="29">
        <f>IF($Q400&lt;Parâmetros!$E$19,$G400-1,$G400)</f>
        <v>0</v>
      </c>
    </row>
    <row r="401" spans="1:19" ht="15" customHeight="1" x14ac:dyDescent="0.25">
      <c r="A401" s="124"/>
      <c r="B401" s="65"/>
      <c r="C401" s="65"/>
      <c r="D401" s="66"/>
      <c r="E401" s="67"/>
      <c r="F401" s="65"/>
      <c r="G401" s="66"/>
      <c r="J401" s="65"/>
      <c r="K401" s="65"/>
      <c r="L401" s="66"/>
      <c r="M401" s="65"/>
      <c r="N401" s="65"/>
      <c r="O401" s="65"/>
      <c r="P401" s="66"/>
      <c r="Q401" s="31">
        <f t="shared" si="12"/>
        <v>9999</v>
      </c>
      <c r="R401" s="31" t="str">
        <f t="shared" si="13"/>
        <v/>
      </c>
      <c r="S401" s="29">
        <f>IF($Q401&lt;Parâmetros!$E$19,$G401-1,$G401)</f>
        <v>0</v>
      </c>
    </row>
    <row r="402" spans="1:19" ht="15" customHeight="1" x14ac:dyDescent="0.25">
      <c r="A402" s="124"/>
      <c r="B402" s="65"/>
      <c r="C402" s="65"/>
      <c r="D402" s="66"/>
      <c r="E402" s="67"/>
      <c r="F402" s="65"/>
      <c r="G402" s="66"/>
      <c r="J402" s="65"/>
      <c r="K402" s="65"/>
      <c r="L402" s="66"/>
      <c r="M402" s="65"/>
      <c r="N402" s="65"/>
      <c r="O402" s="65"/>
      <c r="P402" s="66"/>
      <c r="Q402" s="31">
        <f t="shared" si="12"/>
        <v>9999</v>
      </c>
      <c r="R402" s="31" t="str">
        <f t="shared" si="13"/>
        <v/>
      </c>
      <c r="S402" s="29">
        <f>IF($Q402&lt;Parâmetros!$E$19,$G402-1,$G402)</f>
        <v>0</v>
      </c>
    </row>
    <row r="403" spans="1:19" ht="15" customHeight="1" x14ac:dyDescent="0.25">
      <c r="A403" s="124"/>
      <c r="B403" s="65"/>
      <c r="C403" s="65"/>
      <c r="D403" s="66"/>
      <c r="E403" s="67"/>
      <c r="F403" s="65"/>
      <c r="G403" s="66"/>
      <c r="J403" s="65"/>
      <c r="K403" s="65"/>
      <c r="L403" s="66"/>
      <c r="M403" s="65"/>
      <c r="N403" s="65"/>
      <c r="O403" s="65"/>
      <c r="P403" s="66"/>
      <c r="Q403" s="31">
        <f t="shared" si="12"/>
        <v>9999</v>
      </c>
      <c r="R403" s="31" t="str">
        <f t="shared" si="13"/>
        <v/>
      </c>
      <c r="S403" s="29">
        <f>IF($Q403&lt;Parâmetros!$E$19,$G403-1,$G403)</f>
        <v>0</v>
      </c>
    </row>
    <row r="404" spans="1:19" ht="15" customHeight="1" x14ac:dyDescent="0.25">
      <c r="A404" s="124"/>
      <c r="B404" s="65"/>
      <c r="C404" s="65"/>
      <c r="D404" s="66"/>
      <c r="E404" s="67"/>
      <c r="F404" s="65"/>
      <c r="G404" s="66"/>
      <c r="J404" s="65"/>
      <c r="K404" s="65"/>
      <c r="L404" s="66"/>
      <c r="M404" s="65"/>
      <c r="N404" s="65"/>
      <c r="O404" s="65"/>
      <c r="P404" s="66"/>
      <c r="Q404" s="31">
        <f t="shared" si="12"/>
        <v>9999</v>
      </c>
      <c r="R404" s="31" t="str">
        <f t="shared" si="13"/>
        <v/>
      </c>
      <c r="S404" s="29">
        <f>IF($Q404&lt;Parâmetros!$E$19,$G404-1,$G404)</f>
        <v>0</v>
      </c>
    </row>
    <row r="405" spans="1:19" ht="15" customHeight="1" x14ac:dyDescent="0.25">
      <c r="A405" s="124"/>
      <c r="B405" s="65"/>
      <c r="C405" s="65"/>
      <c r="D405" s="66"/>
      <c r="E405" s="67"/>
      <c r="F405" s="65"/>
      <c r="G405" s="66"/>
      <c r="J405" s="65"/>
      <c r="K405" s="65"/>
      <c r="L405" s="66"/>
      <c r="M405" s="65"/>
      <c r="N405" s="65"/>
      <c r="O405" s="65"/>
      <c r="P405" s="66"/>
      <c r="Q405" s="31">
        <f t="shared" si="12"/>
        <v>9999</v>
      </c>
      <c r="R405" s="31" t="str">
        <f t="shared" si="13"/>
        <v/>
      </c>
      <c r="S405" s="29">
        <f>IF($Q405&lt;Parâmetros!$E$19,$G405-1,$G405)</f>
        <v>0</v>
      </c>
    </row>
    <row r="406" spans="1:19" ht="15" customHeight="1" x14ac:dyDescent="0.25">
      <c r="A406" s="124"/>
      <c r="B406" s="65"/>
      <c r="C406" s="65"/>
      <c r="D406" s="66"/>
      <c r="E406" s="67"/>
      <c r="F406" s="65"/>
      <c r="G406" s="66"/>
      <c r="J406" s="65"/>
      <c r="K406" s="65"/>
      <c r="L406" s="66"/>
      <c r="M406" s="65"/>
      <c r="N406" s="65"/>
      <c r="O406" s="65"/>
      <c r="P406" s="66"/>
      <c r="Q406" s="31">
        <f t="shared" si="12"/>
        <v>9999</v>
      </c>
      <c r="R406" s="31" t="str">
        <f t="shared" si="13"/>
        <v/>
      </c>
      <c r="S406" s="29">
        <f>IF($Q406&lt;Parâmetros!$E$19,$G406-1,$G406)</f>
        <v>0</v>
      </c>
    </row>
    <row r="407" spans="1:19" ht="15" customHeight="1" x14ac:dyDescent="0.25">
      <c r="A407" s="124"/>
      <c r="B407" s="65"/>
      <c r="C407" s="65"/>
      <c r="D407" s="66"/>
      <c r="E407" s="67"/>
      <c r="F407" s="65"/>
      <c r="G407" s="66"/>
      <c r="J407" s="65"/>
      <c r="K407" s="65"/>
      <c r="L407" s="66"/>
      <c r="M407" s="65"/>
      <c r="N407" s="65"/>
      <c r="O407" s="65"/>
      <c r="P407" s="66"/>
      <c r="Q407" s="31">
        <f t="shared" si="12"/>
        <v>9999</v>
      </c>
      <c r="R407" s="31" t="str">
        <f t="shared" si="13"/>
        <v/>
      </c>
      <c r="S407" s="29">
        <f>IF($Q407&lt;Parâmetros!$E$19,$G407-1,$G407)</f>
        <v>0</v>
      </c>
    </row>
    <row r="408" spans="1:19" ht="15" customHeight="1" x14ac:dyDescent="0.25">
      <c r="A408" s="124"/>
      <c r="B408" s="65"/>
      <c r="C408" s="65"/>
      <c r="D408" s="66"/>
      <c r="E408" s="67"/>
      <c r="F408" s="65"/>
      <c r="G408" s="66"/>
      <c r="J408" s="65"/>
      <c r="K408" s="65"/>
      <c r="L408" s="66"/>
      <c r="M408" s="65"/>
      <c r="N408" s="65"/>
      <c r="O408" s="65"/>
      <c r="P408" s="66"/>
      <c r="Q408" s="31">
        <f t="shared" si="12"/>
        <v>9999</v>
      </c>
      <c r="R408" s="31" t="str">
        <f t="shared" si="13"/>
        <v/>
      </c>
      <c r="S408" s="29">
        <f>IF($Q408&lt;Parâmetros!$E$19,$G408-1,$G408)</f>
        <v>0</v>
      </c>
    </row>
    <row r="409" spans="1:19" ht="15" customHeight="1" x14ac:dyDescent="0.25">
      <c r="A409" s="124"/>
      <c r="B409" s="65"/>
      <c r="C409" s="65"/>
      <c r="D409" s="66"/>
      <c r="E409" s="67"/>
      <c r="F409" s="65"/>
      <c r="G409" s="66"/>
      <c r="J409" s="65"/>
      <c r="K409" s="65"/>
      <c r="L409" s="66"/>
      <c r="M409" s="65"/>
      <c r="N409" s="65"/>
      <c r="O409" s="65"/>
      <c r="P409" s="66"/>
      <c r="Q409" s="31">
        <f t="shared" si="12"/>
        <v>9999</v>
      </c>
      <c r="R409" s="31" t="str">
        <f t="shared" si="13"/>
        <v/>
      </c>
      <c r="S409" s="29">
        <f>IF($Q409&lt;Parâmetros!$E$19,$G409-1,$G409)</f>
        <v>0</v>
      </c>
    </row>
    <row r="410" spans="1:19" ht="15" customHeight="1" x14ac:dyDescent="0.25">
      <c r="A410" s="124"/>
      <c r="B410" s="65"/>
      <c r="C410" s="65"/>
      <c r="D410" s="66"/>
      <c r="E410" s="67"/>
      <c r="F410" s="65"/>
      <c r="G410" s="66"/>
      <c r="J410" s="65"/>
      <c r="K410" s="65"/>
      <c r="L410" s="66"/>
      <c r="M410" s="65"/>
      <c r="N410" s="65"/>
      <c r="O410" s="65"/>
      <c r="P410" s="66"/>
      <c r="Q410" s="31">
        <f t="shared" si="12"/>
        <v>9999</v>
      </c>
      <c r="R410" s="31" t="str">
        <f t="shared" si="13"/>
        <v/>
      </c>
      <c r="S410" s="29">
        <f>IF($Q410&lt;Parâmetros!$E$19,$G410-1,$G410)</f>
        <v>0</v>
      </c>
    </row>
    <row r="411" spans="1:19" ht="15" customHeight="1" x14ac:dyDescent="0.25">
      <c r="A411" s="124"/>
      <c r="B411" s="65"/>
      <c r="C411" s="65"/>
      <c r="D411" s="66"/>
      <c r="E411" s="67"/>
      <c r="F411" s="65"/>
      <c r="G411" s="66"/>
      <c r="J411" s="65"/>
      <c r="K411" s="65"/>
      <c r="L411" s="66"/>
      <c r="M411" s="65"/>
      <c r="N411" s="65"/>
      <c r="O411" s="65"/>
      <c r="P411" s="66"/>
      <c r="Q411" s="31">
        <f t="shared" si="12"/>
        <v>9999</v>
      </c>
      <c r="R411" s="31" t="str">
        <f t="shared" si="13"/>
        <v/>
      </c>
      <c r="S411" s="29">
        <f>IF($Q411&lt;Parâmetros!$E$19,$G411-1,$G411)</f>
        <v>0</v>
      </c>
    </row>
    <row r="412" spans="1:19" ht="15" customHeight="1" x14ac:dyDescent="0.25">
      <c r="A412" s="124"/>
      <c r="B412" s="65"/>
      <c r="C412" s="65"/>
      <c r="D412" s="66"/>
      <c r="E412" s="67"/>
      <c r="F412" s="65"/>
      <c r="G412" s="66"/>
      <c r="J412" s="65"/>
      <c r="K412" s="65"/>
      <c r="L412" s="66"/>
      <c r="M412" s="65"/>
      <c r="N412" s="65"/>
      <c r="O412" s="65"/>
      <c r="P412" s="66"/>
      <c r="Q412" s="31">
        <f t="shared" si="12"/>
        <v>9999</v>
      </c>
      <c r="R412" s="31" t="str">
        <f t="shared" si="13"/>
        <v/>
      </c>
      <c r="S412" s="29">
        <f>IF($Q412&lt;Parâmetros!$E$19,$G412-1,$G412)</f>
        <v>0</v>
      </c>
    </row>
    <row r="413" spans="1:19" ht="15" customHeight="1" x14ac:dyDescent="0.25">
      <c r="A413" s="124"/>
      <c r="B413" s="65"/>
      <c r="C413" s="65"/>
      <c r="D413" s="66"/>
      <c r="E413" s="67"/>
      <c r="F413" s="65"/>
      <c r="G413" s="66"/>
      <c r="J413" s="65"/>
      <c r="K413" s="65"/>
      <c r="L413" s="66"/>
      <c r="M413" s="65"/>
      <c r="N413" s="65"/>
      <c r="O413" s="65"/>
      <c r="P413" s="66"/>
      <c r="Q413" s="31">
        <f t="shared" si="12"/>
        <v>9999</v>
      </c>
      <c r="R413" s="31" t="str">
        <f t="shared" si="13"/>
        <v/>
      </c>
      <c r="S413" s="29">
        <f>IF($Q413&lt;Parâmetros!$E$19,$G413-1,$G413)</f>
        <v>0</v>
      </c>
    </row>
    <row r="414" spans="1:19" ht="15" customHeight="1" x14ac:dyDescent="0.25">
      <c r="A414" s="124"/>
      <c r="B414" s="65"/>
      <c r="C414" s="65"/>
      <c r="D414" s="66"/>
      <c r="E414" s="67"/>
      <c r="F414" s="65"/>
      <c r="G414" s="66"/>
      <c r="J414" s="65"/>
      <c r="K414" s="65"/>
      <c r="L414" s="66"/>
      <c r="M414" s="65"/>
      <c r="N414" s="65"/>
      <c r="O414" s="65"/>
      <c r="P414" s="66"/>
      <c r="Q414" s="31">
        <f t="shared" si="12"/>
        <v>9999</v>
      </c>
      <c r="R414" s="31" t="str">
        <f t="shared" si="13"/>
        <v/>
      </c>
      <c r="S414" s="29">
        <f>IF($Q414&lt;Parâmetros!$E$19,$G414-1,$G414)</f>
        <v>0</v>
      </c>
    </row>
    <row r="415" spans="1:19" ht="15" customHeight="1" x14ac:dyDescent="0.25">
      <c r="A415" s="124"/>
      <c r="B415" s="65"/>
      <c r="C415" s="65"/>
      <c r="D415" s="66"/>
      <c r="E415" s="67"/>
      <c r="F415" s="65"/>
      <c r="G415" s="66"/>
      <c r="J415" s="65"/>
      <c r="K415" s="65"/>
      <c r="L415" s="66"/>
      <c r="M415" s="65"/>
      <c r="N415" s="65"/>
      <c r="O415" s="65"/>
      <c r="P415" s="66"/>
      <c r="Q415" s="31">
        <f t="shared" si="12"/>
        <v>9999</v>
      </c>
      <c r="R415" s="31" t="str">
        <f t="shared" si="13"/>
        <v/>
      </c>
      <c r="S415" s="29">
        <f>IF($Q415&lt;Parâmetros!$E$19,$G415-1,$G415)</f>
        <v>0</v>
      </c>
    </row>
    <row r="416" spans="1:19" ht="15" customHeight="1" x14ac:dyDescent="0.25">
      <c r="A416" s="124"/>
      <c r="B416" s="65"/>
      <c r="C416" s="65"/>
      <c r="D416" s="66"/>
      <c r="E416" s="67"/>
      <c r="F416" s="65"/>
      <c r="G416" s="66"/>
      <c r="J416" s="65"/>
      <c r="K416" s="65"/>
      <c r="L416" s="66"/>
      <c r="M416" s="65"/>
      <c r="N416" s="65"/>
      <c r="O416" s="65"/>
      <c r="P416" s="66"/>
      <c r="Q416" s="31">
        <f t="shared" si="12"/>
        <v>9999</v>
      </c>
      <c r="R416" s="31" t="str">
        <f t="shared" si="13"/>
        <v/>
      </c>
      <c r="S416" s="29">
        <f>IF($Q416&lt;Parâmetros!$E$19,$G416-1,$G416)</f>
        <v>0</v>
      </c>
    </row>
    <row r="417" spans="1:19" ht="15" customHeight="1" x14ac:dyDescent="0.25">
      <c r="A417" s="124"/>
      <c r="B417" s="65"/>
      <c r="C417" s="65"/>
      <c r="D417" s="66"/>
      <c r="E417" s="67"/>
      <c r="F417" s="65"/>
      <c r="G417" s="66"/>
      <c r="J417" s="65"/>
      <c r="K417" s="65"/>
      <c r="L417" s="66"/>
      <c r="M417" s="65"/>
      <c r="N417" s="65"/>
      <c r="O417" s="65"/>
      <c r="P417" s="66"/>
      <c r="Q417" s="31">
        <f t="shared" si="12"/>
        <v>9999</v>
      </c>
      <c r="R417" s="31" t="str">
        <f t="shared" si="13"/>
        <v/>
      </c>
      <c r="S417" s="29">
        <f>IF($Q417&lt;Parâmetros!$E$19,$G417-1,$G417)</f>
        <v>0</v>
      </c>
    </row>
    <row r="418" spans="1:19" ht="15" customHeight="1" x14ac:dyDescent="0.25">
      <c r="A418" s="124"/>
      <c r="B418" s="65"/>
      <c r="C418" s="65"/>
      <c r="D418" s="66"/>
      <c r="E418" s="67"/>
      <c r="F418" s="65"/>
      <c r="G418" s="66"/>
      <c r="J418" s="65"/>
      <c r="K418" s="65"/>
      <c r="L418" s="66"/>
      <c r="M418" s="65"/>
      <c r="N418" s="65"/>
      <c r="O418" s="65"/>
      <c r="P418" s="66"/>
      <c r="Q418" s="31">
        <f t="shared" si="12"/>
        <v>9999</v>
      </c>
      <c r="R418" s="31" t="str">
        <f t="shared" si="13"/>
        <v/>
      </c>
      <c r="S418" s="29">
        <f>IF($Q418&lt;Parâmetros!$E$19,$G418-1,$G418)</f>
        <v>0</v>
      </c>
    </row>
    <row r="419" spans="1:19" ht="15" customHeight="1" x14ac:dyDescent="0.25">
      <c r="A419" s="124"/>
      <c r="B419" s="65"/>
      <c r="C419" s="65"/>
      <c r="D419" s="66"/>
      <c r="E419" s="67"/>
      <c r="F419" s="65"/>
      <c r="G419" s="66"/>
      <c r="J419" s="65"/>
      <c r="K419" s="65"/>
      <c r="L419" s="66"/>
      <c r="M419" s="65"/>
      <c r="N419" s="65"/>
      <c r="O419" s="65"/>
      <c r="P419" s="66"/>
      <c r="Q419" s="31">
        <f t="shared" si="12"/>
        <v>9999</v>
      </c>
      <c r="R419" s="31" t="str">
        <f t="shared" si="13"/>
        <v/>
      </c>
      <c r="S419" s="29">
        <f>IF($Q419&lt;Parâmetros!$E$19,$G419-1,$G419)</f>
        <v>0</v>
      </c>
    </row>
    <row r="420" spans="1:19" ht="15" customHeight="1" x14ac:dyDescent="0.25">
      <c r="A420" s="124"/>
      <c r="B420" s="65"/>
      <c r="C420" s="65"/>
      <c r="D420" s="66"/>
      <c r="E420" s="67"/>
      <c r="F420" s="65"/>
      <c r="G420" s="66"/>
      <c r="J420" s="65"/>
      <c r="K420" s="65"/>
      <c r="L420" s="66"/>
      <c r="M420" s="65"/>
      <c r="N420" s="65"/>
      <c r="O420" s="65"/>
      <c r="P420" s="66"/>
      <c r="Q420" s="31">
        <f t="shared" si="12"/>
        <v>9999</v>
      </c>
      <c r="R420" s="31" t="str">
        <f t="shared" si="13"/>
        <v/>
      </c>
      <c r="S420" s="29">
        <f>IF($Q420&lt;Parâmetros!$E$19,$G420-1,$G420)</f>
        <v>0</v>
      </c>
    </row>
    <row r="421" spans="1:19" ht="15" customHeight="1" x14ac:dyDescent="0.25">
      <c r="A421" s="124"/>
      <c r="B421" s="65"/>
      <c r="C421" s="65"/>
      <c r="D421" s="66"/>
      <c r="E421" s="67"/>
      <c r="F421" s="65"/>
      <c r="G421" s="66"/>
      <c r="J421" s="65"/>
      <c r="K421" s="65"/>
      <c r="L421" s="66"/>
      <c r="M421" s="65"/>
      <c r="N421" s="65"/>
      <c r="O421" s="65"/>
      <c r="P421" s="66"/>
      <c r="Q421" s="31">
        <f t="shared" si="12"/>
        <v>9999</v>
      </c>
      <c r="R421" s="31" t="str">
        <f t="shared" si="13"/>
        <v/>
      </c>
      <c r="S421" s="29">
        <f>IF($Q421&lt;Parâmetros!$E$19,$G421-1,$G421)</f>
        <v>0</v>
      </c>
    </row>
    <row r="422" spans="1:19" ht="15" customHeight="1" x14ac:dyDescent="0.25">
      <c r="A422" s="124"/>
      <c r="B422" s="65"/>
      <c r="C422" s="65"/>
      <c r="D422" s="66"/>
      <c r="E422" s="67"/>
      <c r="F422" s="65"/>
      <c r="G422" s="66"/>
      <c r="J422" s="65"/>
      <c r="K422" s="65"/>
      <c r="L422" s="66"/>
      <c r="M422" s="65"/>
      <c r="N422" s="65"/>
      <c r="O422" s="65"/>
      <c r="P422" s="66"/>
      <c r="Q422" s="31">
        <f t="shared" si="12"/>
        <v>9999</v>
      </c>
      <c r="R422" s="31" t="str">
        <f t="shared" si="13"/>
        <v/>
      </c>
      <c r="S422" s="29">
        <f>IF($Q422&lt;Parâmetros!$E$19,$G422-1,$G422)</f>
        <v>0</v>
      </c>
    </row>
    <row r="423" spans="1:19" ht="15" customHeight="1" x14ac:dyDescent="0.25">
      <c r="A423" s="124"/>
      <c r="B423" s="65"/>
      <c r="C423" s="65"/>
      <c r="D423" s="66"/>
      <c r="E423" s="67"/>
      <c r="F423" s="65"/>
      <c r="G423" s="66"/>
      <c r="J423" s="65"/>
      <c r="K423" s="65"/>
      <c r="L423" s="66"/>
      <c r="M423" s="65"/>
      <c r="N423" s="65"/>
      <c r="O423" s="65"/>
      <c r="P423" s="66"/>
      <c r="Q423" s="31">
        <f t="shared" si="12"/>
        <v>9999</v>
      </c>
      <c r="R423" s="31" t="str">
        <f t="shared" si="13"/>
        <v/>
      </c>
      <c r="S423" s="29">
        <f>IF($Q423&lt;Parâmetros!$E$19,$G423-1,$G423)</f>
        <v>0</v>
      </c>
    </row>
    <row r="424" spans="1:19" ht="15" customHeight="1" x14ac:dyDescent="0.25">
      <c r="A424" s="124"/>
      <c r="B424" s="65"/>
      <c r="C424" s="65"/>
      <c r="D424" s="66"/>
      <c r="E424" s="67"/>
      <c r="F424" s="65"/>
      <c r="G424" s="66"/>
      <c r="J424" s="65"/>
      <c r="K424" s="65"/>
      <c r="L424" s="66"/>
      <c r="M424" s="65"/>
      <c r="N424" s="65"/>
      <c r="O424" s="65"/>
      <c r="P424" s="66"/>
      <c r="Q424" s="31">
        <f t="shared" si="12"/>
        <v>9999</v>
      </c>
      <c r="R424" s="31" t="str">
        <f t="shared" si="13"/>
        <v/>
      </c>
      <c r="S424" s="29">
        <f>IF($Q424&lt;Parâmetros!$E$19,$G424-1,$G424)</f>
        <v>0</v>
      </c>
    </row>
    <row r="425" spans="1:19" ht="15" customHeight="1" x14ac:dyDescent="0.25">
      <c r="A425" s="124"/>
      <c r="B425" s="65"/>
      <c r="C425" s="65"/>
      <c r="D425" s="66"/>
      <c r="E425" s="67"/>
      <c r="F425" s="65"/>
      <c r="G425" s="66"/>
      <c r="J425" s="65"/>
      <c r="K425" s="65"/>
      <c r="L425" s="66"/>
      <c r="M425" s="65"/>
      <c r="N425" s="65"/>
      <c r="O425" s="65"/>
      <c r="P425" s="66"/>
      <c r="Q425" s="31">
        <f t="shared" si="12"/>
        <v>9999</v>
      </c>
      <c r="R425" s="31" t="str">
        <f t="shared" si="13"/>
        <v/>
      </c>
      <c r="S425" s="29">
        <f>IF($Q425&lt;Parâmetros!$E$19,$G425-1,$G425)</f>
        <v>0</v>
      </c>
    </row>
    <row r="426" spans="1:19" ht="15" customHeight="1" x14ac:dyDescent="0.25">
      <c r="A426" s="124"/>
      <c r="B426" s="65"/>
      <c r="C426" s="65"/>
      <c r="D426" s="66"/>
      <c r="E426" s="67"/>
      <c r="F426" s="65"/>
      <c r="G426" s="66"/>
      <c r="J426" s="65"/>
      <c r="K426" s="65"/>
      <c r="L426" s="66"/>
      <c r="M426" s="65"/>
      <c r="N426" s="65"/>
      <c r="O426" s="65"/>
      <c r="P426" s="66"/>
      <c r="Q426" s="31">
        <f t="shared" si="12"/>
        <v>9999</v>
      </c>
      <c r="R426" s="31" t="str">
        <f t="shared" si="13"/>
        <v/>
      </c>
      <c r="S426" s="29">
        <f>IF($Q426&lt;Parâmetros!$E$19,$G426-1,$G426)</f>
        <v>0</v>
      </c>
    </row>
    <row r="427" spans="1:19" ht="15" customHeight="1" x14ac:dyDescent="0.25">
      <c r="A427" s="124"/>
      <c r="B427" s="65"/>
      <c r="C427" s="65"/>
      <c r="D427" s="66"/>
      <c r="E427" s="67"/>
      <c r="F427" s="65"/>
      <c r="G427" s="66"/>
      <c r="J427" s="65"/>
      <c r="K427" s="65"/>
      <c r="L427" s="66"/>
      <c r="M427" s="65"/>
      <c r="N427" s="65"/>
      <c r="O427" s="65"/>
      <c r="P427" s="66"/>
      <c r="Q427" s="31">
        <f t="shared" si="12"/>
        <v>9999</v>
      </c>
      <c r="R427" s="31" t="str">
        <f t="shared" si="13"/>
        <v/>
      </c>
      <c r="S427" s="29">
        <f>IF($Q427&lt;Parâmetros!$E$19,$G427-1,$G427)</f>
        <v>0</v>
      </c>
    </row>
    <row r="428" spans="1:19" ht="15" customHeight="1" x14ac:dyDescent="0.25">
      <c r="A428" s="124"/>
      <c r="B428" s="65"/>
      <c r="C428" s="65"/>
      <c r="D428" s="66"/>
      <c r="E428" s="67"/>
      <c r="F428" s="65"/>
      <c r="G428" s="66"/>
      <c r="J428" s="65"/>
      <c r="K428" s="65"/>
      <c r="L428" s="66"/>
      <c r="M428" s="65"/>
      <c r="N428" s="65"/>
      <c r="O428" s="65"/>
      <c r="P428" s="66"/>
      <c r="Q428" s="31">
        <f t="shared" si="12"/>
        <v>9999</v>
      </c>
      <c r="R428" s="31" t="str">
        <f t="shared" si="13"/>
        <v/>
      </c>
      <c r="S428" s="29">
        <f>IF($Q428&lt;Parâmetros!$E$19,$G428-1,$G428)</f>
        <v>0</v>
      </c>
    </row>
    <row r="429" spans="1:19" ht="15" customHeight="1" x14ac:dyDescent="0.25">
      <c r="A429" s="124"/>
      <c r="B429" s="65"/>
      <c r="C429" s="65"/>
      <c r="D429" s="66"/>
      <c r="E429" s="67"/>
      <c r="F429" s="65"/>
      <c r="G429" s="66"/>
      <c r="J429" s="65"/>
      <c r="K429" s="65"/>
      <c r="L429" s="66"/>
      <c r="M429" s="65"/>
      <c r="N429" s="65"/>
      <c r="O429" s="65"/>
      <c r="P429" s="66"/>
      <c r="Q429" s="31">
        <f t="shared" si="12"/>
        <v>9999</v>
      </c>
      <c r="R429" s="31" t="str">
        <f t="shared" si="13"/>
        <v/>
      </c>
      <c r="S429" s="29">
        <f>IF($Q429&lt;Parâmetros!$E$19,$G429-1,$G429)</f>
        <v>0</v>
      </c>
    </row>
    <row r="430" spans="1:19" ht="15" customHeight="1" x14ac:dyDescent="0.25">
      <c r="A430" s="124"/>
      <c r="B430" s="65"/>
      <c r="C430" s="65"/>
      <c r="D430" s="66"/>
      <c r="E430" s="67"/>
      <c r="F430" s="65"/>
      <c r="G430" s="66"/>
      <c r="J430" s="65"/>
      <c r="K430" s="65"/>
      <c r="L430" s="66"/>
      <c r="M430" s="65"/>
      <c r="O430" s="65"/>
      <c r="P430" s="66"/>
      <c r="Q430" s="31">
        <f t="shared" si="12"/>
        <v>9999</v>
      </c>
      <c r="R430" s="31" t="str">
        <f t="shared" si="13"/>
        <v/>
      </c>
      <c r="S430" s="29">
        <f>IF($Q430&lt;Parâmetros!$E$19,$G430-1,$G430)</f>
        <v>0</v>
      </c>
    </row>
    <row r="431" spans="1:19" ht="15" customHeight="1" x14ac:dyDescent="0.25">
      <c r="A431" s="124"/>
      <c r="B431" s="65"/>
      <c r="C431" s="65"/>
      <c r="D431" s="66"/>
      <c r="E431" s="67"/>
      <c r="F431" s="65"/>
      <c r="G431" s="66"/>
      <c r="J431" s="65"/>
      <c r="K431" s="65"/>
      <c r="L431" s="66"/>
      <c r="M431" s="65"/>
      <c r="N431" s="65"/>
      <c r="O431" s="65"/>
      <c r="P431" s="66"/>
      <c r="Q431" s="31">
        <f t="shared" si="12"/>
        <v>9999</v>
      </c>
      <c r="R431" s="31" t="str">
        <f t="shared" si="13"/>
        <v/>
      </c>
      <c r="S431" s="29">
        <f>IF($Q431&lt;Parâmetros!$E$19,$G431-1,$G431)</f>
        <v>0</v>
      </c>
    </row>
    <row r="432" spans="1:19" ht="15" customHeight="1" x14ac:dyDescent="0.25">
      <c r="A432" s="124"/>
      <c r="B432" s="65"/>
      <c r="C432" s="65"/>
      <c r="D432" s="66"/>
      <c r="E432" s="67"/>
      <c r="F432" s="65"/>
      <c r="G432" s="66"/>
      <c r="J432" s="65"/>
      <c r="K432" s="65"/>
      <c r="L432" s="66"/>
      <c r="M432" s="65"/>
      <c r="N432" s="65"/>
      <c r="O432" s="65"/>
      <c r="P432" s="66"/>
      <c r="Q432" s="31">
        <f t="shared" si="12"/>
        <v>9999</v>
      </c>
      <c r="R432" s="31" t="str">
        <f t="shared" si="13"/>
        <v/>
      </c>
      <c r="S432" s="29">
        <f>IF($Q432&lt;Parâmetros!$E$19,$G432-1,$G432)</f>
        <v>0</v>
      </c>
    </row>
    <row r="433" spans="1:19" ht="15" customHeight="1" x14ac:dyDescent="0.25">
      <c r="A433" s="124"/>
      <c r="B433" s="65"/>
      <c r="C433" s="65"/>
      <c r="D433" s="66"/>
      <c r="E433" s="67"/>
      <c r="F433" s="65"/>
      <c r="G433" s="66"/>
      <c r="J433" s="65"/>
      <c r="K433" s="65"/>
      <c r="L433" s="66"/>
      <c r="M433" s="65"/>
      <c r="N433" s="65"/>
      <c r="O433" s="65"/>
      <c r="P433" s="66"/>
      <c r="Q433" s="31">
        <f t="shared" si="12"/>
        <v>9999</v>
      </c>
      <c r="R433" s="31" t="str">
        <f t="shared" si="13"/>
        <v/>
      </c>
      <c r="S433" s="29">
        <f>IF($Q433&lt;Parâmetros!$E$19,$G433-1,$G433)</f>
        <v>0</v>
      </c>
    </row>
    <row r="434" spans="1:19" ht="15" customHeight="1" x14ac:dyDescent="0.25">
      <c r="A434" s="124"/>
      <c r="B434" s="65"/>
      <c r="C434" s="65"/>
      <c r="D434" s="66"/>
      <c r="E434" s="67"/>
      <c r="F434" s="65"/>
      <c r="G434" s="66"/>
      <c r="J434" s="65"/>
      <c r="K434" s="65"/>
      <c r="L434" s="66"/>
      <c r="M434" s="65"/>
      <c r="N434" s="65"/>
      <c r="O434" s="65"/>
      <c r="P434" s="66"/>
      <c r="Q434" s="31">
        <f t="shared" si="12"/>
        <v>9999</v>
      </c>
      <c r="R434" s="31" t="str">
        <f t="shared" si="13"/>
        <v/>
      </c>
      <c r="S434" s="29">
        <f>IF($Q434&lt;Parâmetros!$E$19,$G434-1,$G434)</f>
        <v>0</v>
      </c>
    </row>
    <row r="435" spans="1:19" ht="15" customHeight="1" x14ac:dyDescent="0.25">
      <c r="A435" s="124"/>
      <c r="B435" s="65"/>
      <c r="C435" s="65"/>
      <c r="D435" s="66"/>
      <c r="E435" s="67"/>
      <c r="F435" s="65"/>
      <c r="G435" s="66"/>
      <c r="J435" s="65"/>
      <c r="K435" s="65"/>
      <c r="L435" s="66"/>
      <c r="M435" s="65"/>
      <c r="N435" s="65"/>
      <c r="O435" s="65"/>
      <c r="P435" s="66"/>
      <c r="Q435" s="31">
        <f t="shared" si="12"/>
        <v>9999</v>
      </c>
      <c r="R435" s="31" t="str">
        <f t="shared" si="13"/>
        <v/>
      </c>
      <c r="S435" s="29">
        <f>IF($Q435&lt;Parâmetros!$E$19,$G435-1,$G435)</f>
        <v>0</v>
      </c>
    </row>
    <row r="436" spans="1:19" ht="15" customHeight="1" x14ac:dyDescent="0.25">
      <c r="A436" s="124"/>
      <c r="B436" s="65"/>
      <c r="C436" s="65"/>
      <c r="D436" s="66"/>
      <c r="E436" s="67"/>
      <c r="F436" s="65"/>
      <c r="G436" s="66"/>
      <c r="J436" s="65"/>
      <c r="K436" s="65"/>
      <c r="L436" s="66"/>
      <c r="M436" s="65"/>
      <c r="O436" s="65"/>
      <c r="P436" s="66"/>
      <c r="Q436" s="31">
        <f t="shared" si="12"/>
        <v>9999</v>
      </c>
      <c r="R436" s="31" t="str">
        <f t="shared" si="13"/>
        <v/>
      </c>
      <c r="S436" s="29">
        <f>IF($Q436&lt;Parâmetros!$E$19,$G436-1,$G436)</f>
        <v>0</v>
      </c>
    </row>
    <row r="437" spans="1:19" ht="15" customHeight="1" x14ac:dyDescent="0.25">
      <c r="A437" s="124"/>
      <c r="B437" s="65"/>
      <c r="C437" s="65"/>
      <c r="D437" s="66"/>
      <c r="E437" s="67"/>
      <c r="F437" s="65"/>
      <c r="G437" s="66"/>
      <c r="J437" s="65"/>
      <c r="K437" s="65"/>
      <c r="L437" s="66"/>
      <c r="M437" s="65"/>
      <c r="N437" s="65"/>
      <c r="O437" s="65"/>
      <c r="P437" s="66"/>
      <c r="Q437" s="31">
        <f t="shared" si="12"/>
        <v>9999</v>
      </c>
      <c r="R437" s="31" t="str">
        <f t="shared" si="13"/>
        <v/>
      </c>
      <c r="S437" s="29">
        <f>IF($Q437&lt;Parâmetros!$E$19,$G437-1,$G437)</f>
        <v>0</v>
      </c>
    </row>
    <row r="438" spans="1:19" ht="15" customHeight="1" x14ac:dyDescent="0.25">
      <c r="A438" s="124"/>
      <c r="B438" s="65"/>
      <c r="C438" s="65"/>
      <c r="D438" s="66"/>
      <c r="E438" s="67"/>
      <c r="F438" s="65"/>
      <c r="G438" s="66"/>
      <c r="J438" s="65"/>
      <c r="K438" s="65"/>
      <c r="L438" s="66"/>
      <c r="M438" s="65"/>
      <c r="N438" s="65"/>
      <c r="O438" s="65"/>
      <c r="P438" s="66"/>
      <c r="Q438" s="31">
        <f t="shared" si="12"/>
        <v>9999</v>
      </c>
      <c r="R438" s="31" t="str">
        <f t="shared" si="13"/>
        <v/>
      </c>
      <c r="S438" s="29">
        <f>IF($Q438&lt;Parâmetros!$E$19,$G438-1,$G438)</f>
        <v>0</v>
      </c>
    </row>
    <row r="439" spans="1:19" ht="15" customHeight="1" x14ac:dyDescent="0.25">
      <c r="A439" s="124"/>
      <c r="B439" s="65"/>
      <c r="C439" s="65"/>
      <c r="D439" s="66"/>
      <c r="E439" s="67"/>
      <c r="F439" s="65"/>
      <c r="G439" s="66"/>
      <c r="J439" s="65"/>
      <c r="K439" s="65"/>
      <c r="L439" s="66"/>
      <c r="M439" s="65"/>
      <c r="N439" s="65"/>
      <c r="O439" s="65"/>
      <c r="P439" s="66"/>
      <c r="Q439" s="31">
        <f t="shared" si="12"/>
        <v>9999</v>
      </c>
      <c r="R439" s="31" t="str">
        <f t="shared" si="13"/>
        <v/>
      </c>
      <c r="S439" s="29">
        <f>IF($Q439&lt;Parâmetros!$E$19,$G439-1,$G439)</f>
        <v>0</v>
      </c>
    </row>
    <row r="440" spans="1:19" ht="15" customHeight="1" x14ac:dyDescent="0.25">
      <c r="A440" s="124"/>
      <c r="B440" s="65"/>
      <c r="C440" s="65"/>
      <c r="D440" s="66"/>
      <c r="E440" s="67"/>
      <c r="F440" s="65"/>
      <c r="G440" s="66"/>
      <c r="J440" s="65"/>
      <c r="K440" s="65"/>
      <c r="L440" s="66"/>
      <c r="M440" s="65"/>
      <c r="N440" s="65"/>
      <c r="O440" s="65"/>
      <c r="P440" s="66"/>
      <c r="Q440" s="31">
        <f t="shared" si="12"/>
        <v>9999</v>
      </c>
      <c r="R440" s="31" t="str">
        <f t="shared" si="13"/>
        <v/>
      </c>
      <c r="S440" s="29">
        <f>IF($Q440&lt;Parâmetros!$E$19,$G440-1,$G440)</f>
        <v>0</v>
      </c>
    </row>
    <row r="441" spans="1:19" ht="15" customHeight="1" x14ac:dyDescent="0.25">
      <c r="A441" s="124"/>
      <c r="B441" s="65"/>
      <c r="C441" s="65"/>
      <c r="D441" s="66"/>
      <c r="E441" s="67"/>
      <c r="F441" s="65"/>
      <c r="G441" s="66"/>
      <c r="J441" s="65"/>
      <c r="K441" s="65"/>
      <c r="L441" s="66"/>
      <c r="M441" s="65"/>
      <c r="N441" s="65"/>
      <c r="O441" s="65"/>
      <c r="P441" s="66"/>
      <c r="Q441" s="31">
        <f t="shared" si="12"/>
        <v>9999</v>
      </c>
      <c r="R441" s="31" t="str">
        <f t="shared" si="13"/>
        <v/>
      </c>
      <c r="S441" s="29">
        <f>IF($Q441&lt;Parâmetros!$E$19,$G441-1,$G441)</f>
        <v>0</v>
      </c>
    </row>
    <row r="442" spans="1:19" ht="15" customHeight="1" x14ac:dyDescent="0.25">
      <c r="A442" s="124"/>
      <c r="B442" s="65"/>
      <c r="C442" s="65"/>
      <c r="D442" s="66"/>
      <c r="E442" s="67"/>
      <c r="F442" s="65"/>
      <c r="G442" s="66"/>
      <c r="J442" s="65"/>
      <c r="K442" s="65"/>
      <c r="L442" s="66"/>
      <c r="M442" s="65"/>
      <c r="N442" s="65"/>
      <c r="O442" s="65"/>
      <c r="P442" s="66"/>
      <c r="Q442" s="31">
        <f t="shared" si="12"/>
        <v>9999</v>
      </c>
      <c r="R442" s="31" t="str">
        <f t="shared" si="13"/>
        <v/>
      </c>
      <c r="S442" s="29">
        <f>IF($Q442&lt;Parâmetros!$E$19,$G442-1,$G442)</f>
        <v>0</v>
      </c>
    </row>
    <row r="443" spans="1:19" ht="15" customHeight="1" x14ac:dyDescent="0.25">
      <c r="A443" s="124"/>
      <c r="B443" s="65"/>
      <c r="C443" s="65"/>
      <c r="D443" s="66"/>
      <c r="E443" s="67"/>
      <c r="F443" s="65"/>
      <c r="G443" s="66"/>
      <c r="J443" s="65"/>
      <c r="K443" s="65"/>
      <c r="L443" s="66"/>
      <c r="M443" s="65"/>
      <c r="N443" s="65"/>
      <c r="O443" s="65"/>
      <c r="P443" s="66"/>
      <c r="Q443" s="31">
        <f t="shared" si="12"/>
        <v>9999</v>
      </c>
      <c r="R443" s="31" t="str">
        <f t="shared" si="13"/>
        <v/>
      </c>
      <c r="S443" s="29">
        <f>IF($Q443&lt;Parâmetros!$E$19,$G443-1,$G443)</f>
        <v>0</v>
      </c>
    </row>
    <row r="444" spans="1:19" ht="15" customHeight="1" x14ac:dyDescent="0.25">
      <c r="A444" s="124"/>
      <c r="B444" s="65"/>
      <c r="C444" s="65"/>
      <c r="D444" s="66"/>
      <c r="E444" s="67"/>
      <c r="F444" s="65"/>
      <c r="G444" s="66"/>
      <c r="J444" s="65"/>
      <c r="K444" s="65"/>
      <c r="L444" s="66"/>
      <c r="M444" s="65"/>
      <c r="N444" s="65"/>
      <c r="O444" s="65"/>
      <c r="P444" s="66"/>
      <c r="Q444" s="31">
        <f t="shared" si="12"/>
        <v>9999</v>
      </c>
      <c r="R444" s="31" t="str">
        <f t="shared" si="13"/>
        <v/>
      </c>
      <c r="S444" s="29">
        <f>IF($Q444&lt;Parâmetros!$E$19,$G444-1,$G444)</f>
        <v>0</v>
      </c>
    </row>
    <row r="445" spans="1:19" ht="15" customHeight="1" x14ac:dyDescent="0.25">
      <c r="A445" s="124"/>
      <c r="B445" s="65"/>
      <c r="C445" s="65"/>
      <c r="D445" s="66"/>
      <c r="E445" s="67"/>
      <c r="F445" s="65"/>
      <c r="G445" s="66"/>
      <c r="J445" s="65"/>
      <c r="K445" s="65"/>
      <c r="L445" s="66"/>
      <c r="M445" s="65"/>
      <c r="N445" s="65"/>
      <c r="O445" s="65"/>
      <c r="P445" s="66"/>
      <c r="Q445" s="31">
        <f t="shared" si="12"/>
        <v>9999</v>
      </c>
      <c r="R445" s="31" t="str">
        <f t="shared" si="13"/>
        <v/>
      </c>
      <c r="S445" s="29">
        <f>IF($Q445&lt;Parâmetros!$E$19,$G445-1,$G445)</f>
        <v>0</v>
      </c>
    </row>
    <row r="446" spans="1:19" ht="15" customHeight="1" x14ac:dyDescent="0.25">
      <c r="A446" s="124"/>
      <c r="B446" s="65"/>
      <c r="C446" s="65"/>
      <c r="D446" s="66"/>
      <c r="E446" s="67"/>
      <c r="F446" s="65"/>
      <c r="G446" s="66"/>
      <c r="J446" s="65"/>
      <c r="K446" s="65"/>
      <c r="L446" s="66"/>
      <c r="M446" s="65"/>
      <c r="N446" s="65"/>
      <c r="O446" s="65"/>
      <c r="P446" s="66"/>
      <c r="Q446" s="31">
        <f t="shared" si="12"/>
        <v>9999</v>
      </c>
      <c r="R446" s="31" t="str">
        <f t="shared" si="13"/>
        <v/>
      </c>
      <c r="S446" s="29">
        <f>IF($Q446&lt;Parâmetros!$E$19,$G446-1,$G446)</f>
        <v>0</v>
      </c>
    </row>
    <row r="447" spans="1:19" ht="15" customHeight="1" x14ac:dyDescent="0.25">
      <c r="A447" s="124"/>
      <c r="B447" s="65"/>
      <c r="C447" s="65"/>
      <c r="D447" s="66"/>
      <c r="E447" s="67"/>
      <c r="F447" s="65"/>
      <c r="G447" s="66"/>
      <c r="J447" s="65"/>
      <c r="K447" s="65"/>
      <c r="L447" s="66"/>
      <c r="M447" s="65"/>
      <c r="N447" s="65"/>
      <c r="O447" s="65"/>
      <c r="P447" s="66"/>
      <c r="Q447" s="31">
        <f t="shared" si="12"/>
        <v>9999</v>
      </c>
      <c r="R447" s="31" t="str">
        <f t="shared" si="13"/>
        <v/>
      </c>
      <c r="S447" s="29">
        <f>IF($Q447&lt;Parâmetros!$E$19,$G447-1,$G447)</f>
        <v>0</v>
      </c>
    </row>
    <row r="448" spans="1:19" ht="15" customHeight="1" x14ac:dyDescent="0.25">
      <c r="A448" s="124"/>
      <c r="B448" s="65"/>
      <c r="C448" s="65"/>
      <c r="D448" s="66"/>
      <c r="E448" s="67"/>
      <c r="F448" s="65"/>
      <c r="G448" s="66"/>
      <c r="J448" s="65"/>
      <c r="K448" s="65"/>
      <c r="L448" s="66"/>
      <c r="M448" s="65"/>
      <c r="N448" s="65"/>
      <c r="O448" s="65"/>
      <c r="P448" s="66"/>
      <c r="Q448" s="31">
        <f t="shared" si="12"/>
        <v>9999</v>
      </c>
      <c r="R448" s="31" t="str">
        <f t="shared" si="13"/>
        <v/>
      </c>
      <c r="S448" s="29">
        <f>IF($Q448&lt;Parâmetros!$E$19,$G448-1,$G448)</f>
        <v>0</v>
      </c>
    </row>
    <row r="449" spans="1:19" ht="15" customHeight="1" x14ac:dyDescent="0.25">
      <c r="A449" s="124"/>
      <c r="B449" s="65"/>
      <c r="C449" s="65"/>
      <c r="D449" s="66"/>
      <c r="E449" s="67"/>
      <c r="F449" s="65"/>
      <c r="G449" s="66"/>
      <c r="J449" s="65"/>
      <c r="K449" s="65"/>
      <c r="L449" s="66"/>
      <c r="M449" s="65"/>
      <c r="N449" s="65"/>
      <c r="O449" s="65"/>
      <c r="P449" s="66"/>
      <c r="Q449" s="31">
        <f t="shared" si="12"/>
        <v>9999</v>
      </c>
      <c r="R449" s="31" t="str">
        <f t="shared" si="13"/>
        <v/>
      </c>
      <c r="S449" s="29">
        <f>IF($Q449&lt;Parâmetros!$E$19,$G449-1,$G449)</f>
        <v>0</v>
      </c>
    </row>
    <row r="450" spans="1:19" ht="15" customHeight="1" x14ac:dyDescent="0.25">
      <c r="A450" s="124"/>
      <c r="B450" s="65"/>
      <c r="C450" s="65"/>
      <c r="D450" s="66"/>
      <c r="E450" s="67"/>
      <c r="F450" s="65"/>
      <c r="G450" s="66"/>
      <c r="J450" s="65"/>
      <c r="K450" s="65"/>
      <c r="L450" s="66"/>
      <c r="M450" s="65"/>
      <c r="N450" s="65"/>
      <c r="O450" s="65"/>
      <c r="P450" s="66"/>
      <c r="Q450" s="31">
        <f t="shared" ref="Q450:Q513" si="14">IFERROR(VALUE(LEFT($J450,2))*60+VALUE(MID($J450,4,2)),9999)</f>
        <v>9999</v>
      </c>
      <c r="R450" s="31" t="str">
        <f t="shared" ref="R450:R513" si="15">IFERROR(VALUE(LEFT($K450,2))*60+VALUE(MID($K450,4,2)),"")</f>
        <v/>
      </c>
      <c r="S450" s="29">
        <f>IF($Q450&lt;Parâmetros!$E$19,$G450-1,$G450)</f>
        <v>0</v>
      </c>
    </row>
    <row r="451" spans="1:19" ht="15" customHeight="1" x14ac:dyDescent="0.25">
      <c r="A451" s="124"/>
      <c r="B451" s="65"/>
      <c r="C451" s="65"/>
      <c r="D451" s="66"/>
      <c r="E451" s="67"/>
      <c r="F451" s="65"/>
      <c r="G451" s="66"/>
      <c r="J451" s="65"/>
      <c r="K451" s="65"/>
      <c r="L451" s="66"/>
      <c r="M451" s="65"/>
      <c r="N451" s="65"/>
      <c r="O451" s="65"/>
      <c r="P451" s="66"/>
      <c r="Q451" s="31">
        <f t="shared" si="14"/>
        <v>9999</v>
      </c>
      <c r="R451" s="31" t="str">
        <f t="shared" si="15"/>
        <v/>
      </c>
      <c r="S451" s="29">
        <f>IF($Q451&lt;Parâmetros!$E$19,$G451-1,$G451)</f>
        <v>0</v>
      </c>
    </row>
    <row r="452" spans="1:19" ht="15" customHeight="1" x14ac:dyDescent="0.25">
      <c r="A452" s="124"/>
      <c r="B452" s="65"/>
      <c r="C452" s="65"/>
      <c r="D452" s="66"/>
      <c r="E452" s="67"/>
      <c r="F452" s="65"/>
      <c r="G452" s="66"/>
      <c r="J452" s="65"/>
      <c r="K452" s="65"/>
      <c r="L452" s="66"/>
      <c r="M452" s="65"/>
      <c r="N452" s="65"/>
      <c r="O452" s="65"/>
      <c r="P452" s="66"/>
      <c r="Q452" s="31">
        <f t="shared" si="14"/>
        <v>9999</v>
      </c>
      <c r="R452" s="31" t="str">
        <f t="shared" si="15"/>
        <v/>
      </c>
      <c r="S452" s="29">
        <f>IF($Q452&lt;Parâmetros!$E$19,$G452-1,$G452)</f>
        <v>0</v>
      </c>
    </row>
    <row r="453" spans="1:19" ht="15" customHeight="1" x14ac:dyDescent="0.25">
      <c r="A453" s="124"/>
      <c r="B453" s="65"/>
      <c r="C453" s="65"/>
      <c r="D453" s="66"/>
      <c r="E453" s="67"/>
      <c r="F453" s="65"/>
      <c r="G453" s="66"/>
      <c r="J453" s="65"/>
      <c r="K453" s="65"/>
      <c r="L453" s="66"/>
      <c r="M453" s="65"/>
      <c r="N453" s="65"/>
      <c r="O453" s="65"/>
      <c r="P453" s="66"/>
      <c r="Q453" s="31">
        <f t="shared" si="14"/>
        <v>9999</v>
      </c>
      <c r="R453" s="31" t="str">
        <f t="shared" si="15"/>
        <v/>
      </c>
      <c r="S453" s="29">
        <f>IF($Q453&lt;Parâmetros!$E$19,$G453-1,$G453)</f>
        <v>0</v>
      </c>
    </row>
    <row r="454" spans="1:19" ht="15" customHeight="1" x14ac:dyDescent="0.25">
      <c r="A454" s="124"/>
      <c r="B454" s="65"/>
      <c r="C454" s="65"/>
      <c r="D454" s="66"/>
      <c r="E454" s="67"/>
      <c r="F454" s="65"/>
      <c r="G454" s="66"/>
      <c r="J454" s="65"/>
      <c r="K454" s="65"/>
      <c r="L454" s="66"/>
      <c r="M454" s="65"/>
      <c r="N454" s="65"/>
      <c r="O454" s="65"/>
      <c r="P454" s="66"/>
      <c r="Q454" s="31">
        <f t="shared" si="14"/>
        <v>9999</v>
      </c>
      <c r="R454" s="31" t="str">
        <f t="shared" si="15"/>
        <v/>
      </c>
      <c r="S454" s="29">
        <f>IF($Q454&lt;Parâmetros!$E$19,$G454-1,$G454)</f>
        <v>0</v>
      </c>
    </row>
    <row r="455" spans="1:19" ht="15" customHeight="1" x14ac:dyDescent="0.25">
      <c r="A455" s="124"/>
      <c r="B455" s="65"/>
      <c r="C455" s="65"/>
      <c r="D455" s="66"/>
      <c r="E455" s="67"/>
      <c r="F455" s="65"/>
      <c r="G455" s="66"/>
      <c r="J455" s="65"/>
      <c r="K455" s="65"/>
      <c r="L455" s="66"/>
      <c r="M455" s="65"/>
      <c r="N455" s="65"/>
      <c r="O455" s="65"/>
      <c r="P455" s="66"/>
      <c r="Q455" s="31">
        <f t="shared" si="14"/>
        <v>9999</v>
      </c>
      <c r="R455" s="31" t="str">
        <f t="shared" si="15"/>
        <v/>
      </c>
      <c r="S455" s="29">
        <f>IF($Q455&lt;Parâmetros!$E$19,$G455-1,$G455)</f>
        <v>0</v>
      </c>
    </row>
    <row r="456" spans="1:19" ht="15" customHeight="1" x14ac:dyDescent="0.25">
      <c r="A456" s="124"/>
      <c r="B456" s="65"/>
      <c r="C456" s="65"/>
      <c r="D456" s="66"/>
      <c r="E456" s="67"/>
      <c r="F456" s="65"/>
      <c r="G456" s="66"/>
      <c r="J456" s="65"/>
      <c r="K456" s="65"/>
      <c r="L456" s="66"/>
      <c r="M456" s="65"/>
      <c r="N456" s="65"/>
      <c r="O456" s="65"/>
      <c r="P456" s="66"/>
      <c r="Q456" s="31">
        <f t="shared" si="14"/>
        <v>9999</v>
      </c>
      <c r="R456" s="31" t="str">
        <f t="shared" si="15"/>
        <v/>
      </c>
      <c r="S456" s="29">
        <f>IF($Q456&lt;Parâmetros!$E$19,$G456-1,$G456)</f>
        <v>0</v>
      </c>
    </row>
    <row r="457" spans="1:19" ht="15" customHeight="1" x14ac:dyDescent="0.25">
      <c r="A457" s="124"/>
      <c r="B457" s="65"/>
      <c r="C457" s="65"/>
      <c r="D457" s="66"/>
      <c r="E457" s="67"/>
      <c r="F457" s="65"/>
      <c r="G457" s="66"/>
      <c r="J457" s="65"/>
      <c r="K457" s="65"/>
      <c r="L457" s="66"/>
      <c r="M457" s="65"/>
      <c r="O457" s="65"/>
      <c r="P457" s="66"/>
      <c r="Q457" s="31">
        <f t="shared" si="14"/>
        <v>9999</v>
      </c>
      <c r="R457" s="31" t="str">
        <f t="shared" si="15"/>
        <v/>
      </c>
      <c r="S457" s="29">
        <f>IF($Q457&lt;Parâmetros!$E$19,$G457-1,$G457)</f>
        <v>0</v>
      </c>
    </row>
    <row r="458" spans="1:19" ht="15" customHeight="1" x14ac:dyDescent="0.25">
      <c r="A458" s="124"/>
      <c r="B458" s="65"/>
      <c r="C458" s="65"/>
      <c r="D458" s="66"/>
      <c r="E458" s="67"/>
      <c r="F458" s="65"/>
      <c r="G458" s="66"/>
      <c r="J458" s="65"/>
      <c r="K458" s="65"/>
      <c r="L458" s="66"/>
      <c r="M458" s="65"/>
      <c r="O458" s="65"/>
      <c r="P458" s="66"/>
      <c r="Q458" s="31">
        <f t="shared" si="14"/>
        <v>9999</v>
      </c>
      <c r="R458" s="31" t="str">
        <f t="shared" si="15"/>
        <v/>
      </c>
      <c r="S458" s="29">
        <f>IF($Q458&lt;Parâmetros!$E$19,$G458-1,$G458)</f>
        <v>0</v>
      </c>
    </row>
    <row r="459" spans="1:19" ht="15" customHeight="1" x14ac:dyDescent="0.25">
      <c r="A459" s="124"/>
      <c r="B459" s="65"/>
      <c r="C459" s="65"/>
      <c r="D459" s="66"/>
      <c r="E459" s="67"/>
      <c r="F459" s="65"/>
      <c r="G459" s="66"/>
      <c r="J459" s="65"/>
      <c r="K459" s="65"/>
      <c r="L459" s="66"/>
      <c r="M459" s="65"/>
      <c r="O459" s="65"/>
      <c r="P459" s="66"/>
      <c r="Q459" s="31">
        <f t="shared" si="14"/>
        <v>9999</v>
      </c>
      <c r="R459" s="31" t="str">
        <f t="shared" si="15"/>
        <v/>
      </c>
      <c r="S459" s="29">
        <f>IF($Q459&lt;Parâmetros!$E$19,$G459-1,$G459)</f>
        <v>0</v>
      </c>
    </row>
    <row r="460" spans="1:19" ht="15" customHeight="1" x14ac:dyDescent="0.25">
      <c r="A460" s="124"/>
      <c r="B460" s="65"/>
      <c r="C460" s="65"/>
      <c r="D460" s="66"/>
      <c r="E460" s="67"/>
      <c r="F460" s="65"/>
      <c r="G460" s="66"/>
      <c r="J460" s="65"/>
      <c r="K460" s="65"/>
      <c r="L460" s="66"/>
      <c r="M460" s="65"/>
      <c r="N460" s="65"/>
      <c r="O460" s="65"/>
      <c r="P460" s="66"/>
      <c r="Q460" s="31">
        <f t="shared" si="14"/>
        <v>9999</v>
      </c>
      <c r="R460" s="31" t="str">
        <f t="shared" si="15"/>
        <v/>
      </c>
      <c r="S460" s="29">
        <f>IF($Q460&lt;Parâmetros!$E$19,$G460-1,$G460)</f>
        <v>0</v>
      </c>
    </row>
    <row r="461" spans="1:19" ht="15" customHeight="1" x14ac:dyDescent="0.25">
      <c r="A461" s="124"/>
      <c r="B461" s="65"/>
      <c r="C461" s="65"/>
      <c r="D461" s="66"/>
      <c r="E461" s="67"/>
      <c r="F461" s="65"/>
      <c r="G461" s="66"/>
      <c r="J461" s="65"/>
      <c r="K461" s="65"/>
      <c r="L461" s="66"/>
      <c r="M461" s="65"/>
      <c r="N461" s="65"/>
      <c r="O461" s="65"/>
      <c r="P461" s="66"/>
      <c r="Q461" s="31">
        <f t="shared" si="14"/>
        <v>9999</v>
      </c>
      <c r="R461" s="31" t="str">
        <f t="shared" si="15"/>
        <v/>
      </c>
      <c r="S461" s="29">
        <f>IF($Q461&lt;Parâmetros!$E$19,$G461-1,$G461)</f>
        <v>0</v>
      </c>
    </row>
    <row r="462" spans="1:19" ht="15" customHeight="1" x14ac:dyDescent="0.25">
      <c r="A462" s="124"/>
      <c r="B462" s="65"/>
      <c r="C462" s="65"/>
      <c r="D462" s="66"/>
      <c r="E462" s="67"/>
      <c r="F462" s="65"/>
      <c r="G462" s="66"/>
      <c r="J462" s="65"/>
      <c r="K462" s="65"/>
      <c r="L462" s="66"/>
      <c r="M462" s="65"/>
      <c r="O462" s="65"/>
      <c r="P462" s="66"/>
      <c r="Q462" s="31">
        <f t="shared" si="14"/>
        <v>9999</v>
      </c>
      <c r="R462" s="31" t="str">
        <f t="shared" si="15"/>
        <v/>
      </c>
      <c r="S462" s="29">
        <f>IF($Q462&lt;Parâmetros!$E$19,$G462-1,$G462)</f>
        <v>0</v>
      </c>
    </row>
    <row r="463" spans="1:19" ht="15" customHeight="1" x14ac:dyDescent="0.25">
      <c r="A463" s="124"/>
      <c r="B463" s="65"/>
      <c r="C463" s="65"/>
      <c r="D463" s="66"/>
      <c r="E463" s="67"/>
      <c r="F463" s="65"/>
      <c r="G463" s="66"/>
      <c r="J463" s="65"/>
      <c r="K463" s="65"/>
      <c r="L463" s="66"/>
      <c r="M463" s="65"/>
      <c r="N463" s="65"/>
      <c r="O463" s="65"/>
      <c r="P463" s="66"/>
      <c r="Q463" s="31">
        <f t="shared" si="14"/>
        <v>9999</v>
      </c>
      <c r="R463" s="31" t="str">
        <f t="shared" si="15"/>
        <v/>
      </c>
      <c r="S463" s="29">
        <f>IF($Q463&lt;Parâmetros!$E$19,$G463-1,$G463)</f>
        <v>0</v>
      </c>
    </row>
    <row r="464" spans="1:19" ht="15" customHeight="1" x14ac:dyDescent="0.25">
      <c r="A464" s="124"/>
      <c r="B464" s="65"/>
      <c r="C464" s="65"/>
      <c r="D464" s="66"/>
      <c r="E464" s="67"/>
      <c r="F464" s="65"/>
      <c r="G464" s="66"/>
      <c r="J464" s="65"/>
      <c r="K464" s="65"/>
      <c r="L464" s="66"/>
      <c r="M464" s="65"/>
      <c r="N464" s="65"/>
      <c r="O464" s="65"/>
      <c r="P464" s="66"/>
      <c r="Q464" s="31">
        <f t="shared" si="14"/>
        <v>9999</v>
      </c>
      <c r="R464" s="31" t="str">
        <f t="shared" si="15"/>
        <v/>
      </c>
      <c r="S464" s="29">
        <f>IF($Q464&lt;Parâmetros!$E$19,$G464-1,$G464)</f>
        <v>0</v>
      </c>
    </row>
    <row r="465" spans="1:19" ht="15" customHeight="1" x14ac:dyDescent="0.25">
      <c r="A465" s="124"/>
      <c r="B465" s="65"/>
      <c r="C465" s="65"/>
      <c r="D465" s="66"/>
      <c r="E465" s="67"/>
      <c r="F465" s="65"/>
      <c r="G465" s="66"/>
      <c r="J465" s="65"/>
      <c r="K465" s="65"/>
      <c r="L465" s="66"/>
      <c r="M465" s="65"/>
      <c r="N465" s="65"/>
      <c r="O465" s="65"/>
      <c r="P465" s="66"/>
      <c r="Q465" s="31">
        <f t="shared" si="14"/>
        <v>9999</v>
      </c>
      <c r="R465" s="31" t="str">
        <f t="shared" si="15"/>
        <v/>
      </c>
      <c r="S465" s="29">
        <f>IF($Q465&lt;Parâmetros!$E$19,$G465-1,$G465)</f>
        <v>0</v>
      </c>
    </row>
    <row r="466" spans="1:19" ht="15" customHeight="1" x14ac:dyDescent="0.25">
      <c r="A466" s="124"/>
      <c r="B466" s="65"/>
      <c r="C466" s="65"/>
      <c r="D466" s="66"/>
      <c r="E466" s="67"/>
      <c r="F466" s="65"/>
      <c r="G466" s="66"/>
      <c r="J466" s="65"/>
      <c r="K466" s="65"/>
      <c r="L466" s="66"/>
      <c r="M466" s="65"/>
      <c r="N466" s="65"/>
      <c r="O466" s="65"/>
      <c r="P466" s="66"/>
      <c r="Q466" s="31">
        <f t="shared" si="14"/>
        <v>9999</v>
      </c>
      <c r="R466" s="31" t="str">
        <f t="shared" si="15"/>
        <v/>
      </c>
      <c r="S466" s="29">
        <f>IF($Q466&lt;Parâmetros!$E$19,$G466-1,$G466)</f>
        <v>0</v>
      </c>
    </row>
    <row r="467" spans="1:19" ht="15" customHeight="1" x14ac:dyDescent="0.25">
      <c r="A467" s="124"/>
      <c r="B467" s="65"/>
      <c r="C467" s="65"/>
      <c r="D467" s="66"/>
      <c r="E467" s="67"/>
      <c r="F467" s="65"/>
      <c r="G467" s="66"/>
      <c r="J467" s="65"/>
      <c r="K467" s="65"/>
      <c r="L467" s="66"/>
      <c r="M467" s="65"/>
      <c r="N467" s="65"/>
      <c r="O467" s="65"/>
      <c r="P467" s="66"/>
      <c r="Q467" s="31">
        <f t="shared" si="14"/>
        <v>9999</v>
      </c>
      <c r="R467" s="31" t="str">
        <f t="shared" si="15"/>
        <v/>
      </c>
      <c r="S467" s="29">
        <f>IF($Q467&lt;Parâmetros!$E$19,$G467-1,$G467)</f>
        <v>0</v>
      </c>
    </row>
    <row r="468" spans="1:19" ht="15" customHeight="1" x14ac:dyDescent="0.25">
      <c r="A468" s="124"/>
      <c r="B468" s="65"/>
      <c r="C468" s="65"/>
      <c r="D468" s="66"/>
      <c r="E468" s="67"/>
      <c r="F468" s="65"/>
      <c r="G468" s="66"/>
      <c r="J468" s="65"/>
      <c r="K468" s="65"/>
      <c r="L468" s="66"/>
      <c r="M468" s="65"/>
      <c r="N468" s="65"/>
      <c r="O468" s="65"/>
      <c r="P468" s="66"/>
      <c r="Q468" s="31">
        <f t="shared" si="14"/>
        <v>9999</v>
      </c>
      <c r="R468" s="31" t="str">
        <f t="shared" si="15"/>
        <v/>
      </c>
      <c r="S468" s="29">
        <f>IF($Q468&lt;Parâmetros!$E$19,$G468-1,$G468)</f>
        <v>0</v>
      </c>
    </row>
    <row r="469" spans="1:19" ht="15" customHeight="1" x14ac:dyDescent="0.25">
      <c r="A469" s="124"/>
      <c r="B469" s="65"/>
      <c r="C469" s="65"/>
      <c r="D469" s="66"/>
      <c r="E469" s="67"/>
      <c r="F469" s="65"/>
      <c r="G469" s="66"/>
      <c r="J469" s="65"/>
      <c r="K469" s="65"/>
      <c r="L469" s="66"/>
      <c r="M469" s="65"/>
      <c r="N469" s="65"/>
      <c r="O469" s="65"/>
      <c r="P469" s="66"/>
      <c r="Q469" s="31">
        <f t="shared" si="14"/>
        <v>9999</v>
      </c>
      <c r="R469" s="31" t="str">
        <f t="shared" si="15"/>
        <v/>
      </c>
      <c r="S469" s="29">
        <f>IF($Q469&lt;Parâmetros!$E$19,$G469-1,$G469)</f>
        <v>0</v>
      </c>
    </row>
    <row r="470" spans="1:19" ht="15" customHeight="1" x14ac:dyDescent="0.25">
      <c r="A470" s="124"/>
      <c r="B470" s="65"/>
      <c r="C470" s="65"/>
      <c r="D470" s="66"/>
      <c r="E470" s="67"/>
      <c r="F470" s="65"/>
      <c r="G470" s="66"/>
      <c r="J470" s="65"/>
      <c r="K470" s="65"/>
      <c r="L470" s="66"/>
      <c r="M470" s="65"/>
      <c r="N470" s="65"/>
      <c r="O470" s="65"/>
      <c r="P470" s="66"/>
      <c r="Q470" s="31">
        <f t="shared" si="14"/>
        <v>9999</v>
      </c>
      <c r="R470" s="31" t="str">
        <f t="shared" si="15"/>
        <v/>
      </c>
      <c r="S470" s="29">
        <f>IF($Q470&lt;Parâmetros!$E$19,$G470-1,$G470)</f>
        <v>0</v>
      </c>
    </row>
    <row r="471" spans="1:19" ht="15" customHeight="1" x14ac:dyDescent="0.25">
      <c r="A471" s="124"/>
      <c r="B471" s="65"/>
      <c r="C471" s="65"/>
      <c r="D471" s="66"/>
      <c r="E471" s="67"/>
      <c r="F471" s="65"/>
      <c r="G471" s="66"/>
      <c r="J471" s="65"/>
      <c r="K471" s="65"/>
      <c r="L471" s="66"/>
      <c r="M471" s="65"/>
      <c r="N471" s="65"/>
      <c r="O471" s="65"/>
      <c r="P471" s="66"/>
      <c r="Q471" s="31">
        <f t="shared" si="14"/>
        <v>9999</v>
      </c>
      <c r="R471" s="31" t="str">
        <f t="shared" si="15"/>
        <v/>
      </c>
      <c r="S471" s="29">
        <f>IF($Q471&lt;Parâmetros!$E$19,$G471-1,$G471)</f>
        <v>0</v>
      </c>
    </row>
    <row r="472" spans="1:19" ht="15" customHeight="1" x14ac:dyDescent="0.25">
      <c r="A472" s="124"/>
      <c r="B472" s="65"/>
      <c r="C472" s="65"/>
      <c r="D472" s="66"/>
      <c r="E472" s="67"/>
      <c r="F472" s="65"/>
      <c r="G472" s="66"/>
      <c r="J472" s="65"/>
      <c r="K472" s="65"/>
      <c r="L472" s="66"/>
      <c r="M472" s="65"/>
      <c r="N472" s="65"/>
      <c r="O472" s="65"/>
      <c r="P472" s="66"/>
      <c r="Q472" s="31">
        <f t="shared" si="14"/>
        <v>9999</v>
      </c>
      <c r="R472" s="31" t="str">
        <f t="shared" si="15"/>
        <v/>
      </c>
      <c r="S472" s="29">
        <f>IF($Q472&lt;Parâmetros!$E$19,$G472-1,$G472)</f>
        <v>0</v>
      </c>
    </row>
    <row r="473" spans="1:19" ht="15" customHeight="1" x14ac:dyDescent="0.25">
      <c r="A473" s="124"/>
      <c r="B473" s="65"/>
      <c r="C473" s="65"/>
      <c r="D473" s="66"/>
      <c r="E473" s="67"/>
      <c r="F473" s="65"/>
      <c r="G473" s="66"/>
      <c r="J473" s="65"/>
      <c r="K473" s="65"/>
      <c r="L473" s="66"/>
      <c r="M473" s="65"/>
      <c r="N473" s="65"/>
      <c r="O473" s="65"/>
      <c r="P473" s="66"/>
      <c r="Q473" s="31">
        <f t="shared" si="14"/>
        <v>9999</v>
      </c>
      <c r="R473" s="31" t="str">
        <f t="shared" si="15"/>
        <v/>
      </c>
      <c r="S473" s="29">
        <f>IF($Q473&lt;Parâmetros!$E$19,$G473-1,$G473)</f>
        <v>0</v>
      </c>
    </row>
    <row r="474" spans="1:19" ht="15" customHeight="1" x14ac:dyDescent="0.25">
      <c r="A474" s="124"/>
      <c r="B474" s="65"/>
      <c r="C474" s="65"/>
      <c r="D474" s="66"/>
      <c r="E474" s="67"/>
      <c r="F474" s="65"/>
      <c r="G474" s="66"/>
      <c r="J474" s="65"/>
      <c r="K474" s="65"/>
      <c r="L474" s="66"/>
      <c r="M474" s="65"/>
      <c r="N474" s="65"/>
      <c r="O474" s="65"/>
      <c r="P474" s="66"/>
      <c r="Q474" s="31">
        <f t="shared" si="14"/>
        <v>9999</v>
      </c>
      <c r="R474" s="31" t="str">
        <f t="shared" si="15"/>
        <v/>
      </c>
      <c r="S474" s="29">
        <f>IF($Q474&lt;Parâmetros!$E$19,$G474-1,$G474)</f>
        <v>0</v>
      </c>
    </row>
    <row r="475" spans="1:19" ht="15" customHeight="1" x14ac:dyDescent="0.25">
      <c r="A475" s="124"/>
      <c r="B475" s="65"/>
      <c r="C475" s="65"/>
      <c r="D475" s="66"/>
      <c r="E475" s="67"/>
      <c r="F475" s="65"/>
      <c r="G475" s="66"/>
      <c r="J475" s="65"/>
      <c r="K475" s="65"/>
      <c r="L475" s="66"/>
      <c r="M475" s="65"/>
      <c r="N475" s="65"/>
      <c r="O475" s="65"/>
      <c r="P475" s="66"/>
      <c r="Q475" s="31">
        <f t="shared" si="14"/>
        <v>9999</v>
      </c>
      <c r="R475" s="31" t="str">
        <f t="shared" si="15"/>
        <v/>
      </c>
      <c r="S475" s="29">
        <f>IF($Q475&lt;Parâmetros!$E$19,$G475-1,$G475)</f>
        <v>0</v>
      </c>
    </row>
    <row r="476" spans="1:19" ht="15" customHeight="1" x14ac:dyDescent="0.25">
      <c r="A476" s="124"/>
      <c r="B476" s="65"/>
      <c r="C476" s="65"/>
      <c r="D476" s="66"/>
      <c r="E476" s="67"/>
      <c r="F476" s="65"/>
      <c r="G476" s="66"/>
      <c r="J476" s="65"/>
      <c r="K476" s="65"/>
      <c r="L476" s="66"/>
      <c r="M476" s="65"/>
      <c r="N476" s="65"/>
      <c r="O476" s="65"/>
      <c r="P476" s="66"/>
      <c r="Q476" s="31">
        <f t="shared" si="14"/>
        <v>9999</v>
      </c>
      <c r="R476" s="31" t="str">
        <f t="shared" si="15"/>
        <v/>
      </c>
      <c r="S476" s="29">
        <f>IF($Q476&lt;Parâmetros!$E$19,$G476-1,$G476)</f>
        <v>0</v>
      </c>
    </row>
    <row r="477" spans="1:19" ht="15" customHeight="1" x14ac:dyDescent="0.25">
      <c r="A477" s="124"/>
      <c r="B477" s="65"/>
      <c r="C477" s="65"/>
      <c r="D477" s="66"/>
      <c r="E477" s="67"/>
      <c r="F477" s="65"/>
      <c r="G477" s="66"/>
      <c r="J477" s="65"/>
      <c r="K477" s="65"/>
      <c r="L477" s="66"/>
      <c r="M477" s="65"/>
      <c r="O477" s="65"/>
      <c r="P477" s="66"/>
      <c r="Q477" s="31">
        <f t="shared" si="14"/>
        <v>9999</v>
      </c>
      <c r="R477" s="31" t="str">
        <f t="shared" si="15"/>
        <v/>
      </c>
      <c r="S477" s="29">
        <f>IF($Q477&lt;Parâmetros!$E$19,$G477-1,$G477)</f>
        <v>0</v>
      </c>
    </row>
    <row r="478" spans="1:19" ht="15" customHeight="1" x14ac:dyDescent="0.25">
      <c r="A478" s="124"/>
      <c r="B478" s="65"/>
      <c r="C478" s="65"/>
      <c r="D478" s="66"/>
      <c r="E478" s="67"/>
      <c r="F478" s="65"/>
      <c r="G478" s="66"/>
      <c r="J478" s="65"/>
      <c r="K478" s="65"/>
      <c r="L478" s="66"/>
      <c r="M478" s="65"/>
      <c r="O478" s="65"/>
      <c r="P478" s="66"/>
      <c r="Q478" s="31">
        <f t="shared" si="14"/>
        <v>9999</v>
      </c>
      <c r="R478" s="31" t="str">
        <f t="shared" si="15"/>
        <v/>
      </c>
      <c r="S478" s="29">
        <f>IF($Q478&lt;Parâmetros!$E$19,$G478-1,$G478)</f>
        <v>0</v>
      </c>
    </row>
    <row r="479" spans="1:19" ht="15" customHeight="1" x14ac:dyDescent="0.25">
      <c r="A479" s="124"/>
      <c r="B479" s="65"/>
      <c r="C479" s="65"/>
      <c r="D479" s="66"/>
      <c r="E479" s="67"/>
      <c r="F479" s="65"/>
      <c r="G479" s="66"/>
      <c r="J479" s="65"/>
      <c r="K479" s="65"/>
      <c r="L479" s="66"/>
      <c r="M479" s="65"/>
      <c r="N479" s="65"/>
      <c r="O479" s="65"/>
      <c r="P479" s="66"/>
      <c r="Q479" s="31">
        <f t="shared" si="14"/>
        <v>9999</v>
      </c>
      <c r="R479" s="31" t="str">
        <f t="shared" si="15"/>
        <v/>
      </c>
      <c r="S479" s="29">
        <f>IF($Q479&lt;Parâmetros!$E$19,$G479-1,$G479)</f>
        <v>0</v>
      </c>
    </row>
    <row r="480" spans="1:19" ht="15" customHeight="1" x14ac:dyDescent="0.25">
      <c r="A480" s="124"/>
      <c r="B480" s="65"/>
      <c r="C480" s="65"/>
      <c r="D480" s="66"/>
      <c r="E480" s="67"/>
      <c r="F480" s="65"/>
      <c r="G480" s="66"/>
      <c r="J480" s="65"/>
      <c r="K480" s="65"/>
      <c r="L480" s="66"/>
      <c r="M480" s="65"/>
      <c r="N480" s="65"/>
      <c r="O480" s="65"/>
      <c r="P480" s="66"/>
      <c r="Q480" s="31">
        <f t="shared" si="14"/>
        <v>9999</v>
      </c>
      <c r="R480" s="31" t="str">
        <f t="shared" si="15"/>
        <v/>
      </c>
      <c r="S480" s="29">
        <f>IF($Q480&lt;Parâmetros!$E$19,$G480-1,$G480)</f>
        <v>0</v>
      </c>
    </row>
    <row r="481" spans="1:19" ht="15" customHeight="1" x14ac:dyDescent="0.25">
      <c r="A481" s="124"/>
      <c r="B481" s="65"/>
      <c r="C481" s="65"/>
      <c r="D481" s="66"/>
      <c r="E481" s="67"/>
      <c r="F481" s="65"/>
      <c r="G481" s="66"/>
      <c r="J481" s="65"/>
      <c r="K481" s="65"/>
      <c r="L481" s="66"/>
      <c r="M481" s="65"/>
      <c r="N481" s="65"/>
      <c r="O481" s="65"/>
      <c r="P481" s="66"/>
      <c r="Q481" s="31">
        <f t="shared" si="14"/>
        <v>9999</v>
      </c>
      <c r="R481" s="31" t="str">
        <f t="shared" si="15"/>
        <v/>
      </c>
      <c r="S481" s="29">
        <f>IF($Q481&lt;Parâmetros!$E$19,$G481-1,$G481)</f>
        <v>0</v>
      </c>
    </row>
    <row r="482" spans="1:19" ht="15" customHeight="1" x14ac:dyDescent="0.25">
      <c r="A482" s="124"/>
      <c r="B482" s="65"/>
      <c r="C482" s="65"/>
      <c r="D482" s="66"/>
      <c r="E482" s="67"/>
      <c r="F482" s="65"/>
      <c r="G482" s="66"/>
      <c r="J482" s="65"/>
      <c r="K482" s="65"/>
      <c r="L482" s="66"/>
      <c r="M482" s="65"/>
      <c r="N482" s="65"/>
      <c r="O482" s="65"/>
      <c r="P482" s="66"/>
      <c r="Q482" s="31">
        <f t="shared" si="14"/>
        <v>9999</v>
      </c>
      <c r="R482" s="31" t="str">
        <f t="shared" si="15"/>
        <v/>
      </c>
      <c r="S482" s="29">
        <f>IF($Q482&lt;Parâmetros!$E$19,$G482-1,$G482)</f>
        <v>0</v>
      </c>
    </row>
    <row r="483" spans="1:19" ht="15" customHeight="1" x14ac:dyDescent="0.25">
      <c r="A483" s="124"/>
      <c r="B483" s="65"/>
      <c r="C483" s="65"/>
      <c r="D483" s="66"/>
      <c r="E483" s="67"/>
      <c r="F483" s="65"/>
      <c r="G483" s="66"/>
      <c r="J483" s="65"/>
      <c r="K483" s="65"/>
      <c r="L483" s="66"/>
      <c r="M483" s="65"/>
      <c r="O483" s="65"/>
      <c r="P483" s="66"/>
      <c r="Q483" s="31">
        <f t="shared" si="14"/>
        <v>9999</v>
      </c>
      <c r="R483" s="31" t="str">
        <f t="shared" si="15"/>
        <v/>
      </c>
      <c r="S483" s="29">
        <f>IF($Q483&lt;Parâmetros!$E$19,$G483-1,$G483)</f>
        <v>0</v>
      </c>
    </row>
    <row r="484" spans="1:19" ht="15" customHeight="1" x14ac:dyDescent="0.25">
      <c r="A484" s="124"/>
      <c r="B484" s="65"/>
      <c r="C484" s="65"/>
      <c r="D484" s="66"/>
      <c r="E484" s="67"/>
      <c r="F484" s="65"/>
      <c r="G484" s="66"/>
      <c r="J484" s="65"/>
      <c r="K484" s="65"/>
      <c r="L484" s="66"/>
      <c r="M484" s="65"/>
      <c r="O484" s="65"/>
      <c r="P484" s="66"/>
      <c r="Q484" s="31">
        <f t="shared" si="14"/>
        <v>9999</v>
      </c>
      <c r="R484" s="31" t="str">
        <f t="shared" si="15"/>
        <v/>
      </c>
      <c r="S484" s="29">
        <f>IF($Q484&lt;Parâmetros!$E$19,$G484-1,$G484)</f>
        <v>0</v>
      </c>
    </row>
    <row r="485" spans="1:19" ht="15" customHeight="1" x14ac:dyDescent="0.25">
      <c r="A485" s="124"/>
      <c r="B485" s="65"/>
      <c r="C485" s="65"/>
      <c r="D485" s="66"/>
      <c r="E485" s="67"/>
      <c r="F485" s="65"/>
      <c r="G485" s="66"/>
      <c r="J485" s="65"/>
      <c r="K485" s="65"/>
      <c r="L485" s="66"/>
      <c r="M485" s="65"/>
      <c r="O485" s="65"/>
      <c r="P485" s="66"/>
      <c r="Q485" s="31">
        <f t="shared" si="14"/>
        <v>9999</v>
      </c>
      <c r="R485" s="31" t="str">
        <f t="shared" si="15"/>
        <v/>
      </c>
      <c r="S485" s="29">
        <f>IF($Q485&lt;Parâmetros!$E$19,$G485-1,$G485)</f>
        <v>0</v>
      </c>
    </row>
    <row r="486" spans="1:19" ht="15" customHeight="1" x14ac:dyDescent="0.25">
      <c r="A486" s="124"/>
      <c r="B486" s="65"/>
      <c r="C486" s="65"/>
      <c r="D486" s="66"/>
      <c r="E486" s="67"/>
      <c r="F486" s="65"/>
      <c r="G486" s="66"/>
      <c r="J486" s="65"/>
      <c r="K486" s="65"/>
      <c r="L486" s="66"/>
      <c r="M486" s="65"/>
      <c r="N486" s="65"/>
      <c r="O486" s="65"/>
      <c r="P486" s="66"/>
      <c r="Q486" s="31">
        <f t="shared" si="14"/>
        <v>9999</v>
      </c>
      <c r="R486" s="31" t="str">
        <f t="shared" si="15"/>
        <v/>
      </c>
      <c r="S486" s="29">
        <f>IF($Q486&lt;Parâmetros!$E$19,$G486-1,$G486)</f>
        <v>0</v>
      </c>
    </row>
    <row r="487" spans="1:19" ht="15" customHeight="1" x14ac:dyDescent="0.25">
      <c r="A487" s="124"/>
      <c r="B487" s="65"/>
      <c r="C487" s="65"/>
      <c r="D487" s="66"/>
      <c r="E487" s="67"/>
      <c r="F487" s="65"/>
      <c r="G487" s="66"/>
      <c r="J487" s="65"/>
      <c r="K487" s="65"/>
      <c r="L487" s="66"/>
      <c r="M487" s="65"/>
      <c r="N487" s="65"/>
      <c r="O487" s="65"/>
      <c r="P487" s="66"/>
      <c r="Q487" s="31">
        <f t="shared" si="14"/>
        <v>9999</v>
      </c>
      <c r="R487" s="31" t="str">
        <f t="shared" si="15"/>
        <v/>
      </c>
      <c r="S487" s="29">
        <f>IF($Q487&lt;Parâmetros!$E$19,$G487-1,$G487)</f>
        <v>0</v>
      </c>
    </row>
    <row r="488" spans="1:19" ht="15" customHeight="1" x14ac:dyDescent="0.25">
      <c r="A488" s="124"/>
      <c r="B488" s="65"/>
      <c r="C488" s="65"/>
      <c r="D488" s="66"/>
      <c r="E488" s="67"/>
      <c r="F488" s="65"/>
      <c r="G488" s="66"/>
      <c r="J488" s="65"/>
      <c r="K488" s="65"/>
      <c r="L488" s="66"/>
      <c r="M488" s="65"/>
      <c r="O488" s="65"/>
      <c r="P488" s="66"/>
      <c r="Q488" s="31">
        <f t="shared" si="14"/>
        <v>9999</v>
      </c>
      <c r="R488" s="31" t="str">
        <f t="shared" si="15"/>
        <v/>
      </c>
      <c r="S488" s="29">
        <f>IF($Q488&lt;Parâmetros!$E$19,$G488-1,$G488)</f>
        <v>0</v>
      </c>
    </row>
    <row r="489" spans="1:19" ht="15" customHeight="1" x14ac:dyDescent="0.25">
      <c r="A489" s="124"/>
      <c r="B489" s="65"/>
      <c r="C489" s="65"/>
      <c r="D489" s="66"/>
      <c r="E489" s="67"/>
      <c r="F489" s="65"/>
      <c r="G489" s="66"/>
      <c r="J489" s="65"/>
      <c r="K489" s="65"/>
      <c r="L489" s="66"/>
      <c r="M489" s="65"/>
      <c r="N489" s="65"/>
      <c r="O489" s="65"/>
      <c r="P489" s="66"/>
      <c r="Q489" s="31">
        <f t="shared" si="14"/>
        <v>9999</v>
      </c>
      <c r="R489" s="31" t="str">
        <f t="shared" si="15"/>
        <v/>
      </c>
      <c r="S489" s="29">
        <f>IF($Q489&lt;Parâmetros!$E$19,$G489-1,$G489)</f>
        <v>0</v>
      </c>
    </row>
    <row r="490" spans="1:19" ht="15" customHeight="1" x14ac:dyDescent="0.25">
      <c r="A490" s="124"/>
      <c r="B490" s="65"/>
      <c r="C490" s="65"/>
      <c r="D490" s="66"/>
      <c r="E490" s="67"/>
      <c r="F490" s="65"/>
      <c r="G490" s="66"/>
      <c r="J490" s="65"/>
      <c r="K490" s="65"/>
      <c r="L490" s="66"/>
      <c r="M490" s="65"/>
      <c r="N490" s="65"/>
      <c r="O490" s="65"/>
      <c r="P490" s="66"/>
      <c r="Q490" s="31">
        <f t="shared" si="14"/>
        <v>9999</v>
      </c>
      <c r="R490" s="31" t="str">
        <f t="shared" si="15"/>
        <v/>
      </c>
      <c r="S490" s="29">
        <f>IF($Q490&lt;Parâmetros!$E$19,$G490-1,$G490)</f>
        <v>0</v>
      </c>
    </row>
    <row r="491" spans="1:19" ht="15" customHeight="1" x14ac:dyDescent="0.25">
      <c r="A491" s="124"/>
      <c r="B491" s="65"/>
      <c r="C491" s="65"/>
      <c r="D491" s="66"/>
      <c r="E491" s="67"/>
      <c r="F491" s="65"/>
      <c r="G491" s="66"/>
      <c r="J491" s="65"/>
      <c r="K491" s="65"/>
      <c r="L491" s="66"/>
      <c r="M491" s="65"/>
      <c r="N491" s="65"/>
      <c r="O491" s="65"/>
      <c r="P491" s="66"/>
      <c r="Q491" s="31">
        <f t="shared" si="14"/>
        <v>9999</v>
      </c>
      <c r="R491" s="31" t="str">
        <f t="shared" si="15"/>
        <v/>
      </c>
      <c r="S491" s="29">
        <f>IF($Q491&lt;Parâmetros!$E$19,$G491-1,$G491)</f>
        <v>0</v>
      </c>
    </row>
    <row r="492" spans="1:19" ht="15" customHeight="1" x14ac:dyDescent="0.25">
      <c r="A492" s="124"/>
      <c r="B492" s="65"/>
      <c r="C492" s="65"/>
      <c r="D492" s="66"/>
      <c r="E492" s="67"/>
      <c r="F492" s="65"/>
      <c r="G492" s="66"/>
      <c r="J492" s="65"/>
      <c r="K492" s="65"/>
      <c r="L492" s="66"/>
      <c r="M492" s="65"/>
      <c r="N492" s="65"/>
      <c r="O492" s="65"/>
      <c r="P492" s="66"/>
      <c r="Q492" s="31">
        <f t="shared" si="14"/>
        <v>9999</v>
      </c>
      <c r="R492" s="31" t="str">
        <f t="shared" si="15"/>
        <v/>
      </c>
      <c r="S492" s="29">
        <f>IF($Q492&lt;Parâmetros!$E$19,$G492-1,$G492)</f>
        <v>0</v>
      </c>
    </row>
    <row r="493" spans="1:19" ht="15" customHeight="1" x14ac:dyDescent="0.25">
      <c r="A493" s="124"/>
      <c r="B493" s="65"/>
      <c r="C493" s="65"/>
      <c r="D493" s="66"/>
      <c r="E493" s="67"/>
      <c r="F493" s="65"/>
      <c r="G493" s="66"/>
      <c r="J493" s="65"/>
      <c r="K493" s="65"/>
      <c r="L493" s="66"/>
      <c r="M493" s="65"/>
      <c r="O493" s="65"/>
      <c r="P493" s="66"/>
      <c r="Q493" s="31">
        <f t="shared" si="14"/>
        <v>9999</v>
      </c>
      <c r="R493" s="31" t="str">
        <f t="shared" si="15"/>
        <v/>
      </c>
      <c r="S493" s="29">
        <f>IF($Q493&lt;Parâmetros!$E$19,$G493-1,$G493)</f>
        <v>0</v>
      </c>
    </row>
    <row r="494" spans="1:19" ht="15" customHeight="1" x14ac:dyDescent="0.25">
      <c r="A494" s="124"/>
      <c r="B494" s="65"/>
      <c r="C494" s="65"/>
      <c r="D494" s="66"/>
      <c r="E494" s="67"/>
      <c r="F494" s="65"/>
      <c r="G494" s="66"/>
      <c r="J494" s="65"/>
      <c r="K494" s="65"/>
      <c r="L494" s="66"/>
      <c r="M494" s="65"/>
      <c r="O494" s="65"/>
      <c r="P494" s="66"/>
      <c r="Q494" s="31">
        <f t="shared" si="14"/>
        <v>9999</v>
      </c>
      <c r="R494" s="31" t="str">
        <f t="shared" si="15"/>
        <v/>
      </c>
      <c r="S494" s="29">
        <f>IF($Q494&lt;Parâmetros!$E$19,$G494-1,$G494)</f>
        <v>0</v>
      </c>
    </row>
    <row r="495" spans="1:19" ht="15" customHeight="1" x14ac:dyDescent="0.25">
      <c r="A495" s="124"/>
      <c r="B495" s="65"/>
      <c r="C495" s="65"/>
      <c r="D495" s="66"/>
      <c r="E495" s="67"/>
      <c r="F495" s="65"/>
      <c r="G495" s="66"/>
      <c r="J495" s="65"/>
      <c r="K495" s="65"/>
      <c r="L495" s="66"/>
      <c r="M495" s="65"/>
      <c r="O495" s="65"/>
      <c r="P495" s="66"/>
      <c r="Q495" s="31">
        <f t="shared" si="14"/>
        <v>9999</v>
      </c>
      <c r="R495" s="31" t="str">
        <f t="shared" si="15"/>
        <v/>
      </c>
      <c r="S495" s="29">
        <f>IF($Q495&lt;Parâmetros!$E$19,$G495-1,$G495)</f>
        <v>0</v>
      </c>
    </row>
    <row r="496" spans="1:19" ht="15" customHeight="1" x14ac:dyDescent="0.25">
      <c r="A496" s="124"/>
      <c r="B496" s="65"/>
      <c r="C496" s="65"/>
      <c r="D496" s="66"/>
      <c r="E496" s="67"/>
      <c r="F496" s="65"/>
      <c r="G496" s="66"/>
      <c r="J496" s="65"/>
      <c r="K496" s="65"/>
      <c r="L496" s="66"/>
      <c r="M496" s="65"/>
      <c r="O496" s="65"/>
      <c r="P496" s="66"/>
      <c r="Q496" s="31">
        <f t="shared" si="14"/>
        <v>9999</v>
      </c>
      <c r="R496" s="31" t="str">
        <f t="shared" si="15"/>
        <v/>
      </c>
      <c r="S496" s="29">
        <f>IF($Q496&lt;Parâmetros!$E$19,$G496-1,$G496)</f>
        <v>0</v>
      </c>
    </row>
    <row r="497" spans="1:19" ht="15" customHeight="1" x14ac:dyDescent="0.25">
      <c r="A497" s="124"/>
      <c r="B497" s="65"/>
      <c r="C497" s="65"/>
      <c r="D497" s="66"/>
      <c r="E497" s="67"/>
      <c r="F497" s="65"/>
      <c r="G497" s="66"/>
      <c r="J497" s="65"/>
      <c r="K497" s="65"/>
      <c r="L497" s="66"/>
      <c r="M497" s="65"/>
      <c r="N497" s="65"/>
      <c r="O497" s="65"/>
      <c r="P497" s="66"/>
      <c r="Q497" s="31">
        <f t="shared" si="14"/>
        <v>9999</v>
      </c>
      <c r="R497" s="31" t="str">
        <f t="shared" si="15"/>
        <v/>
      </c>
      <c r="S497" s="29">
        <f>IF($Q497&lt;Parâmetros!$E$19,$G497-1,$G497)</f>
        <v>0</v>
      </c>
    </row>
    <row r="498" spans="1:19" ht="15" customHeight="1" x14ac:dyDescent="0.25">
      <c r="A498" s="124"/>
      <c r="B498" s="65"/>
      <c r="C498" s="65"/>
      <c r="D498" s="66"/>
      <c r="E498" s="67"/>
      <c r="F498" s="65"/>
      <c r="G498" s="66"/>
      <c r="J498" s="65"/>
      <c r="K498" s="65"/>
      <c r="L498" s="66"/>
      <c r="M498" s="65"/>
      <c r="N498" s="65"/>
      <c r="O498" s="65"/>
      <c r="P498" s="66"/>
      <c r="Q498" s="31">
        <f t="shared" si="14"/>
        <v>9999</v>
      </c>
      <c r="R498" s="31" t="str">
        <f t="shared" si="15"/>
        <v/>
      </c>
      <c r="S498" s="29">
        <f>IF($Q498&lt;Parâmetros!$E$19,$G498-1,$G498)</f>
        <v>0</v>
      </c>
    </row>
    <row r="499" spans="1:19" ht="15" customHeight="1" x14ac:dyDescent="0.25">
      <c r="A499" s="124"/>
      <c r="B499" s="65"/>
      <c r="C499" s="65"/>
      <c r="D499" s="66"/>
      <c r="E499" s="67"/>
      <c r="F499" s="65"/>
      <c r="G499" s="66"/>
      <c r="J499" s="65"/>
      <c r="K499" s="65"/>
      <c r="L499" s="66"/>
      <c r="M499" s="65"/>
      <c r="N499" s="65"/>
      <c r="O499" s="65"/>
      <c r="P499" s="66"/>
      <c r="Q499" s="31">
        <f t="shared" si="14"/>
        <v>9999</v>
      </c>
      <c r="R499" s="31" t="str">
        <f t="shared" si="15"/>
        <v/>
      </c>
      <c r="S499" s="29">
        <f>IF($Q499&lt;Parâmetros!$E$19,$G499-1,$G499)</f>
        <v>0</v>
      </c>
    </row>
    <row r="500" spans="1:19" ht="15" customHeight="1" x14ac:dyDescent="0.25">
      <c r="A500" s="124"/>
      <c r="B500" s="65"/>
      <c r="C500" s="65"/>
      <c r="D500" s="66"/>
      <c r="E500" s="67"/>
      <c r="F500" s="65"/>
      <c r="G500" s="66"/>
      <c r="J500" s="65"/>
      <c r="K500" s="65"/>
      <c r="L500" s="66"/>
      <c r="M500" s="65"/>
      <c r="N500" s="65"/>
      <c r="O500" s="65"/>
      <c r="P500" s="66"/>
      <c r="Q500" s="31">
        <f t="shared" si="14"/>
        <v>9999</v>
      </c>
      <c r="R500" s="31" t="str">
        <f t="shared" si="15"/>
        <v/>
      </c>
      <c r="S500" s="29">
        <f>IF($Q500&lt;Parâmetros!$E$19,$G500-1,$G500)</f>
        <v>0</v>
      </c>
    </row>
    <row r="501" spans="1:19" ht="15" customHeight="1" x14ac:dyDescent="0.25">
      <c r="A501" s="124"/>
      <c r="B501" s="65"/>
      <c r="C501" s="65"/>
      <c r="D501" s="66"/>
      <c r="E501" s="67"/>
      <c r="F501" s="65"/>
      <c r="G501" s="66"/>
      <c r="J501" s="65"/>
      <c r="K501" s="65"/>
      <c r="L501" s="66"/>
      <c r="M501" s="65"/>
      <c r="N501" s="65"/>
      <c r="O501" s="65"/>
      <c r="P501" s="66"/>
      <c r="Q501" s="31">
        <f t="shared" si="14"/>
        <v>9999</v>
      </c>
      <c r="R501" s="31" t="str">
        <f t="shared" si="15"/>
        <v/>
      </c>
      <c r="S501" s="29">
        <f>IF($Q501&lt;Parâmetros!$E$19,$G501-1,$G501)</f>
        <v>0</v>
      </c>
    </row>
    <row r="502" spans="1:19" ht="15" customHeight="1" x14ac:dyDescent="0.25">
      <c r="A502" s="124"/>
      <c r="B502" s="65"/>
      <c r="C502" s="65"/>
      <c r="D502" s="66"/>
      <c r="E502" s="67"/>
      <c r="F502" s="65"/>
      <c r="G502" s="66"/>
      <c r="J502" s="65"/>
      <c r="K502" s="65"/>
      <c r="L502" s="66"/>
      <c r="M502" s="65"/>
      <c r="N502" s="65"/>
      <c r="O502" s="65"/>
      <c r="P502" s="66"/>
      <c r="Q502" s="31">
        <f t="shared" si="14"/>
        <v>9999</v>
      </c>
      <c r="R502" s="31" t="str">
        <f t="shared" si="15"/>
        <v/>
      </c>
      <c r="S502" s="29">
        <f>IF($Q502&lt;Parâmetros!$E$19,$G502-1,$G502)</f>
        <v>0</v>
      </c>
    </row>
    <row r="503" spans="1:19" ht="15" customHeight="1" x14ac:dyDescent="0.25">
      <c r="A503" s="124"/>
      <c r="B503" s="65"/>
      <c r="C503" s="65"/>
      <c r="D503" s="66"/>
      <c r="E503" s="67"/>
      <c r="F503" s="65"/>
      <c r="G503" s="66"/>
      <c r="J503" s="65"/>
      <c r="K503" s="65"/>
      <c r="L503" s="66"/>
      <c r="M503" s="65"/>
      <c r="N503" s="65"/>
      <c r="O503" s="65"/>
      <c r="P503" s="66"/>
      <c r="Q503" s="31">
        <f t="shared" si="14"/>
        <v>9999</v>
      </c>
      <c r="R503" s="31" t="str">
        <f t="shared" si="15"/>
        <v/>
      </c>
      <c r="S503" s="29">
        <f>IF($Q503&lt;Parâmetros!$E$19,$G503-1,$G503)</f>
        <v>0</v>
      </c>
    </row>
    <row r="504" spans="1:19" ht="15" customHeight="1" x14ac:dyDescent="0.25">
      <c r="A504" s="124"/>
      <c r="B504" s="65"/>
      <c r="C504" s="65"/>
      <c r="D504" s="66"/>
      <c r="E504" s="67"/>
      <c r="F504" s="65"/>
      <c r="G504" s="66"/>
      <c r="J504" s="65"/>
      <c r="K504" s="65"/>
      <c r="L504" s="66"/>
      <c r="M504" s="65"/>
      <c r="N504" s="65"/>
      <c r="O504" s="65"/>
      <c r="P504" s="66"/>
      <c r="Q504" s="31">
        <f t="shared" si="14"/>
        <v>9999</v>
      </c>
      <c r="R504" s="31" t="str">
        <f t="shared" si="15"/>
        <v/>
      </c>
      <c r="S504" s="29">
        <f>IF($Q504&lt;Parâmetros!$E$19,$G504-1,$G504)</f>
        <v>0</v>
      </c>
    </row>
    <row r="505" spans="1:19" ht="15" customHeight="1" x14ac:dyDescent="0.25">
      <c r="A505" s="124"/>
      <c r="B505" s="65"/>
      <c r="C505" s="65"/>
      <c r="D505" s="66"/>
      <c r="E505" s="67"/>
      <c r="F505" s="65"/>
      <c r="G505" s="66"/>
      <c r="J505" s="65"/>
      <c r="K505" s="65"/>
      <c r="L505" s="66"/>
      <c r="M505" s="65"/>
      <c r="N505" s="65"/>
      <c r="O505" s="65"/>
      <c r="P505" s="66"/>
      <c r="Q505" s="31">
        <f t="shared" si="14"/>
        <v>9999</v>
      </c>
      <c r="R505" s="31" t="str">
        <f t="shared" si="15"/>
        <v/>
      </c>
      <c r="S505" s="29">
        <f>IF($Q505&lt;Parâmetros!$E$19,$G505-1,$G505)</f>
        <v>0</v>
      </c>
    </row>
    <row r="506" spans="1:19" ht="15" customHeight="1" x14ac:dyDescent="0.25">
      <c r="A506" s="124"/>
      <c r="B506" s="65"/>
      <c r="C506" s="65"/>
      <c r="D506" s="66"/>
      <c r="E506" s="67"/>
      <c r="F506" s="65"/>
      <c r="G506" s="66"/>
      <c r="J506" s="65"/>
      <c r="K506" s="65"/>
      <c r="L506" s="66"/>
      <c r="M506" s="65"/>
      <c r="N506" s="65"/>
      <c r="O506" s="65"/>
      <c r="P506" s="66"/>
      <c r="Q506" s="31">
        <f t="shared" si="14"/>
        <v>9999</v>
      </c>
      <c r="R506" s="31" t="str">
        <f t="shared" si="15"/>
        <v/>
      </c>
      <c r="S506" s="29">
        <f>IF($Q506&lt;Parâmetros!$E$19,$G506-1,$G506)</f>
        <v>0</v>
      </c>
    </row>
    <row r="507" spans="1:19" ht="15" customHeight="1" x14ac:dyDescent="0.25">
      <c r="A507" s="124"/>
      <c r="B507" s="65"/>
      <c r="C507" s="65"/>
      <c r="D507" s="66"/>
      <c r="E507" s="67"/>
      <c r="F507" s="65"/>
      <c r="G507" s="66"/>
      <c r="J507" s="65"/>
      <c r="K507" s="65"/>
      <c r="L507" s="66"/>
      <c r="M507" s="65"/>
      <c r="N507" s="65"/>
      <c r="O507" s="65"/>
      <c r="P507" s="66"/>
      <c r="Q507" s="31">
        <f t="shared" si="14"/>
        <v>9999</v>
      </c>
      <c r="R507" s="31" t="str">
        <f t="shared" si="15"/>
        <v/>
      </c>
      <c r="S507" s="29">
        <f>IF($Q507&lt;Parâmetros!$E$19,$G507-1,$G507)</f>
        <v>0</v>
      </c>
    </row>
    <row r="508" spans="1:19" ht="15" customHeight="1" x14ac:dyDescent="0.25">
      <c r="A508" s="124"/>
      <c r="B508" s="65"/>
      <c r="C508" s="65"/>
      <c r="D508" s="66"/>
      <c r="E508" s="67"/>
      <c r="F508" s="65"/>
      <c r="G508" s="66"/>
      <c r="J508" s="65"/>
      <c r="K508" s="65"/>
      <c r="L508" s="66"/>
      <c r="M508" s="65"/>
      <c r="N508" s="65"/>
      <c r="O508" s="65"/>
      <c r="P508" s="66"/>
      <c r="Q508" s="31">
        <f t="shared" si="14"/>
        <v>9999</v>
      </c>
      <c r="R508" s="31" t="str">
        <f t="shared" si="15"/>
        <v/>
      </c>
      <c r="S508" s="29">
        <f>IF($Q508&lt;Parâmetros!$E$19,$G508-1,$G508)</f>
        <v>0</v>
      </c>
    </row>
    <row r="509" spans="1:19" ht="15" customHeight="1" x14ac:dyDescent="0.25">
      <c r="A509" s="124"/>
      <c r="B509" s="65"/>
      <c r="C509" s="65"/>
      <c r="D509" s="66"/>
      <c r="E509" s="67"/>
      <c r="F509" s="65"/>
      <c r="G509" s="66"/>
      <c r="J509" s="65"/>
      <c r="K509" s="65"/>
      <c r="L509" s="66"/>
      <c r="M509" s="65"/>
      <c r="N509" s="65"/>
      <c r="O509" s="65"/>
      <c r="P509" s="66"/>
      <c r="Q509" s="31">
        <f t="shared" si="14"/>
        <v>9999</v>
      </c>
      <c r="R509" s="31" t="str">
        <f t="shared" si="15"/>
        <v/>
      </c>
      <c r="S509" s="29">
        <f>IF($Q509&lt;Parâmetros!$E$19,$G509-1,$G509)</f>
        <v>0</v>
      </c>
    </row>
    <row r="510" spans="1:19" ht="15" customHeight="1" x14ac:dyDescent="0.25">
      <c r="A510" s="124"/>
      <c r="B510" s="65"/>
      <c r="C510" s="65"/>
      <c r="D510" s="66"/>
      <c r="E510" s="67"/>
      <c r="F510" s="65"/>
      <c r="G510" s="66"/>
      <c r="J510" s="65"/>
      <c r="K510" s="65"/>
      <c r="L510" s="66"/>
      <c r="M510" s="65"/>
      <c r="N510" s="65"/>
      <c r="O510" s="65"/>
      <c r="P510" s="66"/>
      <c r="Q510" s="31">
        <f t="shared" si="14"/>
        <v>9999</v>
      </c>
      <c r="R510" s="31" t="str">
        <f t="shared" si="15"/>
        <v/>
      </c>
      <c r="S510" s="29">
        <f>IF($Q510&lt;Parâmetros!$E$19,$G510-1,$G510)</f>
        <v>0</v>
      </c>
    </row>
    <row r="511" spans="1:19" ht="15" customHeight="1" x14ac:dyDescent="0.25">
      <c r="A511" s="124"/>
      <c r="B511" s="65"/>
      <c r="C511" s="65"/>
      <c r="D511" s="66"/>
      <c r="E511" s="67"/>
      <c r="F511" s="65"/>
      <c r="G511" s="66"/>
      <c r="J511" s="65"/>
      <c r="K511" s="65"/>
      <c r="L511" s="66"/>
      <c r="M511" s="65"/>
      <c r="N511" s="65"/>
      <c r="O511" s="65"/>
      <c r="P511" s="66"/>
      <c r="Q511" s="31">
        <f t="shared" si="14"/>
        <v>9999</v>
      </c>
      <c r="R511" s="31" t="str">
        <f t="shared" si="15"/>
        <v/>
      </c>
      <c r="S511" s="29">
        <f>IF($Q511&lt;Parâmetros!$E$19,$G511-1,$G511)</f>
        <v>0</v>
      </c>
    </row>
    <row r="512" spans="1:19" ht="15" customHeight="1" x14ac:dyDescent="0.25">
      <c r="A512" s="124"/>
      <c r="B512" s="65"/>
      <c r="C512" s="65"/>
      <c r="D512" s="66"/>
      <c r="E512" s="67"/>
      <c r="F512" s="65"/>
      <c r="G512" s="66"/>
      <c r="J512" s="65"/>
      <c r="K512" s="65"/>
      <c r="L512" s="66"/>
      <c r="M512" s="65"/>
      <c r="N512" s="65"/>
      <c r="O512" s="65"/>
      <c r="P512" s="66"/>
      <c r="Q512" s="31">
        <f t="shared" si="14"/>
        <v>9999</v>
      </c>
      <c r="R512" s="31" t="str">
        <f t="shared" si="15"/>
        <v/>
      </c>
      <c r="S512" s="29">
        <f>IF($Q512&lt;Parâmetros!$E$19,$G512-1,$G512)</f>
        <v>0</v>
      </c>
    </row>
    <row r="513" spans="1:19" ht="15" customHeight="1" x14ac:dyDescent="0.25">
      <c r="A513" s="124"/>
      <c r="B513" s="65"/>
      <c r="C513" s="65"/>
      <c r="D513" s="66"/>
      <c r="E513" s="67"/>
      <c r="F513" s="65"/>
      <c r="G513" s="66"/>
      <c r="J513" s="65"/>
      <c r="K513" s="65"/>
      <c r="L513" s="66"/>
      <c r="M513" s="65"/>
      <c r="N513" s="65"/>
      <c r="O513" s="65"/>
      <c r="P513" s="66"/>
      <c r="Q513" s="31">
        <f t="shared" si="14"/>
        <v>9999</v>
      </c>
      <c r="R513" s="31" t="str">
        <f t="shared" si="15"/>
        <v/>
      </c>
      <c r="S513" s="29">
        <f>IF($Q513&lt;Parâmetros!$E$19,$G513-1,$G513)</f>
        <v>0</v>
      </c>
    </row>
    <row r="514" spans="1:19" ht="15" customHeight="1" x14ac:dyDescent="0.25">
      <c r="A514" s="124"/>
      <c r="B514" s="65"/>
      <c r="C514" s="65"/>
      <c r="D514" s="66"/>
      <c r="E514" s="67"/>
      <c r="F514" s="65"/>
      <c r="G514" s="66"/>
      <c r="J514" s="65"/>
      <c r="K514" s="65"/>
      <c r="L514" s="66"/>
      <c r="M514" s="65"/>
      <c r="N514" s="65"/>
      <c r="O514" s="65"/>
      <c r="P514" s="66"/>
      <c r="Q514" s="31">
        <f t="shared" ref="Q514:Q577" si="16">IFERROR(VALUE(LEFT($J514,2))*60+VALUE(MID($J514,4,2)),9999)</f>
        <v>9999</v>
      </c>
      <c r="R514" s="31" t="str">
        <f t="shared" ref="R514:R577" si="17">IFERROR(VALUE(LEFT($K514,2))*60+VALUE(MID($K514,4,2)),"")</f>
        <v/>
      </c>
      <c r="S514" s="29">
        <f>IF($Q514&lt;Parâmetros!$E$19,$G514-1,$G514)</f>
        <v>0</v>
      </c>
    </row>
    <row r="515" spans="1:19" ht="15" customHeight="1" x14ac:dyDescent="0.25">
      <c r="A515" s="124"/>
      <c r="B515" s="65"/>
      <c r="C515" s="65"/>
      <c r="D515" s="66"/>
      <c r="E515" s="67"/>
      <c r="F515" s="65"/>
      <c r="G515" s="66"/>
      <c r="J515" s="65"/>
      <c r="K515" s="65"/>
      <c r="L515" s="66"/>
      <c r="M515" s="65"/>
      <c r="N515" s="65"/>
      <c r="O515" s="65"/>
      <c r="P515" s="66"/>
      <c r="Q515" s="31">
        <f t="shared" si="16"/>
        <v>9999</v>
      </c>
      <c r="R515" s="31" t="str">
        <f t="shared" si="17"/>
        <v/>
      </c>
      <c r="S515" s="29">
        <f>IF($Q515&lt;Parâmetros!$E$19,$G515-1,$G515)</f>
        <v>0</v>
      </c>
    </row>
    <row r="516" spans="1:19" ht="15" customHeight="1" x14ac:dyDescent="0.25">
      <c r="A516" s="124"/>
      <c r="B516" s="65"/>
      <c r="C516" s="65"/>
      <c r="D516" s="66"/>
      <c r="E516" s="67"/>
      <c r="F516" s="65"/>
      <c r="G516" s="66"/>
      <c r="J516" s="65"/>
      <c r="K516" s="65"/>
      <c r="L516" s="66"/>
      <c r="M516" s="65"/>
      <c r="N516" s="65"/>
      <c r="O516" s="65"/>
      <c r="P516" s="66"/>
      <c r="Q516" s="31">
        <f t="shared" si="16"/>
        <v>9999</v>
      </c>
      <c r="R516" s="31" t="str">
        <f t="shared" si="17"/>
        <v/>
      </c>
      <c r="S516" s="29">
        <f>IF($Q516&lt;Parâmetros!$E$19,$G516-1,$G516)</f>
        <v>0</v>
      </c>
    </row>
    <row r="517" spans="1:19" ht="15" customHeight="1" x14ac:dyDescent="0.25">
      <c r="A517" s="124"/>
      <c r="B517" s="65"/>
      <c r="C517" s="65"/>
      <c r="D517" s="66"/>
      <c r="E517" s="67"/>
      <c r="F517" s="65"/>
      <c r="G517" s="66"/>
      <c r="J517" s="65"/>
      <c r="K517" s="65"/>
      <c r="L517" s="66"/>
      <c r="M517" s="65"/>
      <c r="N517" s="65"/>
      <c r="O517" s="65"/>
      <c r="P517" s="66"/>
      <c r="Q517" s="31">
        <f t="shared" si="16"/>
        <v>9999</v>
      </c>
      <c r="R517" s="31" t="str">
        <f t="shared" si="17"/>
        <v/>
      </c>
      <c r="S517" s="29">
        <f>IF($Q517&lt;Parâmetros!$E$19,$G517-1,$G517)</f>
        <v>0</v>
      </c>
    </row>
    <row r="518" spans="1:19" ht="15" customHeight="1" x14ac:dyDescent="0.25">
      <c r="A518" s="124"/>
      <c r="B518" s="65"/>
      <c r="C518" s="65"/>
      <c r="D518" s="66"/>
      <c r="E518" s="67"/>
      <c r="F518" s="65"/>
      <c r="G518" s="66"/>
      <c r="J518" s="65"/>
      <c r="K518" s="65"/>
      <c r="L518" s="66"/>
      <c r="M518" s="65"/>
      <c r="N518" s="65"/>
      <c r="O518" s="65"/>
      <c r="P518" s="66"/>
      <c r="Q518" s="31">
        <f t="shared" si="16"/>
        <v>9999</v>
      </c>
      <c r="R518" s="31" t="str">
        <f t="shared" si="17"/>
        <v/>
      </c>
      <c r="S518" s="29">
        <f>IF($Q518&lt;Parâmetros!$E$19,$G518-1,$G518)</f>
        <v>0</v>
      </c>
    </row>
    <row r="519" spans="1:19" ht="15" customHeight="1" x14ac:dyDescent="0.25">
      <c r="A519" s="124"/>
      <c r="B519" s="65"/>
      <c r="C519" s="65"/>
      <c r="D519" s="66"/>
      <c r="E519" s="67"/>
      <c r="F519" s="65"/>
      <c r="G519" s="66"/>
      <c r="J519" s="65"/>
      <c r="K519" s="65"/>
      <c r="L519" s="66"/>
      <c r="M519" s="65"/>
      <c r="N519" s="65"/>
      <c r="O519" s="65"/>
      <c r="P519" s="66"/>
      <c r="Q519" s="31">
        <f t="shared" si="16"/>
        <v>9999</v>
      </c>
      <c r="R519" s="31" t="str">
        <f t="shared" si="17"/>
        <v/>
      </c>
      <c r="S519" s="29">
        <f>IF($Q519&lt;Parâmetros!$E$19,$G519-1,$G519)</f>
        <v>0</v>
      </c>
    </row>
    <row r="520" spans="1:19" ht="15" customHeight="1" x14ac:dyDescent="0.25">
      <c r="A520" s="124"/>
      <c r="B520" s="65"/>
      <c r="C520" s="65"/>
      <c r="D520" s="66"/>
      <c r="E520" s="67"/>
      <c r="F520" s="65"/>
      <c r="G520" s="66"/>
      <c r="J520" s="65"/>
      <c r="K520" s="65"/>
      <c r="L520" s="66"/>
      <c r="M520" s="65"/>
      <c r="N520" s="65"/>
      <c r="O520" s="65"/>
      <c r="P520" s="66"/>
      <c r="Q520" s="31">
        <f t="shared" si="16"/>
        <v>9999</v>
      </c>
      <c r="R520" s="31" t="str">
        <f t="shared" si="17"/>
        <v/>
      </c>
      <c r="S520" s="29">
        <f>IF($Q520&lt;Parâmetros!$E$19,$G520-1,$G520)</f>
        <v>0</v>
      </c>
    </row>
    <row r="521" spans="1:19" ht="15" customHeight="1" x14ac:dyDescent="0.25">
      <c r="A521" s="124"/>
      <c r="B521" s="65"/>
      <c r="C521" s="65"/>
      <c r="D521" s="66"/>
      <c r="E521" s="67"/>
      <c r="F521" s="65"/>
      <c r="G521" s="66"/>
      <c r="J521" s="65"/>
      <c r="K521" s="65"/>
      <c r="L521" s="66"/>
      <c r="M521" s="65"/>
      <c r="N521" s="65"/>
      <c r="O521" s="65"/>
      <c r="P521" s="66"/>
      <c r="Q521" s="31">
        <f t="shared" si="16"/>
        <v>9999</v>
      </c>
      <c r="R521" s="31" t="str">
        <f t="shared" si="17"/>
        <v/>
      </c>
      <c r="S521" s="29">
        <f>IF($Q521&lt;Parâmetros!$E$19,$G521-1,$G521)</f>
        <v>0</v>
      </c>
    </row>
    <row r="522" spans="1:19" ht="15" customHeight="1" x14ac:dyDescent="0.25">
      <c r="A522" s="124"/>
      <c r="B522" s="65"/>
      <c r="C522" s="65"/>
      <c r="D522" s="66"/>
      <c r="E522" s="67"/>
      <c r="F522" s="65"/>
      <c r="G522" s="66"/>
      <c r="J522" s="65"/>
      <c r="K522" s="65"/>
      <c r="L522" s="66"/>
      <c r="M522" s="65"/>
      <c r="N522" s="65"/>
      <c r="O522" s="65"/>
      <c r="P522" s="66"/>
      <c r="Q522" s="31">
        <f t="shared" si="16"/>
        <v>9999</v>
      </c>
      <c r="R522" s="31" t="str">
        <f t="shared" si="17"/>
        <v/>
      </c>
      <c r="S522" s="29">
        <f>IF($Q522&lt;Parâmetros!$E$19,$G522-1,$G522)</f>
        <v>0</v>
      </c>
    </row>
    <row r="523" spans="1:19" ht="15" customHeight="1" x14ac:dyDescent="0.25">
      <c r="A523" s="124"/>
      <c r="B523" s="65"/>
      <c r="C523" s="65"/>
      <c r="D523" s="66"/>
      <c r="E523" s="67"/>
      <c r="F523" s="65"/>
      <c r="G523" s="66"/>
      <c r="J523" s="65"/>
      <c r="K523" s="65"/>
      <c r="L523" s="66"/>
      <c r="M523" s="65"/>
      <c r="N523" s="65"/>
      <c r="O523" s="65"/>
      <c r="P523" s="66"/>
      <c r="Q523" s="31">
        <f t="shared" si="16"/>
        <v>9999</v>
      </c>
      <c r="R523" s="31" t="str">
        <f t="shared" si="17"/>
        <v/>
      </c>
      <c r="S523" s="29">
        <f>IF($Q523&lt;Parâmetros!$E$19,$G523-1,$G523)</f>
        <v>0</v>
      </c>
    </row>
    <row r="524" spans="1:19" ht="15" customHeight="1" x14ac:dyDescent="0.25">
      <c r="A524" s="124"/>
      <c r="B524" s="65"/>
      <c r="C524" s="65"/>
      <c r="D524" s="66"/>
      <c r="E524" s="67"/>
      <c r="F524" s="65"/>
      <c r="G524" s="66"/>
      <c r="J524" s="65"/>
      <c r="K524" s="65"/>
      <c r="L524" s="66"/>
      <c r="M524" s="65"/>
      <c r="N524" s="65"/>
      <c r="O524" s="65"/>
      <c r="P524" s="66"/>
      <c r="Q524" s="31">
        <f t="shared" si="16"/>
        <v>9999</v>
      </c>
      <c r="R524" s="31" t="str">
        <f t="shared" si="17"/>
        <v/>
      </c>
      <c r="S524" s="29">
        <f>IF($Q524&lt;Parâmetros!$E$19,$G524-1,$G524)</f>
        <v>0</v>
      </c>
    </row>
    <row r="525" spans="1:19" ht="15" customHeight="1" x14ac:dyDescent="0.25">
      <c r="A525" s="124"/>
      <c r="B525" s="65"/>
      <c r="C525" s="65"/>
      <c r="D525" s="66"/>
      <c r="E525" s="67"/>
      <c r="F525" s="65"/>
      <c r="G525" s="66"/>
      <c r="J525" s="65"/>
      <c r="K525" s="65"/>
      <c r="L525" s="66"/>
      <c r="M525" s="65"/>
      <c r="N525" s="65"/>
      <c r="O525" s="65"/>
      <c r="P525" s="66"/>
      <c r="Q525" s="31">
        <f t="shared" si="16"/>
        <v>9999</v>
      </c>
      <c r="R525" s="31" t="str">
        <f t="shared" si="17"/>
        <v/>
      </c>
      <c r="S525" s="29">
        <f>IF($Q525&lt;Parâmetros!$E$19,$G525-1,$G525)</f>
        <v>0</v>
      </c>
    </row>
    <row r="526" spans="1:19" ht="15" customHeight="1" x14ac:dyDescent="0.25">
      <c r="A526" s="124"/>
      <c r="B526" s="65"/>
      <c r="C526" s="65"/>
      <c r="D526" s="66"/>
      <c r="E526" s="67"/>
      <c r="F526" s="65"/>
      <c r="G526" s="66"/>
      <c r="J526" s="65"/>
      <c r="K526" s="65"/>
      <c r="L526" s="66"/>
      <c r="M526" s="65"/>
      <c r="N526" s="65"/>
      <c r="O526" s="65"/>
      <c r="P526" s="66"/>
      <c r="Q526" s="31">
        <f t="shared" si="16"/>
        <v>9999</v>
      </c>
      <c r="R526" s="31" t="str">
        <f t="shared" si="17"/>
        <v/>
      </c>
      <c r="S526" s="29">
        <f>IF($Q526&lt;Parâmetros!$E$19,$G526-1,$G526)</f>
        <v>0</v>
      </c>
    </row>
    <row r="527" spans="1:19" ht="15" customHeight="1" x14ac:dyDescent="0.25">
      <c r="A527" s="124"/>
      <c r="B527" s="65"/>
      <c r="C527" s="65"/>
      <c r="D527" s="66"/>
      <c r="E527" s="67"/>
      <c r="F527" s="65"/>
      <c r="G527" s="66"/>
      <c r="J527" s="65"/>
      <c r="K527" s="65"/>
      <c r="L527" s="66"/>
      <c r="M527" s="65"/>
      <c r="N527" s="65"/>
      <c r="O527" s="65"/>
      <c r="P527" s="66"/>
      <c r="Q527" s="31">
        <f t="shared" si="16"/>
        <v>9999</v>
      </c>
      <c r="R527" s="31" t="str">
        <f t="shared" si="17"/>
        <v/>
      </c>
      <c r="S527" s="29">
        <f>IF($Q527&lt;Parâmetros!$E$19,$G527-1,$G527)</f>
        <v>0</v>
      </c>
    </row>
    <row r="528" spans="1:19" ht="15" customHeight="1" x14ac:dyDescent="0.25">
      <c r="A528" s="124"/>
      <c r="B528" s="65"/>
      <c r="C528" s="65"/>
      <c r="D528" s="66"/>
      <c r="E528" s="67"/>
      <c r="F528" s="65"/>
      <c r="G528" s="66"/>
      <c r="J528" s="65"/>
      <c r="K528" s="65"/>
      <c r="L528" s="66"/>
      <c r="M528" s="65"/>
      <c r="N528" s="65"/>
      <c r="O528" s="65"/>
      <c r="P528" s="66"/>
      <c r="Q528" s="31">
        <f t="shared" si="16"/>
        <v>9999</v>
      </c>
      <c r="R528" s="31" t="str">
        <f t="shared" si="17"/>
        <v/>
      </c>
      <c r="S528" s="29">
        <f>IF($Q528&lt;Parâmetros!$E$19,$G528-1,$G528)</f>
        <v>0</v>
      </c>
    </row>
    <row r="529" spans="1:19" ht="15" customHeight="1" x14ac:dyDescent="0.25">
      <c r="A529" s="124"/>
      <c r="B529" s="65"/>
      <c r="C529" s="65"/>
      <c r="D529" s="66"/>
      <c r="E529" s="67"/>
      <c r="F529" s="65"/>
      <c r="G529" s="66"/>
      <c r="J529" s="65"/>
      <c r="K529" s="65"/>
      <c r="L529" s="66"/>
      <c r="M529" s="65"/>
      <c r="N529" s="65"/>
      <c r="O529" s="65"/>
      <c r="P529" s="66"/>
      <c r="Q529" s="31">
        <f t="shared" si="16"/>
        <v>9999</v>
      </c>
      <c r="R529" s="31" t="str">
        <f t="shared" si="17"/>
        <v/>
      </c>
      <c r="S529" s="29">
        <f>IF($Q529&lt;Parâmetros!$E$19,$G529-1,$G529)</f>
        <v>0</v>
      </c>
    </row>
    <row r="530" spans="1:19" ht="15" customHeight="1" x14ac:dyDescent="0.25">
      <c r="A530" s="124"/>
      <c r="B530" s="65"/>
      <c r="C530" s="65"/>
      <c r="D530" s="66"/>
      <c r="E530" s="67"/>
      <c r="F530" s="65"/>
      <c r="G530" s="66"/>
      <c r="J530" s="65"/>
      <c r="K530" s="65"/>
      <c r="L530" s="66"/>
      <c r="M530" s="65"/>
      <c r="N530" s="65"/>
      <c r="O530" s="65"/>
      <c r="P530" s="66"/>
      <c r="Q530" s="31">
        <f t="shared" si="16"/>
        <v>9999</v>
      </c>
      <c r="R530" s="31" t="str">
        <f t="shared" si="17"/>
        <v/>
      </c>
      <c r="S530" s="29">
        <f>IF($Q530&lt;Parâmetros!$E$19,$G530-1,$G530)</f>
        <v>0</v>
      </c>
    </row>
    <row r="531" spans="1:19" ht="15" customHeight="1" x14ac:dyDescent="0.25">
      <c r="A531" s="124"/>
      <c r="B531" s="65"/>
      <c r="C531" s="65"/>
      <c r="D531" s="66"/>
      <c r="E531" s="67"/>
      <c r="F531" s="65"/>
      <c r="G531" s="66"/>
      <c r="J531" s="65"/>
      <c r="K531" s="65"/>
      <c r="L531" s="66"/>
      <c r="M531" s="65"/>
      <c r="N531" s="65"/>
      <c r="O531" s="65"/>
      <c r="P531" s="66"/>
      <c r="Q531" s="31">
        <f t="shared" si="16"/>
        <v>9999</v>
      </c>
      <c r="R531" s="31" t="str">
        <f t="shared" si="17"/>
        <v/>
      </c>
      <c r="S531" s="29">
        <f>IF($Q531&lt;Parâmetros!$E$19,$G531-1,$G531)</f>
        <v>0</v>
      </c>
    </row>
    <row r="532" spans="1:19" ht="15" customHeight="1" x14ac:dyDescent="0.25">
      <c r="A532" s="124"/>
      <c r="B532" s="65"/>
      <c r="C532" s="65"/>
      <c r="D532" s="66"/>
      <c r="E532" s="67"/>
      <c r="F532" s="65"/>
      <c r="G532" s="66"/>
      <c r="J532" s="65"/>
      <c r="K532" s="65"/>
      <c r="L532" s="66"/>
      <c r="M532" s="65"/>
      <c r="N532" s="65"/>
      <c r="O532" s="65"/>
      <c r="P532" s="66"/>
      <c r="Q532" s="31">
        <f t="shared" si="16"/>
        <v>9999</v>
      </c>
      <c r="R532" s="31" t="str">
        <f t="shared" si="17"/>
        <v/>
      </c>
      <c r="S532" s="29">
        <f>IF($Q532&lt;Parâmetros!$E$19,$G532-1,$G532)</f>
        <v>0</v>
      </c>
    </row>
    <row r="533" spans="1:19" ht="15" customHeight="1" x14ac:dyDescent="0.25">
      <c r="A533" s="124"/>
      <c r="B533" s="65"/>
      <c r="C533" s="65"/>
      <c r="D533" s="66"/>
      <c r="E533" s="67"/>
      <c r="F533" s="65"/>
      <c r="G533" s="66"/>
      <c r="J533" s="65"/>
      <c r="K533" s="65"/>
      <c r="L533" s="66"/>
      <c r="M533" s="65"/>
      <c r="N533" s="65"/>
      <c r="O533" s="65"/>
      <c r="P533" s="66"/>
      <c r="Q533" s="31">
        <f t="shared" si="16"/>
        <v>9999</v>
      </c>
      <c r="R533" s="31" t="str">
        <f t="shared" si="17"/>
        <v/>
      </c>
      <c r="S533" s="29">
        <f>IF($Q533&lt;Parâmetros!$E$19,$G533-1,$G533)</f>
        <v>0</v>
      </c>
    </row>
    <row r="534" spans="1:19" ht="15" customHeight="1" x14ac:dyDescent="0.25">
      <c r="A534" s="124"/>
      <c r="B534" s="65"/>
      <c r="C534" s="65"/>
      <c r="D534" s="66"/>
      <c r="E534" s="67"/>
      <c r="F534" s="65"/>
      <c r="G534" s="66"/>
      <c r="J534" s="65"/>
      <c r="K534" s="65"/>
      <c r="L534" s="66"/>
      <c r="M534" s="65"/>
      <c r="N534" s="65"/>
      <c r="O534" s="65"/>
      <c r="P534" s="66"/>
      <c r="Q534" s="31">
        <f t="shared" si="16"/>
        <v>9999</v>
      </c>
      <c r="R534" s="31" t="str">
        <f t="shared" si="17"/>
        <v/>
      </c>
      <c r="S534" s="29">
        <f>IF($Q534&lt;Parâmetros!$E$19,$G534-1,$G534)</f>
        <v>0</v>
      </c>
    </row>
    <row r="535" spans="1:19" ht="15" customHeight="1" x14ac:dyDescent="0.25">
      <c r="A535" s="124"/>
      <c r="B535" s="65"/>
      <c r="C535" s="65"/>
      <c r="D535" s="66"/>
      <c r="E535" s="67"/>
      <c r="F535" s="65"/>
      <c r="G535" s="66"/>
      <c r="J535" s="65"/>
      <c r="K535" s="65"/>
      <c r="L535" s="66"/>
      <c r="M535" s="65"/>
      <c r="N535" s="65"/>
      <c r="O535" s="65"/>
      <c r="P535" s="66"/>
      <c r="Q535" s="31">
        <f t="shared" si="16"/>
        <v>9999</v>
      </c>
      <c r="R535" s="31" t="str">
        <f t="shared" si="17"/>
        <v/>
      </c>
      <c r="S535" s="29">
        <f>IF($Q535&lt;Parâmetros!$E$19,$G535-1,$G535)</f>
        <v>0</v>
      </c>
    </row>
    <row r="536" spans="1:19" ht="15" customHeight="1" x14ac:dyDescent="0.25">
      <c r="A536" s="124"/>
      <c r="B536" s="65"/>
      <c r="C536" s="65"/>
      <c r="D536" s="66"/>
      <c r="E536" s="67"/>
      <c r="F536" s="65"/>
      <c r="G536" s="66"/>
      <c r="J536" s="65"/>
      <c r="K536" s="65"/>
      <c r="L536" s="66"/>
      <c r="M536" s="65"/>
      <c r="N536" s="65"/>
      <c r="O536" s="65"/>
      <c r="P536" s="66"/>
      <c r="Q536" s="31">
        <f t="shared" si="16"/>
        <v>9999</v>
      </c>
      <c r="R536" s="31" t="str">
        <f t="shared" si="17"/>
        <v/>
      </c>
      <c r="S536" s="29">
        <f>IF($Q536&lt;Parâmetros!$E$19,$G536-1,$G536)</f>
        <v>0</v>
      </c>
    </row>
    <row r="537" spans="1:19" ht="15" customHeight="1" x14ac:dyDescent="0.25">
      <c r="A537" s="124"/>
      <c r="B537" s="65"/>
      <c r="C537" s="65"/>
      <c r="D537" s="66"/>
      <c r="E537" s="67"/>
      <c r="F537" s="65"/>
      <c r="G537" s="66"/>
      <c r="J537" s="65"/>
      <c r="K537" s="65"/>
      <c r="L537" s="66"/>
      <c r="M537" s="65"/>
      <c r="N537" s="65"/>
      <c r="O537" s="65"/>
      <c r="P537" s="66"/>
      <c r="Q537" s="31">
        <f t="shared" si="16"/>
        <v>9999</v>
      </c>
      <c r="R537" s="31" t="str">
        <f t="shared" si="17"/>
        <v/>
      </c>
      <c r="S537" s="29">
        <f>IF($Q537&lt;Parâmetros!$E$19,$G537-1,$G537)</f>
        <v>0</v>
      </c>
    </row>
    <row r="538" spans="1:19" ht="15" customHeight="1" x14ac:dyDescent="0.25">
      <c r="A538" s="124"/>
      <c r="B538" s="65"/>
      <c r="C538" s="65"/>
      <c r="D538" s="66"/>
      <c r="E538" s="67"/>
      <c r="F538" s="65"/>
      <c r="G538" s="66"/>
      <c r="J538" s="65"/>
      <c r="K538" s="65"/>
      <c r="L538" s="66"/>
      <c r="M538" s="65"/>
      <c r="N538" s="65"/>
      <c r="O538" s="65"/>
      <c r="P538" s="66"/>
      <c r="Q538" s="31">
        <f t="shared" si="16"/>
        <v>9999</v>
      </c>
      <c r="R538" s="31" t="str">
        <f t="shared" si="17"/>
        <v/>
      </c>
      <c r="S538" s="29">
        <f>IF($Q538&lt;Parâmetros!$E$19,$G538-1,$G538)</f>
        <v>0</v>
      </c>
    </row>
    <row r="539" spans="1:19" ht="15" customHeight="1" x14ac:dyDescent="0.25">
      <c r="A539" s="124"/>
      <c r="B539" s="65"/>
      <c r="C539" s="65"/>
      <c r="D539" s="66"/>
      <c r="E539" s="67"/>
      <c r="F539" s="65"/>
      <c r="G539" s="66"/>
      <c r="J539" s="65"/>
      <c r="K539" s="65"/>
      <c r="L539" s="66"/>
      <c r="M539" s="65"/>
      <c r="N539" s="65"/>
      <c r="O539" s="65"/>
      <c r="P539" s="66"/>
      <c r="Q539" s="31">
        <f t="shared" si="16"/>
        <v>9999</v>
      </c>
      <c r="R539" s="31" t="str">
        <f t="shared" si="17"/>
        <v/>
      </c>
      <c r="S539" s="29">
        <f>IF($Q539&lt;Parâmetros!$E$19,$G539-1,$G539)</f>
        <v>0</v>
      </c>
    </row>
    <row r="540" spans="1:19" ht="15" customHeight="1" x14ac:dyDescent="0.25">
      <c r="A540" s="124"/>
      <c r="B540" s="65"/>
      <c r="C540" s="65"/>
      <c r="D540" s="66"/>
      <c r="E540" s="67"/>
      <c r="F540" s="65"/>
      <c r="G540" s="66"/>
      <c r="J540" s="65"/>
      <c r="K540" s="65"/>
      <c r="L540" s="66"/>
      <c r="M540" s="65"/>
      <c r="N540" s="65"/>
      <c r="O540" s="65"/>
      <c r="P540" s="66"/>
      <c r="Q540" s="31">
        <f t="shared" si="16"/>
        <v>9999</v>
      </c>
      <c r="R540" s="31" t="str">
        <f t="shared" si="17"/>
        <v/>
      </c>
      <c r="S540" s="29">
        <f>IF($Q540&lt;Parâmetros!$E$19,$G540-1,$G540)</f>
        <v>0</v>
      </c>
    </row>
    <row r="541" spans="1:19" ht="15" customHeight="1" x14ac:dyDescent="0.25">
      <c r="A541" s="124"/>
      <c r="B541" s="65"/>
      <c r="C541" s="65"/>
      <c r="D541" s="66"/>
      <c r="E541" s="67"/>
      <c r="F541" s="65"/>
      <c r="G541" s="66"/>
      <c r="J541" s="65"/>
      <c r="K541" s="65"/>
      <c r="L541" s="66"/>
      <c r="M541" s="65"/>
      <c r="N541" s="65"/>
      <c r="O541" s="65"/>
      <c r="P541" s="66"/>
      <c r="Q541" s="31">
        <f t="shared" si="16"/>
        <v>9999</v>
      </c>
      <c r="R541" s="31" t="str">
        <f t="shared" si="17"/>
        <v/>
      </c>
      <c r="S541" s="29">
        <f>IF($Q541&lt;Parâmetros!$E$19,$G541-1,$G541)</f>
        <v>0</v>
      </c>
    </row>
    <row r="542" spans="1:19" ht="15" customHeight="1" x14ac:dyDescent="0.25">
      <c r="A542" s="124"/>
      <c r="B542" s="65"/>
      <c r="C542" s="65"/>
      <c r="D542" s="66"/>
      <c r="E542" s="67"/>
      <c r="F542" s="65"/>
      <c r="G542" s="66"/>
      <c r="J542" s="65"/>
      <c r="K542" s="65"/>
      <c r="L542" s="66"/>
      <c r="M542" s="65"/>
      <c r="N542" s="65"/>
      <c r="O542" s="65"/>
      <c r="P542" s="66"/>
      <c r="Q542" s="31">
        <f t="shared" si="16"/>
        <v>9999</v>
      </c>
      <c r="R542" s="31" t="str">
        <f t="shared" si="17"/>
        <v/>
      </c>
      <c r="S542" s="29">
        <f>IF($Q542&lt;Parâmetros!$E$19,$G542-1,$G542)</f>
        <v>0</v>
      </c>
    </row>
    <row r="543" spans="1:19" ht="15" customHeight="1" x14ac:dyDescent="0.25">
      <c r="A543" s="124"/>
      <c r="B543" s="65"/>
      <c r="C543" s="65"/>
      <c r="D543" s="66"/>
      <c r="E543" s="67"/>
      <c r="F543" s="65"/>
      <c r="G543" s="66"/>
      <c r="J543" s="65"/>
      <c r="K543" s="65"/>
      <c r="L543" s="66"/>
      <c r="M543" s="65"/>
      <c r="O543" s="65"/>
      <c r="P543" s="66"/>
      <c r="Q543" s="31">
        <f t="shared" si="16"/>
        <v>9999</v>
      </c>
      <c r="R543" s="31" t="str">
        <f t="shared" si="17"/>
        <v/>
      </c>
      <c r="S543" s="29">
        <f>IF($Q543&lt;Parâmetros!$E$19,$G543-1,$G543)</f>
        <v>0</v>
      </c>
    </row>
    <row r="544" spans="1:19" ht="15" customHeight="1" x14ac:dyDescent="0.25">
      <c r="A544" s="124"/>
      <c r="B544" s="65"/>
      <c r="C544" s="65"/>
      <c r="D544" s="66"/>
      <c r="E544" s="67"/>
      <c r="F544" s="65"/>
      <c r="G544" s="66"/>
      <c r="J544" s="65"/>
      <c r="K544" s="65"/>
      <c r="L544" s="66"/>
      <c r="M544" s="65"/>
      <c r="O544" s="65"/>
      <c r="P544" s="66"/>
      <c r="Q544" s="31">
        <f t="shared" si="16"/>
        <v>9999</v>
      </c>
      <c r="R544" s="31" t="str">
        <f t="shared" si="17"/>
        <v/>
      </c>
      <c r="S544" s="29">
        <f>IF($Q544&lt;Parâmetros!$E$19,$G544-1,$G544)</f>
        <v>0</v>
      </c>
    </row>
    <row r="545" spans="1:19" ht="15" customHeight="1" x14ac:dyDescent="0.25">
      <c r="A545" s="124"/>
      <c r="B545" s="65"/>
      <c r="C545" s="65"/>
      <c r="D545" s="66"/>
      <c r="E545" s="67"/>
      <c r="F545" s="65"/>
      <c r="G545" s="66"/>
      <c r="J545" s="65"/>
      <c r="K545" s="65"/>
      <c r="L545" s="66"/>
      <c r="M545" s="65"/>
      <c r="O545" s="65"/>
      <c r="P545" s="66"/>
      <c r="Q545" s="31">
        <f t="shared" si="16"/>
        <v>9999</v>
      </c>
      <c r="R545" s="31" t="str">
        <f t="shared" si="17"/>
        <v/>
      </c>
      <c r="S545" s="29">
        <f>IF($Q545&lt;Parâmetros!$E$19,$G545-1,$G545)</f>
        <v>0</v>
      </c>
    </row>
    <row r="546" spans="1:19" ht="15" customHeight="1" x14ac:dyDescent="0.25">
      <c r="A546" s="124"/>
      <c r="B546" s="65"/>
      <c r="C546" s="65"/>
      <c r="D546" s="66"/>
      <c r="E546" s="67"/>
      <c r="F546" s="65"/>
      <c r="G546" s="66"/>
      <c r="J546" s="65"/>
      <c r="K546" s="65"/>
      <c r="L546" s="66"/>
      <c r="M546" s="65"/>
      <c r="O546" s="65"/>
      <c r="P546" s="66"/>
      <c r="Q546" s="31">
        <f t="shared" si="16"/>
        <v>9999</v>
      </c>
      <c r="R546" s="31" t="str">
        <f t="shared" si="17"/>
        <v/>
      </c>
      <c r="S546" s="29">
        <f>IF($Q546&lt;Parâmetros!$E$19,$G546-1,$G546)</f>
        <v>0</v>
      </c>
    </row>
    <row r="547" spans="1:19" ht="15" customHeight="1" x14ac:dyDescent="0.25">
      <c r="A547" s="124"/>
      <c r="B547" s="65"/>
      <c r="C547" s="65"/>
      <c r="D547" s="66"/>
      <c r="E547" s="67"/>
      <c r="F547" s="65"/>
      <c r="G547" s="66"/>
      <c r="J547" s="65"/>
      <c r="K547" s="65"/>
      <c r="L547" s="66"/>
      <c r="M547" s="65"/>
      <c r="O547" s="65"/>
      <c r="P547" s="66"/>
      <c r="Q547" s="31">
        <f t="shared" si="16"/>
        <v>9999</v>
      </c>
      <c r="R547" s="31" t="str">
        <f t="shared" si="17"/>
        <v/>
      </c>
      <c r="S547" s="29">
        <f>IF($Q547&lt;Parâmetros!$E$19,$G547-1,$G547)</f>
        <v>0</v>
      </c>
    </row>
    <row r="548" spans="1:19" ht="15" customHeight="1" x14ac:dyDescent="0.25">
      <c r="A548" s="124"/>
      <c r="B548" s="65"/>
      <c r="C548" s="65"/>
      <c r="D548" s="66"/>
      <c r="E548" s="67"/>
      <c r="F548" s="65"/>
      <c r="G548" s="66"/>
      <c r="J548" s="65"/>
      <c r="K548" s="65"/>
      <c r="L548" s="66"/>
      <c r="M548" s="65"/>
      <c r="O548" s="65"/>
      <c r="P548" s="66"/>
      <c r="Q548" s="31">
        <f t="shared" si="16"/>
        <v>9999</v>
      </c>
      <c r="R548" s="31" t="str">
        <f t="shared" si="17"/>
        <v/>
      </c>
      <c r="S548" s="29">
        <f>IF($Q548&lt;Parâmetros!$E$19,$G548-1,$G548)</f>
        <v>0</v>
      </c>
    </row>
    <row r="549" spans="1:19" ht="15" customHeight="1" x14ac:dyDescent="0.25">
      <c r="A549" s="124"/>
      <c r="B549" s="65"/>
      <c r="C549" s="65"/>
      <c r="D549" s="66"/>
      <c r="E549" s="67"/>
      <c r="F549" s="65"/>
      <c r="G549" s="66"/>
      <c r="J549" s="65"/>
      <c r="K549" s="65"/>
      <c r="L549" s="66"/>
      <c r="M549" s="65"/>
      <c r="O549" s="65"/>
      <c r="P549" s="66"/>
      <c r="Q549" s="31">
        <f t="shared" si="16"/>
        <v>9999</v>
      </c>
      <c r="R549" s="31" t="str">
        <f t="shared" si="17"/>
        <v/>
      </c>
      <c r="S549" s="29">
        <f>IF($Q549&lt;Parâmetros!$E$19,$G549-1,$G549)</f>
        <v>0</v>
      </c>
    </row>
    <row r="550" spans="1:19" ht="15" customHeight="1" x14ac:dyDescent="0.25">
      <c r="A550" s="124"/>
      <c r="B550" s="65"/>
      <c r="C550" s="65"/>
      <c r="D550" s="66"/>
      <c r="E550" s="67"/>
      <c r="F550" s="65"/>
      <c r="G550" s="66"/>
      <c r="J550" s="65"/>
      <c r="K550" s="65"/>
      <c r="L550" s="66"/>
      <c r="M550" s="65"/>
      <c r="O550" s="65"/>
      <c r="P550" s="66"/>
      <c r="Q550" s="31">
        <f t="shared" si="16"/>
        <v>9999</v>
      </c>
      <c r="R550" s="31" t="str">
        <f t="shared" si="17"/>
        <v/>
      </c>
      <c r="S550" s="29">
        <f>IF($Q550&lt;Parâmetros!$E$19,$G550-1,$G550)</f>
        <v>0</v>
      </c>
    </row>
    <row r="551" spans="1:19" ht="15" customHeight="1" x14ac:dyDescent="0.25">
      <c r="A551" s="124"/>
      <c r="B551" s="65"/>
      <c r="C551" s="65"/>
      <c r="D551" s="66"/>
      <c r="E551" s="67"/>
      <c r="F551" s="65"/>
      <c r="G551" s="66"/>
      <c r="J551" s="65"/>
      <c r="K551" s="65"/>
      <c r="L551" s="66"/>
      <c r="M551" s="65"/>
      <c r="O551" s="65"/>
      <c r="P551" s="66"/>
      <c r="Q551" s="31">
        <f t="shared" si="16"/>
        <v>9999</v>
      </c>
      <c r="R551" s="31" t="str">
        <f t="shared" si="17"/>
        <v/>
      </c>
      <c r="S551" s="29">
        <f>IF($Q551&lt;Parâmetros!$E$19,$G551-1,$G551)</f>
        <v>0</v>
      </c>
    </row>
    <row r="552" spans="1:19" ht="15" customHeight="1" x14ac:dyDescent="0.25">
      <c r="A552" s="124"/>
      <c r="B552" s="65"/>
      <c r="C552" s="65"/>
      <c r="D552" s="66"/>
      <c r="E552" s="67"/>
      <c r="F552" s="65"/>
      <c r="G552" s="66"/>
      <c r="J552" s="65"/>
      <c r="K552" s="65"/>
      <c r="L552" s="66"/>
      <c r="M552" s="65"/>
      <c r="N552" s="65"/>
      <c r="O552" s="65"/>
      <c r="P552" s="66"/>
      <c r="Q552" s="31">
        <f t="shared" si="16"/>
        <v>9999</v>
      </c>
      <c r="R552" s="31" t="str">
        <f t="shared" si="17"/>
        <v/>
      </c>
      <c r="S552" s="29">
        <f>IF($Q552&lt;Parâmetros!$E$19,$G552-1,$G552)</f>
        <v>0</v>
      </c>
    </row>
    <row r="553" spans="1:19" ht="15" customHeight="1" x14ac:dyDescent="0.25">
      <c r="A553" s="124"/>
      <c r="B553" s="65"/>
      <c r="C553" s="65"/>
      <c r="D553" s="66"/>
      <c r="E553" s="67"/>
      <c r="F553" s="65"/>
      <c r="G553" s="66"/>
      <c r="J553" s="65"/>
      <c r="K553" s="65"/>
      <c r="L553" s="66"/>
      <c r="M553" s="65"/>
      <c r="N553" s="65"/>
      <c r="O553" s="65"/>
      <c r="P553" s="66"/>
      <c r="Q553" s="31">
        <f t="shared" si="16"/>
        <v>9999</v>
      </c>
      <c r="R553" s="31" t="str">
        <f t="shared" si="17"/>
        <v/>
      </c>
      <c r="S553" s="29">
        <f>IF($Q553&lt;Parâmetros!$E$19,$G553-1,$G553)</f>
        <v>0</v>
      </c>
    </row>
    <row r="554" spans="1:19" ht="15" customHeight="1" x14ac:dyDescent="0.25">
      <c r="A554" s="124"/>
      <c r="B554" s="65"/>
      <c r="C554" s="65"/>
      <c r="D554" s="66"/>
      <c r="E554" s="67"/>
      <c r="F554" s="65"/>
      <c r="G554" s="66"/>
      <c r="J554" s="65"/>
      <c r="K554" s="65"/>
      <c r="L554" s="66"/>
      <c r="M554" s="65"/>
      <c r="N554" s="65"/>
      <c r="O554" s="65"/>
      <c r="P554" s="66"/>
      <c r="Q554" s="31">
        <f t="shared" si="16"/>
        <v>9999</v>
      </c>
      <c r="R554" s="31" t="str">
        <f t="shared" si="17"/>
        <v/>
      </c>
      <c r="S554" s="29">
        <f>IF($Q554&lt;Parâmetros!$E$19,$G554-1,$G554)</f>
        <v>0</v>
      </c>
    </row>
    <row r="555" spans="1:19" ht="15" customHeight="1" x14ac:dyDescent="0.25">
      <c r="A555" s="124"/>
      <c r="B555" s="65"/>
      <c r="C555" s="65"/>
      <c r="D555" s="66"/>
      <c r="E555" s="67"/>
      <c r="F555" s="65"/>
      <c r="G555" s="66"/>
      <c r="J555" s="65"/>
      <c r="K555" s="65"/>
      <c r="L555" s="66"/>
      <c r="M555" s="65"/>
      <c r="N555" s="65"/>
      <c r="O555" s="65"/>
      <c r="P555" s="66"/>
      <c r="Q555" s="31">
        <f t="shared" si="16"/>
        <v>9999</v>
      </c>
      <c r="R555" s="31" t="str">
        <f t="shared" si="17"/>
        <v/>
      </c>
      <c r="S555" s="29">
        <f>IF($Q555&lt;Parâmetros!$E$19,$G555-1,$G555)</f>
        <v>0</v>
      </c>
    </row>
    <row r="556" spans="1:19" ht="15" customHeight="1" x14ac:dyDescent="0.25">
      <c r="A556" s="124"/>
      <c r="B556" s="65"/>
      <c r="C556" s="65"/>
      <c r="D556" s="66"/>
      <c r="E556" s="67"/>
      <c r="F556" s="65"/>
      <c r="G556" s="66"/>
      <c r="J556" s="65"/>
      <c r="K556" s="65"/>
      <c r="L556" s="66"/>
      <c r="M556" s="65"/>
      <c r="N556" s="65"/>
      <c r="O556" s="65"/>
      <c r="P556" s="66"/>
      <c r="Q556" s="31">
        <f t="shared" si="16"/>
        <v>9999</v>
      </c>
      <c r="R556" s="31" t="str">
        <f t="shared" si="17"/>
        <v/>
      </c>
      <c r="S556" s="29">
        <f>IF($Q556&lt;Parâmetros!$E$19,$G556-1,$G556)</f>
        <v>0</v>
      </c>
    </row>
    <row r="557" spans="1:19" ht="15" customHeight="1" x14ac:dyDescent="0.25">
      <c r="A557" s="124"/>
      <c r="B557" s="65"/>
      <c r="C557" s="65"/>
      <c r="D557" s="66"/>
      <c r="E557" s="67"/>
      <c r="F557" s="65"/>
      <c r="G557" s="66"/>
      <c r="J557" s="65"/>
      <c r="K557" s="65"/>
      <c r="L557" s="66"/>
      <c r="M557" s="65"/>
      <c r="N557" s="65"/>
      <c r="O557" s="65"/>
      <c r="P557" s="66"/>
      <c r="Q557" s="31">
        <f t="shared" si="16"/>
        <v>9999</v>
      </c>
      <c r="R557" s="31" t="str">
        <f t="shared" si="17"/>
        <v/>
      </c>
      <c r="S557" s="29">
        <f>IF($Q557&lt;Parâmetros!$E$19,$G557-1,$G557)</f>
        <v>0</v>
      </c>
    </row>
    <row r="558" spans="1:19" ht="15" customHeight="1" x14ac:dyDescent="0.25">
      <c r="A558" s="124"/>
      <c r="B558" s="65"/>
      <c r="C558" s="65"/>
      <c r="D558" s="66"/>
      <c r="E558" s="67"/>
      <c r="F558" s="65"/>
      <c r="G558" s="66"/>
      <c r="J558" s="65"/>
      <c r="K558" s="65"/>
      <c r="L558" s="66"/>
      <c r="M558" s="65"/>
      <c r="O558" s="65"/>
      <c r="P558" s="66"/>
      <c r="Q558" s="31">
        <f t="shared" si="16"/>
        <v>9999</v>
      </c>
      <c r="R558" s="31" t="str">
        <f t="shared" si="17"/>
        <v/>
      </c>
      <c r="S558" s="29">
        <f>IF($Q558&lt;Parâmetros!$E$19,$G558-1,$G558)</f>
        <v>0</v>
      </c>
    </row>
    <row r="559" spans="1:19" ht="15" customHeight="1" x14ac:dyDescent="0.25">
      <c r="A559" s="124"/>
      <c r="B559" s="65"/>
      <c r="C559" s="65"/>
      <c r="D559" s="66"/>
      <c r="E559" s="67"/>
      <c r="F559" s="65"/>
      <c r="G559" s="66"/>
      <c r="J559" s="65"/>
      <c r="K559" s="65"/>
      <c r="L559" s="66"/>
      <c r="M559" s="65"/>
      <c r="O559" s="65"/>
      <c r="P559" s="66"/>
      <c r="Q559" s="31">
        <f t="shared" si="16"/>
        <v>9999</v>
      </c>
      <c r="R559" s="31" t="str">
        <f t="shared" si="17"/>
        <v/>
      </c>
      <c r="S559" s="29">
        <f>IF($Q559&lt;Parâmetros!$E$19,$G559-1,$G559)</f>
        <v>0</v>
      </c>
    </row>
    <row r="560" spans="1:19" ht="15" customHeight="1" x14ac:dyDescent="0.25">
      <c r="A560" s="124"/>
      <c r="B560" s="65"/>
      <c r="C560" s="65"/>
      <c r="D560" s="66"/>
      <c r="E560" s="67"/>
      <c r="F560" s="65"/>
      <c r="G560" s="66"/>
      <c r="J560" s="65"/>
      <c r="K560" s="65"/>
      <c r="L560" s="66"/>
      <c r="M560" s="65"/>
      <c r="N560" s="65"/>
      <c r="O560" s="65"/>
      <c r="P560" s="66"/>
      <c r="Q560" s="31">
        <f t="shared" si="16"/>
        <v>9999</v>
      </c>
      <c r="R560" s="31" t="str">
        <f t="shared" si="17"/>
        <v/>
      </c>
      <c r="S560" s="29">
        <f>IF($Q560&lt;Parâmetros!$E$19,$G560-1,$G560)</f>
        <v>0</v>
      </c>
    </row>
    <row r="561" spans="1:19" ht="15" customHeight="1" x14ac:dyDescent="0.25">
      <c r="A561" s="124"/>
      <c r="B561" s="65"/>
      <c r="C561" s="65"/>
      <c r="D561" s="66"/>
      <c r="E561" s="67"/>
      <c r="F561" s="65"/>
      <c r="G561" s="66"/>
      <c r="J561" s="65"/>
      <c r="K561" s="65"/>
      <c r="L561" s="66"/>
      <c r="M561" s="65"/>
      <c r="N561" s="65"/>
      <c r="O561" s="65"/>
      <c r="P561" s="66"/>
      <c r="Q561" s="31">
        <f t="shared" si="16"/>
        <v>9999</v>
      </c>
      <c r="R561" s="31" t="str">
        <f t="shared" si="17"/>
        <v/>
      </c>
      <c r="S561" s="29">
        <f>IF($Q561&lt;Parâmetros!$E$19,$G561-1,$G561)</f>
        <v>0</v>
      </c>
    </row>
    <row r="562" spans="1:19" ht="15" customHeight="1" x14ac:dyDescent="0.25">
      <c r="A562" s="124"/>
      <c r="B562" s="65"/>
      <c r="C562" s="65"/>
      <c r="D562" s="66"/>
      <c r="E562" s="67"/>
      <c r="F562" s="65"/>
      <c r="G562" s="66"/>
      <c r="J562" s="65"/>
      <c r="K562" s="65"/>
      <c r="L562" s="66"/>
      <c r="M562" s="65"/>
      <c r="N562" s="65"/>
      <c r="O562" s="65"/>
      <c r="P562" s="66"/>
      <c r="Q562" s="31">
        <f t="shared" si="16"/>
        <v>9999</v>
      </c>
      <c r="R562" s="31" t="str">
        <f t="shared" si="17"/>
        <v/>
      </c>
      <c r="S562" s="29">
        <f>IF($Q562&lt;Parâmetros!$E$19,$G562-1,$G562)</f>
        <v>0</v>
      </c>
    </row>
    <row r="563" spans="1:19" ht="15" customHeight="1" x14ac:dyDescent="0.25">
      <c r="A563" s="124"/>
      <c r="B563" s="65"/>
      <c r="C563" s="65"/>
      <c r="D563" s="66"/>
      <c r="E563" s="67"/>
      <c r="F563" s="65"/>
      <c r="G563" s="66"/>
      <c r="J563" s="65"/>
      <c r="K563" s="65"/>
      <c r="L563" s="66"/>
      <c r="M563" s="65"/>
      <c r="N563" s="65"/>
      <c r="O563" s="65"/>
      <c r="P563" s="66"/>
      <c r="Q563" s="31">
        <f t="shared" si="16"/>
        <v>9999</v>
      </c>
      <c r="R563" s="31" t="str">
        <f t="shared" si="17"/>
        <v/>
      </c>
      <c r="S563" s="29">
        <f>IF($Q563&lt;Parâmetros!$E$19,$G563-1,$G563)</f>
        <v>0</v>
      </c>
    </row>
    <row r="564" spans="1:19" ht="15" customHeight="1" x14ac:dyDescent="0.25">
      <c r="A564" s="124"/>
      <c r="B564" s="65"/>
      <c r="C564" s="65"/>
      <c r="D564" s="66"/>
      <c r="E564" s="67"/>
      <c r="F564" s="65"/>
      <c r="G564" s="66"/>
      <c r="J564" s="65"/>
      <c r="K564" s="65"/>
      <c r="L564" s="66"/>
      <c r="M564" s="65"/>
      <c r="N564" s="65"/>
      <c r="O564" s="65"/>
      <c r="P564" s="66"/>
      <c r="Q564" s="31">
        <f t="shared" si="16"/>
        <v>9999</v>
      </c>
      <c r="R564" s="31" t="str">
        <f t="shared" si="17"/>
        <v/>
      </c>
      <c r="S564" s="29">
        <f>IF($Q564&lt;Parâmetros!$E$19,$G564-1,$G564)</f>
        <v>0</v>
      </c>
    </row>
    <row r="565" spans="1:19" ht="15" customHeight="1" x14ac:dyDescent="0.25">
      <c r="A565" s="124"/>
      <c r="B565" s="65"/>
      <c r="C565" s="65"/>
      <c r="D565" s="66"/>
      <c r="E565" s="67"/>
      <c r="F565" s="65"/>
      <c r="G565" s="66"/>
      <c r="J565" s="65"/>
      <c r="K565" s="65"/>
      <c r="L565" s="66"/>
      <c r="M565" s="65"/>
      <c r="O565" s="65"/>
      <c r="P565" s="66"/>
      <c r="Q565" s="31">
        <f t="shared" si="16"/>
        <v>9999</v>
      </c>
      <c r="R565" s="31" t="str">
        <f t="shared" si="17"/>
        <v/>
      </c>
      <c r="S565" s="29">
        <f>IF($Q565&lt;Parâmetros!$E$19,$G565-1,$G565)</f>
        <v>0</v>
      </c>
    </row>
    <row r="566" spans="1:19" ht="15" customHeight="1" x14ac:dyDescent="0.25">
      <c r="A566" s="124"/>
      <c r="B566" s="65"/>
      <c r="C566" s="65"/>
      <c r="D566" s="66"/>
      <c r="E566" s="67"/>
      <c r="F566" s="65"/>
      <c r="G566" s="66"/>
      <c r="J566" s="65"/>
      <c r="K566" s="65"/>
      <c r="L566" s="66"/>
      <c r="M566" s="65"/>
      <c r="O566" s="65"/>
      <c r="P566" s="66"/>
      <c r="Q566" s="31">
        <f t="shared" si="16"/>
        <v>9999</v>
      </c>
      <c r="R566" s="31" t="str">
        <f t="shared" si="17"/>
        <v/>
      </c>
      <c r="S566" s="29">
        <f>IF($Q566&lt;Parâmetros!$E$19,$G566-1,$G566)</f>
        <v>0</v>
      </c>
    </row>
    <row r="567" spans="1:19" ht="15" customHeight="1" x14ac:dyDescent="0.25">
      <c r="A567" s="124"/>
      <c r="B567" s="65"/>
      <c r="C567" s="65"/>
      <c r="D567" s="66"/>
      <c r="E567" s="67"/>
      <c r="F567" s="65"/>
      <c r="G567" s="66"/>
      <c r="J567" s="65"/>
      <c r="K567" s="65"/>
      <c r="L567" s="66"/>
      <c r="M567" s="65"/>
      <c r="O567" s="65"/>
      <c r="P567" s="66"/>
      <c r="Q567" s="31">
        <f t="shared" si="16"/>
        <v>9999</v>
      </c>
      <c r="R567" s="31" t="str">
        <f t="shared" si="17"/>
        <v/>
      </c>
      <c r="S567" s="29">
        <f>IF($Q567&lt;Parâmetros!$E$19,$G567-1,$G567)</f>
        <v>0</v>
      </c>
    </row>
    <row r="568" spans="1:19" ht="15" customHeight="1" x14ac:dyDescent="0.25">
      <c r="A568" s="124"/>
      <c r="B568" s="65"/>
      <c r="C568" s="65"/>
      <c r="D568" s="66"/>
      <c r="E568" s="67"/>
      <c r="F568" s="65"/>
      <c r="G568" s="66"/>
      <c r="J568" s="65"/>
      <c r="K568" s="65"/>
      <c r="L568" s="66"/>
      <c r="M568" s="65"/>
      <c r="N568" s="65"/>
      <c r="O568" s="65"/>
      <c r="P568" s="66"/>
      <c r="Q568" s="31">
        <f t="shared" si="16"/>
        <v>9999</v>
      </c>
      <c r="R568" s="31" t="str">
        <f t="shared" si="17"/>
        <v/>
      </c>
      <c r="S568" s="29">
        <f>IF($Q568&lt;Parâmetros!$E$19,$G568-1,$G568)</f>
        <v>0</v>
      </c>
    </row>
    <row r="569" spans="1:19" ht="15" customHeight="1" x14ac:dyDescent="0.25">
      <c r="A569" s="124"/>
      <c r="B569" s="65"/>
      <c r="C569" s="65"/>
      <c r="D569" s="66"/>
      <c r="E569" s="67"/>
      <c r="F569" s="65"/>
      <c r="G569" s="66"/>
      <c r="J569" s="65"/>
      <c r="K569" s="65"/>
      <c r="L569" s="66"/>
      <c r="M569" s="65"/>
      <c r="N569" s="65"/>
      <c r="O569" s="65"/>
      <c r="P569" s="66"/>
      <c r="Q569" s="31">
        <f t="shared" si="16"/>
        <v>9999</v>
      </c>
      <c r="R569" s="31" t="str">
        <f t="shared" si="17"/>
        <v/>
      </c>
      <c r="S569" s="29">
        <f>IF($Q569&lt;Parâmetros!$E$19,$G569-1,$G569)</f>
        <v>0</v>
      </c>
    </row>
    <row r="570" spans="1:19" ht="15" customHeight="1" x14ac:dyDescent="0.25">
      <c r="A570" s="124"/>
      <c r="B570" s="65"/>
      <c r="C570" s="65"/>
      <c r="D570" s="66"/>
      <c r="E570" s="67"/>
      <c r="F570" s="65"/>
      <c r="G570" s="66"/>
      <c r="J570" s="65"/>
      <c r="K570" s="65"/>
      <c r="L570" s="66"/>
      <c r="M570" s="65"/>
      <c r="N570" s="65"/>
      <c r="O570" s="65"/>
      <c r="P570" s="66"/>
      <c r="Q570" s="31">
        <f t="shared" si="16"/>
        <v>9999</v>
      </c>
      <c r="R570" s="31" t="str">
        <f t="shared" si="17"/>
        <v/>
      </c>
      <c r="S570" s="29">
        <f>IF($Q570&lt;Parâmetros!$E$19,$G570-1,$G570)</f>
        <v>0</v>
      </c>
    </row>
    <row r="571" spans="1:19" ht="15" customHeight="1" x14ac:dyDescent="0.25">
      <c r="A571" s="124"/>
      <c r="B571" s="65"/>
      <c r="C571" s="65"/>
      <c r="D571" s="66"/>
      <c r="E571" s="67"/>
      <c r="F571" s="65"/>
      <c r="G571" s="66"/>
      <c r="J571" s="65"/>
      <c r="K571" s="65"/>
      <c r="L571" s="66"/>
      <c r="M571" s="65"/>
      <c r="N571" s="65"/>
      <c r="O571" s="65"/>
      <c r="P571" s="66"/>
      <c r="Q571" s="31">
        <f t="shared" si="16"/>
        <v>9999</v>
      </c>
      <c r="R571" s="31" t="str">
        <f t="shared" si="17"/>
        <v/>
      </c>
      <c r="S571" s="29">
        <f>IF($Q571&lt;Parâmetros!$E$19,$G571-1,$G571)</f>
        <v>0</v>
      </c>
    </row>
    <row r="572" spans="1:19" ht="15" customHeight="1" x14ac:dyDescent="0.25">
      <c r="A572" s="124"/>
      <c r="B572" s="65"/>
      <c r="C572" s="65"/>
      <c r="D572" s="66"/>
      <c r="E572" s="67"/>
      <c r="F572" s="65"/>
      <c r="G572" s="66"/>
      <c r="J572" s="65"/>
      <c r="K572" s="65"/>
      <c r="L572" s="66"/>
      <c r="M572" s="65"/>
      <c r="N572" s="65"/>
      <c r="O572" s="65"/>
      <c r="P572" s="66"/>
      <c r="Q572" s="31">
        <f t="shared" si="16"/>
        <v>9999</v>
      </c>
      <c r="R572" s="31" t="str">
        <f t="shared" si="17"/>
        <v/>
      </c>
      <c r="S572" s="29">
        <f>IF($Q572&lt;Parâmetros!$E$19,$G572-1,$G572)</f>
        <v>0</v>
      </c>
    </row>
    <row r="573" spans="1:19" ht="15" customHeight="1" x14ac:dyDescent="0.25">
      <c r="A573" s="124"/>
      <c r="B573" s="65"/>
      <c r="C573" s="65"/>
      <c r="D573" s="66"/>
      <c r="E573" s="67"/>
      <c r="F573" s="65"/>
      <c r="G573" s="66"/>
      <c r="J573" s="65"/>
      <c r="K573" s="65"/>
      <c r="L573" s="66"/>
      <c r="M573" s="65"/>
      <c r="N573" s="65"/>
      <c r="O573" s="65"/>
      <c r="P573" s="66"/>
      <c r="Q573" s="31">
        <f t="shared" si="16"/>
        <v>9999</v>
      </c>
      <c r="R573" s="31" t="str">
        <f t="shared" si="17"/>
        <v/>
      </c>
      <c r="S573" s="29">
        <f>IF($Q573&lt;Parâmetros!$E$19,$G573-1,$G573)</f>
        <v>0</v>
      </c>
    </row>
    <row r="574" spans="1:19" ht="15" customHeight="1" x14ac:dyDescent="0.25">
      <c r="A574" s="124"/>
      <c r="B574" s="65"/>
      <c r="C574" s="65"/>
      <c r="D574" s="66"/>
      <c r="E574" s="67"/>
      <c r="F574" s="65"/>
      <c r="G574" s="66"/>
      <c r="J574" s="65"/>
      <c r="K574" s="65"/>
      <c r="L574" s="66"/>
      <c r="M574" s="65"/>
      <c r="N574" s="65"/>
      <c r="O574" s="65"/>
      <c r="P574" s="66"/>
      <c r="Q574" s="31">
        <f t="shared" si="16"/>
        <v>9999</v>
      </c>
      <c r="R574" s="31" t="str">
        <f t="shared" si="17"/>
        <v/>
      </c>
      <c r="S574" s="29">
        <f>IF($Q574&lt;Parâmetros!$E$19,$G574-1,$G574)</f>
        <v>0</v>
      </c>
    </row>
    <row r="575" spans="1:19" ht="15" customHeight="1" x14ac:dyDescent="0.25">
      <c r="A575" s="124"/>
      <c r="B575" s="65"/>
      <c r="C575" s="65"/>
      <c r="D575" s="66"/>
      <c r="E575" s="67"/>
      <c r="F575" s="65"/>
      <c r="G575" s="66"/>
      <c r="J575" s="65"/>
      <c r="K575" s="65"/>
      <c r="L575" s="66"/>
      <c r="M575" s="65"/>
      <c r="N575" s="65"/>
      <c r="O575" s="65"/>
      <c r="P575" s="66"/>
      <c r="Q575" s="31">
        <f t="shared" si="16"/>
        <v>9999</v>
      </c>
      <c r="R575" s="31" t="str">
        <f t="shared" si="17"/>
        <v/>
      </c>
      <c r="S575" s="29">
        <f>IF($Q575&lt;Parâmetros!$E$19,$G575-1,$G575)</f>
        <v>0</v>
      </c>
    </row>
    <row r="576" spans="1:19" ht="15" customHeight="1" x14ac:dyDescent="0.25">
      <c r="A576" s="124"/>
      <c r="B576" s="65"/>
      <c r="C576" s="65"/>
      <c r="D576" s="66"/>
      <c r="E576" s="67"/>
      <c r="F576" s="65"/>
      <c r="G576" s="66"/>
      <c r="J576" s="65"/>
      <c r="K576" s="65"/>
      <c r="L576" s="66"/>
      <c r="M576" s="65"/>
      <c r="N576" s="65"/>
      <c r="O576" s="65"/>
      <c r="P576" s="66"/>
      <c r="Q576" s="31">
        <f t="shared" si="16"/>
        <v>9999</v>
      </c>
      <c r="R576" s="31" t="str">
        <f t="shared" si="17"/>
        <v/>
      </c>
      <c r="S576" s="29">
        <f>IF($Q576&lt;Parâmetros!$E$19,$G576-1,$G576)</f>
        <v>0</v>
      </c>
    </row>
    <row r="577" spans="1:19" ht="15" customHeight="1" x14ac:dyDescent="0.25">
      <c r="A577" s="124"/>
      <c r="B577" s="65"/>
      <c r="C577" s="65"/>
      <c r="D577" s="66"/>
      <c r="E577" s="67"/>
      <c r="F577" s="65"/>
      <c r="G577" s="66"/>
      <c r="J577" s="65"/>
      <c r="K577" s="65"/>
      <c r="L577" s="66"/>
      <c r="M577" s="65"/>
      <c r="N577" s="65"/>
      <c r="O577" s="65"/>
      <c r="P577" s="66"/>
      <c r="Q577" s="31">
        <f t="shared" si="16"/>
        <v>9999</v>
      </c>
      <c r="R577" s="31" t="str">
        <f t="shared" si="17"/>
        <v/>
      </c>
      <c r="S577" s="29">
        <f>IF($Q577&lt;Parâmetros!$E$19,$G577-1,$G577)</f>
        <v>0</v>
      </c>
    </row>
    <row r="578" spans="1:19" ht="15" customHeight="1" x14ac:dyDescent="0.25">
      <c r="A578" s="124"/>
      <c r="B578" s="65"/>
      <c r="C578" s="65"/>
      <c r="D578" s="66"/>
      <c r="E578" s="67"/>
      <c r="F578" s="65"/>
      <c r="G578" s="66"/>
      <c r="J578" s="65"/>
      <c r="K578" s="65"/>
      <c r="L578" s="66"/>
      <c r="M578" s="65"/>
      <c r="N578" s="65"/>
      <c r="O578" s="65"/>
      <c r="P578" s="66"/>
      <c r="Q578" s="31">
        <f t="shared" ref="Q578:Q641" si="18">IFERROR(VALUE(LEFT($J578,2))*60+VALUE(MID($J578,4,2)),9999)</f>
        <v>9999</v>
      </c>
      <c r="R578" s="31" t="str">
        <f t="shared" ref="R578:R641" si="19">IFERROR(VALUE(LEFT($K578,2))*60+VALUE(MID($K578,4,2)),"")</f>
        <v/>
      </c>
      <c r="S578" s="29">
        <f>IF($Q578&lt;Parâmetros!$E$19,$G578-1,$G578)</f>
        <v>0</v>
      </c>
    </row>
    <row r="579" spans="1:19" ht="15" customHeight="1" x14ac:dyDescent="0.25">
      <c r="A579" s="124"/>
      <c r="B579" s="65"/>
      <c r="C579" s="65"/>
      <c r="D579" s="66"/>
      <c r="E579" s="67"/>
      <c r="F579" s="65"/>
      <c r="G579" s="66"/>
      <c r="J579" s="65"/>
      <c r="K579" s="65"/>
      <c r="L579" s="66"/>
      <c r="M579" s="65"/>
      <c r="N579" s="65"/>
      <c r="O579" s="65"/>
      <c r="P579" s="66"/>
      <c r="Q579" s="31">
        <f t="shared" si="18"/>
        <v>9999</v>
      </c>
      <c r="R579" s="31" t="str">
        <f t="shared" si="19"/>
        <v/>
      </c>
      <c r="S579" s="29">
        <f>IF($Q579&lt;Parâmetros!$E$19,$G579-1,$G579)</f>
        <v>0</v>
      </c>
    </row>
    <row r="580" spans="1:19" ht="15" customHeight="1" x14ac:dyDescent="0.25">
      <c r="A580" s="124"/>
      <c r="B580" s="65"/>
      <c r="C580" s="65"/>
      <c r="D580" s="66"/>
      <c r="E580" s="67"/>
      <c r="F580" s="65"/>
      <c r="G580" s="66"/>
      <c r="J580" s="65"/>
      <c r="K580" s="65"/>
      <c r="L580" s="66"/>
      <c r="M580" s="65"/>
      <c r="N580" s="65"/>
      <c r="O580" s="65"/>
      <c r="P580" s="66"/>
      <c r="Q580" s="31">
        <f t="shared" si="18"/>
        <v>9999</v>
      </c>
      <c r="R580" s="31" t="str">
        <f t="shared" si="19"/>
        <v/>
      </c>
      <c r="S580" s="29">
        <f>IF($Q580&lt;Parâmetros!$E$19,$G580-1,$G580)</f>
        <v>0</v>
      </c>
    </row>
    <row r="581" spans="1:19" ht="15" customHeight="1" x14ac:dyDescent="0.25">
      <c r="A581" s="124"/>
      <c r="B581" s="65"/>
      <c r="C581" s="65"/>
      <c r="D581" s="66"/>
      <c r="E581" s="67"/>
      <c r="F581" s="65"/>
      <c r="G581" s="66"/>
      <c r="J581" s="65"/>
      <c r="K581" s="65"/>
      <c r="L581" s="66"/>
      <c r="M581" s="65"/>
      <c r="N581" s="65"/>
      <c r="O581" s="65"/>
      <c r="P581" s="66"/>
      <c r="Q581" s="31">
        <f t="shared" si="18"/>
        <v>9999</v>
      </c>
      <c r="R581" s="31" t="str">
        <f t="shared" si="19"/>
        <v/>
      </c>
      <c r="S581" s="29">
        <f>IF($Q581&lt;Parâmetros!$E$19,$G581-1,$G581)</f>
        <v>0</v>
      </c>
    </row>
    <row r="582" spans="1:19" ht="15" customHeight="1" x14ac:dyDescent="0.25">
      <c r="A582" s="124"/>
      <c r="B582" s="65"/>
      <c r="C582" s="65"/>
      <c r="D582" s="66"/>
      <c r="E582" s="67"/>
      <c r="F582" s="65"/>
      <c r="G582" s="66"/>
      <c r="J582" s="65"/>
      <c r="K582" s="65"/>
      <c r="L582" s="66"/>
      <c r="M582" s="65"/>
      <c r="N582" s="65"/>
      <c r="O582" s="65"/>
      <c r="P582" s="66"/>
      <c r="Q582" s="31">
        <f t="shared" si="18"/>
        <v>9999</v>
      </c>
      <c r="R582" s="31" t="str">
        <f t="shared" si="19"/>
        <v/>
      </c>
      <c r="S582" s="29">
        <f>IF($Q582&lt;Parâmetros!$E$19,$G582-1,$G582)</f>
        <v>0</v>
      </c>
    </row>
    <row r="583" spans="1:19" ht="15" customHeight="1" x14ac:dyDescent="0.25">
      <c r="A583" s="124"/>
      <c r="B583" s="65"/>
      <c r="C583" s="65"/>
      <c r="D583" s="66"/>
      <c r="E583" s="67"/>
      <c r="F583" s="65"/>
      <c r="G583" s="66"/>
      <c r="J583" s="65"/>
      <c r="K583" s="65"/>
      <c r="L583" s="66"/>
      <c r="M583" s="65"/>
      <c r="N583" s="65"/>
      <c r="O583" s="65"/>
      <c r="P583" s="66"/>
      <c r="Q583" s="31">
        <f t="shared" si="18"/>
        <v>9999</v>
      </c>
      <c r="R583" s="31" t="str">
        <f t="shared" si="19"/>
        <v/>
      </c>
      <c r="S583" s="29">
        <f>IF($Q583&lt;Parâmetros!$E$19,$G583-1,$G583)</f>
        <v>0</v>
      </c>
    </row>
    <row r="584" spans="1:19" ht="15" customHeight="1" x14ac:dyDescent="0.25">
      <c r="A584" s="124"/>
      <c r="B584" s="65"/>
      <c r="C584" s="65"/>
      <c r="D584" s="66"/>
      <c r="E584" s="67"/>
      <c r="F584" s="65"/>
      <c r="G584" s="66"/>
      <c r="J584" s="65"/>
      <c r="K584" s="65"/>
      <c r="L584" s="66"/>
      <c r="M584" s="65"/>
      <c r="N584" s="65"/>
      <c r="O584" s="65"/>
      <c r="P584" s="66"/>
      <c r="Q584" s="31">
        <f t="shared" si="18"/>
        <v>9999</v>
      </c>
      <c r="R584" s="31" t="str">
        <f t="shared" si="19"/>
        <v/>
      </c>
      <c r="S584" s="29">
        <f>IF($Q584&lt;Parâmetros!$E$19,$G584-1,$G584)</f>
        <v>0</v>
      </c>
    </row>
    <row r="585" spans="1:19" ht="15" customHeight="1" x14ac:dyDescent="0.25">
      <c r="A585" s="124"/>
      <c r="B585" s="65"/>
      <c r="C585" s="65"/>
      <c r="D585" s="66"/>
      <c r="E585" s="67"/>
      <c r="F585" s="65"/>
      <c r="G585" s="66"/>
      <c r="J585" s="65"/>
      <c r="K585" s="65"/>
      <c r="L585" s="66"/>
      <c r="M585" s="65"/>
      <c r="N585" s="65"/>
      <c r="O585" s="65"/>
      <c r="P585" s="66"/>
      <c r="Q585" s="31">
        <f t="shared" si="18"/>
        <v>9999</v>
      </c>
      <c r="R585" s="31" t="str">
        <f t="shared" si="19"/>
        <v/>
      </c>
      <c r="S585" s="29">
        <f>IF($Q585&lt;Parâmetros!$E$19,$G585-1,$G585)</f>
        <v>0</v>
      </c>
    </row>
    <row r="586" spans="1:19" ht="15" customHeight="1" x14ac:dyDescent="0.25">
      <c r="A586" s="124"/>
      <c r="B586" s="65"/>
      <c r="C586" s="65"/>
      <c r="D586" s="66"/>
      <c r="E586" s="67"/>
      <c r="F586" s="65"/>
      <c r="G586" s="66"/>
      <c r="J586" s="65"/>
      <c r="K586" s="65"/>
      <c r="L586" s="66"/>
      <c r="M586" s="65"/>
      <c r="N586" s="65"/>
      <c r="O586" s="65"/>
      <c r="P586" s="66"/>
      <c r="Q586" s="31">
        <f t="shared" si="18"/>
        <v>9999</v>
      </c>
      <c r="R586" s="31" t="str">
        <f t="shared" si="19"/>
        <v/>
      </c>
      <c r="S586" s="29">
        <f>IF($Q586&lt;Parâmetros!$E$19,$G586-1,$G586)</f>
        <v>0</v>
      </c>
    </row>
    <row r="587" spans="1:19" ht="15" customHeight="1" x14ac:dyDescent="0.25">
      <c r="A587" s="124"/>
      <c r="B587" s="65"/>
      <c r="C587" s="65"/>
      <c r="D587" s="66"/>
      <c r="E587" s="67"/>
      <c r="F587" s="65"/>
      <c r="G587" s="66"/>
      <c r="J587" s="65"/>
      <c r="K587" s="65"/>
      <c r="L587" s="66"/>
      <c r="M587" s="65"/>
      <c r="N587" s="65"/>
      <c r="O587" s="65"/>
      <c r="P587" s="66"/>
      <c r="Q587" s="31">
        <f t="shared" si="18"/>
        <v>9999</v>
      </c>
      <c r="R587" s="31" t="str">
        <f t="shared" si="19"/>
        <v/>
      </c>
      <c r="S587" s="29">
        <f>IF($Q587&lt;Parâmetros!$E$19,$G587-1,$G587)</f>
        <v>0</v>
      </c>
    </row>
    <row r="588" spans="1:19" ht="15" customHeight="1" x14ac:dyDescent="0.25">
      <c r="A588" s="124"/>
      <c r="B588" s="65"/>
      <c r="C588" s="65"/>
      <c r="D588" s="66"/>
      <c r="E588" s="67"/>
      <c r="F588" s="65"/>
      <c r="G588" s="66"/>
      <c r="J588" s="65"/>
      <c r="K588" s="65"/>
      <c r="L588" s="66"/>
      <c r="M588" s="65"/>
      <c r="N588" s="65"/>
      <c r="O588" s="65"/>
      <c r="P588" s="66"/>
      <c r="Q588" s="31">
        <f t="shared" si="18"/>
        <v>9999</v>
      </c>
      <c r="R588" s="31" t="str">
        <f t="shared" si="19"/>
        <v/>
      </c>
      <c r="S588" s="29">
        <f>IF($Q588&lt;Parâmetros!$E$19,$G588-1,$G588)</f>
        <v>0</v>
      </c>
    </row>
    <row r="589" spans="1:19" ht="15" customHeight="1" x14ac:dyDescent="0.25">
      <c r="A589" s="124"/>
      <c r="B589" s="65"/>
      <c r="C589" s="65"/>
      <c r="D589" s="66"/>
      <c r="E589" s="67"/>
      <c r="F589" s="65"/>
      <c r="G589" s="66"/>
      <c r="J589" s="65"/>
      <c r="K589" s="65"/>
      <c r="L589" s="66"/>
      <c r="M589" s="65"/>
      <c r="N589" s="65"/>
      <c r="O589" s="65"/>
      <c r="P589" s="66"/>
      <c r="Q589" s="31">
        <f t="shared" si="18"/>
        <v>9999</v>
      </c>
      <c r="R589" s="31" t="str">
        <f t="shared" si="19"/>
        <v/>
      </c>
      <c r="S589" s="29">
        <f>IF($Q589&lt;Parâmetros!$E$19,$G589-1,$G589)</f>
        <v>0</v>
      </c>
    </row>
    <row r="590" spans="1:19" ht="15" customHeight="1" x14ac:dyDescent="0.25">
      <c r="A590" s="124"/>
      <c r="B590" s="65"/>
      <c r="C590" s="65"/>
      <c r="D590" s="66"/>
      <c r="E590" s="67"/>
      <c r="F590" s="65"/>
      <c r="G590" s="66"/>
      <c r="J590" s="65"/>
      <c r="K590" s="65"/>
      <c r="L590" s="66"/>
      <c r="M590" s="65"/>
      <c r="N590" s="65"/>
      <c r="O590" s="65"/>
      <c r="P590" s="66"/>
      <c r="Q590" s="31">
        <f t="shared" si="18"/>
        <v>9999</v>
      </c>
      <c r="R590" s="31" t="str">
        <f t="shared" si="19"/>
        <v/>
      </c>
      <c r="S590" s="29">
        <f>IF($Q590&lt;Parâmetros!$E$19,$G590-1,$G590)</f>
        <v>0</v>
      </c>
    </row>
    <row r="591" spans="1:19" ht="15" customHeight="1" x14ac:dyDescent="0.25">
      <c r="A591" s="124"/>
      <c r="B591" s="65"/>
      <c r="C591" s="65"/>
      <c r="D591" s="66"/>
      <c r="E591" s="67"/>
      <c r="F591" s="65"/>
      <c r="G591" s="66"/>
      <c r="J591" s="65"/>
      <c r="K591" s="65"/>
      <c r="L591" s="66"/>
      <c r="M591" s="65"/>
      <c r="N591" s="65"/>
      <c r="O591" s="65"/>
      <c r="P591" s="66"/>
      <c r="Q591" s="31">
        <f t="shared" si="18"/>
        <v>9999</v>
      </c>
      <c r="R591" s="31" t="str">
        <f t="shared" si="19"/>
        <v/>
      </c>
      <c r="S591" s="29">
        <f>IF($Q591&lt;Parâmetros!$E$19,$G591-1,$G591)</f>
        <v>0</v>
      </c>
    </row>
    <row r="592" spans="1:19" ht="15" customHeight="1" x14ac:dyDescent="0.25">
      <c r="A592" s="124"/>
      <c r="B592" s="65"/>
      <c r="C592" s="65"/>
      <c r="D592" s="66"/>
      <c r="E592" s="67"/>
      <c r="F592" s="65"/>
      <c r="G592" s="66"/>
      <c r="J592" s="65"/>
      <c r="K592" s="65"/>
      <c r="L592" s="66"/>
      <c r="M592" s="65"/>
      <c r="N592" s="65"/>
      <c r="O592" s="65"/>
      <c r="P592" s="66"/>
      <c r="Q592" s="31">
        <f t="shared" si="18"/>
        <v>9999</v>
      </c>
      <c r="R592" s="31" t="str">
        <f t="shared" si="19"/>
        <v/>
      </c>
      <c r="S592" s="29">
        <f>IF($Q592&lt;Parâmetros!$E$19,$G592-1,$G592)</f>
        <v>0</v>
      </c>
    </row>
    <row r="593" spans="1:19" ht="15" customHeight="1" x14ac:dyDescent="0.25">
      <c r="A593" s="124"/>
      <c r="B593" s="65"/>
      <c r="C593" s="65"/>
      <c r="D593" s="66"/>
      <c r="E593" s="67"/>
      <c r="F593" s="65"/>
      <c r="G593" s="66"/>
      <c r="J593" s="65"/>
      <c r="K593" s="65"/>
      <c r="L593" s="66"/>
      <c r="M593" s="65"/>
      <c r="O593" s="65"/>
      <c r="P593" s="66"/>
      <c r="Q593" s="31">
        <f t="shared" si="18"/>
        <v>9999</v>
      </c>
      <c r="R593" s="31" t="str">
        <f t="shared" si="19"/>
        <v/>
      </c>
      <c r="S593" s="29">
        <f>IF($Q593&lt;Parâmetros!$E$19,$G593-1,$G593)</f>
        <v>0</v>
      </c>
    </row>
    <row r="594" spans="1:19" ht="15" customHeight="1" x14ac:dyDescent="0.25">
      <c r="A594" s="124"/>
      <c r="B594" s="65"/>
      <c r="C594" s="65"/>
      <c r="D594" s="66"/>
      <c r="E594" s="67"/>
      <c r="F594" s="65"/>
      <c r="G594" s="66"/>
      <c r="J594" s="65"/>
      <c r="K594" s="65"/>
      <c r="L594" s="66"/>
      <c r="M594" s="65"/>
      <c r="N594" s="65"/>
      <c r="O594" s="65"/>
      <c r="P594" s="66"/>
      <c r="Q594" s="31">
        <f t="shared" si="18"/>
        <v>9999</v>
      </c>
      <c r="R594" s="31" t="str">
        <f t="shared" si="19"/>
        <v/>
      </c>
      <c r="S594" s="29">
        <f>IF($Q594&lt;Parâmetros!$E$19,$G594-1,$G594)</f>
        <v>0</v>
      </c>
    </row>
    <row r="595" spans="1:19" ht="15" customHeight="1" x14ac:dyDescent="0.25">
      <c r="A595" s="124"/>
      <c r="B595" s="65"/>
      <c r="C595" s="65"/>
      <c r="D595" s="66"/>
      <c r="E595" s="67"/>
      <c r="F595" s="65"/>
      <c r="G595" s="66"/>
      <c r="J595" s="65"/>
      <c r="K595" s="65"/>
      <c r="L595" s="66"/>
      <c r="M595" s="65"/>
      <c r="N595" s="65"/>
      <c r="O595" s="65"/>
      <c r="P595" s="66"/>
      <c r="Q595" s="31">
        <f t="shared" si="18"/>
        <v>9999</v>
      </c>
      <c r="R595" s="31" t="str">
        <f t="shared" si="19"/>
        <v/>
      </c>
      <c r="S595" s="29">
        <f>IF($Q595&lt;Parâmetros!$E$19,$G595-1,$G595)</f>
        <v>0</v>
      </c>
    </row>
    <row r="596" spans="1:19" ht="15" customHeight="1" x14ac:dyDescent="0.25">
      <c r="A596" s="124"/>
      <c r="B596" s="65"/>
      <c r="C596" s="65"/>
      <c r="D596" s="66"/>
      <c r="E596" s="67"/>
      <c r="F596" s="65"/>
      <c r="G596" s="66"/>
      <c r="J596" s="65"/>
      <c r="K596" s="65"/>
      <c r="L596" s="66"/>
      <c r="M596" s="65"/>
      <c r="N596" s="65"/>
      <c r="O596" s="65"/>
      <c r="P596" s="66"/>
      <c r="Q596" s="31">
        <f t="shared" si="18"/>
        <v>9999</v>
      </c>
      <c r="R596" s="31" t="str">
        <f t="shared" si="19"/>
        <v/>
      </c>
      <c r="S596" s="29">
        <f>IF($Q596&lt;Parâmetros!$E$19,$G596-1,$G596)</f>
        <v>0</v>
      </c>
    </row>
    <row r="597" spans="1:19" ht="15" customHeight="1" x14ac:dyDescent="0.25">
      <c r="A597" s="124"/>
      <c r="B597" s="65"/>
      <c r="C597" s="65"/>
      <c r="D597" s="66"/>
      <c r="E597" s="67"/>
      <c r="F597" s="65"/>
      <c r="G597" s="66"/>
      <c r="J597" s="65"/>
      <c r="K597" s="65"/>
      <c r="L597" s="66"/>
      <c r="M597" s="65"/>
      <c r="N597" s="65"/>
      <c r="O597" s="65"/>
      <c r="P597" s="66"/>
      <c r="Q597" s="31">
        <f t="shared" si="18"/>
        <v>9999</v>
      </c>
      <c r="R597" s="31" t="str">
        <f t="shared" si="19"/>
        <v/>
      </c>
      <c r="S597" s="29">
        <f>IF($Q597&lt;Parâmetros!$E$19,$G597-1,$G597)</f>
        <v>0</v>
      </c>
    </row>
    <row r="598" spans="1:19" ht="15" customHeight="1" x14ac:dyDescent="0.25">
      <c r="A598" s="124"/>
      <c r="B598" s="65"/>
      <c r="C598" s="65"/>
      <c r="D598" s="66"/>
      <c r="E598" s="67"/>
      <c r="F598" s="65"/>
      <c r="G598" s="66"/>
      <c r="J598" s="65"/>
      <c r="K598" s="65"/>
      <c r="L598" s="66"/>
      <c r="M598" s="65"/>
      <c r="N598" s="65"/>
      <c r="O598" s="65"/>
      <c r="P598" s="66"/>
      <c r="Q598" s="31">
        <f t="shared" si="18"/>
        <v>9999</v>
      </c>
      <c r="R598" s="31" t="str">
        <f t="shared" si="19"/>
        <v/>
      </c>
      <c r="S598" s="29">
        <f>IF($Q598&lt;Parâmetros!$E$19,$G598-1,$G598)</f>
        <v>0</v>
      </c>
    </row>
    <row r="599" spans="1:19" ht="15" customHeight="1" x14ac:dyDescent="0.25">
      <c r="A599" s="124"/>
      <c r="B599" s="65"/>
      <c r="C599" s="65"/>
      <c r="D599" s="66"/>
      <c r="E599" s="67"/>
      <c r="F599" s="65"/>
      <c r="G599" s="66"/>
      <c r="J599" s="65"/>
      <c r="K599" s="65"/>
      <c r="L599" s="66"/>
      <c r="M599" s="65"/>
      <c r="N599" s="65"/>
      <c r="O599" s="65"/>
      <c r="P599" s="66"/>
      <c r="Q599" s="31">
        <f t="shared" si="18"/>
        <v>9999</v>
      </c>
      <c r="R599" s="31" t="str">
        <f t="shared" si="19"/>
        <v/>
      </c>
      <c r="S599" s="29">
        <f>IF($Q599&lt;Parâmetros!$E$19,$G599-1,$G599)</f>
        <v>0</v>
      </c>
    </row>
    <row r="600" spans="1:19" ht="15" customHeight="1" x14ac:dyDescent="0.25">
      <c r="A600" s="124"/>
      <c r="B600" s="65"/>
      <c r="C600" s="65"/>
      <c r="D600" s="66"/>
      <c r="E600" s="67"/>
      <c r="F600" s="65"/>
      <c r="G600" s="66"/>
      <c r="J600" s="65"/>
      <c r="K600" s="65"/>
      <c r="L600" s="66"/>
      <c r="M600" s="65"/>
      <c r="N600" s="65"/>
      <c r="O600" s="65"/>
      <c r="P600" s="66"/>
      <c r="Q600" s="31">
        <f t="shared" si="18"/>
        <v>9999</v>
      </c>
      <c r="R600" s="31" t="str">
        <f t="shared" si="19"/>
        <v/>
      </c>
      <c r="S600" s="29">
        <f>IF($Q600&lt;Parâmetros!$E$19,$G600-1,$G600)</f>
        <v>0</v>
      </c>
    </row>
    <row r="601" spans="1:19" ht="15" customHeight="1" x14ac:dyDescent="0.25">
      <c r="A601" s="124"/>
      <c r="B601" s="65"/>
      <c r="C601" s="65"/>
      <c r="D601" s="66"/>
      <c r="E601" s="67"/>
      <c r="F601" s="65"/>
      <c r="G601" s="66"/>
      <c r="J601" s="65"/>
      <c r="K601" s="65"/>
      <c r="L601" s="66"/>
      <c r="M601" s="65"/>
      <c r="N601" s="65"/>
      <c r="O601" s="65"/>
      <c r="P601" s="66"/>
      <c r="Q601" s="31">
        <f t="shared" si="18"/>
        <v>9999</v>
      </c>
      <c r="R601" s="31" t="str">
        <f t="shared" si="19"/>
        <v/>
      </c>
      <c r="S601" s="29">
        <f>IF($Q601&lt;Parâmetros!$E$19,$G601-1,$G601)</f>
        <v>0</v>
      </c>
    </row>
    <row r="602" spans="1:19" ht="15" customHeight="1" x14ac:dyDescent="0.25">
      <c r="A602" s="124"/>
      <c r="B602" s="65"/>
      <c r="C602" s="65"/>
      <c r="D602" s="66"/>
      <c r="E602" s="67"/>
      <c r="F602" s="65"/>
      <c r="G602" s="66"/>
      <c r="J602" s="65"/>
      <c r="K602" s="65"/>
      <c r="L602" s="66"/>
      <c r="M602" s="65"/>
      <c r="N602" s="65"/>
      <c r="O602" s="65"/>
      <c r="P602" s="66"/>
      <c r="Q602" s="31">
        <f t="shared" si="18"/>
        <v>9999</v>
      </c>
      <c r="R602" s="31" t="str">
        <f t="shared" si="19"/>
        <v/>
      </c>
      <c r="S602" s="29">
        <f>IF($Q602&lt;Parâmetros!$E$19,$G602-1,$G602)</f>
        <v>0</v>
      </c>
    </row>
    <row r="603" spans="1:19" ht="15" customHeight="1" x14ac:dyDescent="0.25">
      <c r="A603" s="124"/>
      <c r="B603" s="65"/>
      <c r="C603" s="65"/>
      <c r="D603" s="66"/>
      <c r="E603" s="67"/>
      <c r="F603" s="65"/>
      <c r="G603" s="66"/>
      <c r="J603" s="65"/>
      <c r="K603" s="65"/>
      <c r="L603" s="66"/>
      <c r="M603" s="65"/>
      <c r="N603" s="65"/>
      <c r="O603" s="65"/>
      <c r="P603" s="66"/>
      <c r="Q603" s="31">
        <f t="shared" si="18"/>
        <v>9999</v>
      </c>
      <c r="R603" s="31" t="str">
        <f t="shared" si="19"/>
        <v/>
      </c>
      <c r="S603" s="29">
        <f>IF($Q603&lt;Parâmetros!$E$19,$G603-1,$G603)</f>
        <v>0</v>
      </c>
    </row>
    <row r="604" spans="1:19" ht="15" customHeight="1" x14ac:dyDescent="0.25">
      <c r="A604" s="124"/>
      <c r="B604" s="65"/>
      <c r="C604" s="65"/>
      <c r="D604" s="66"/>
      <c r="E604" s="67"/>
      <c r="F604" s="65"/>
      <c r="G604" s="66"/>
      <c r="J604" s="65"/>
      <c r="K604" s="65"/>
      <c r="L604" s="66"/>
      <c r="M604" s="65"/>
      <c r="N604" s="65"/>
      <c r="O604" s="65"/>
      <c r="P604" s="66"/>
      <c r="Q604" s="31">
        <f t="shared" si="18"/>
        <v>9999</v>
      </c>
      <c r="R604" s="31" t="str">
        <f t="shared" si="19"/>
        <v/>
      </c>
      <c r="S604" s="29">
        <f>IF($Q604&lt;Parâmetros!$E$19,$G604-1,$G604)</f>
        <v>0</v>
      </c>
    </row>
    <row r="605" spans="1:19" ht="15" customHeight="1" x14ac:dyDescent="0.25">
      <c r="A605" s="124"/>
      <c r="B605" s="65"/>
      <c r="C605" s="65"/>
      <c r="D605" s="66"/>
      <c r="E605" s="67"/>
      <c r="F605" s="65"/>
      <c r="G605" s="66"/>
      <c r="J605" s="65"/>
      <c r="K605" s="65"/>
      <c r="L605" s="66"/>
      <c r="M605" s="65"/>
      <c r="N605" s="65"/>
      <c r="O605" s="65"/>
      <c r="P605" s="66"/>
      <c r="Q605" s="31">
        <f t="shared" si="18"/>
        <v>9999</v>
      </c>
      <c r="R605" s="31" t="str">
        <f t="shared" si="19"/>
        <v/>
      </c>
      <c r="S605" s="29">
        <f>IF($Q605&lt;Parâmetros!$E$19,$G605-1,$G605)</f>
        <v>0</v>
      </c>
    </row>
    <row r="606" spans="1:19" ht="15" customHeight="1" x14ac:dyDescent="0.25">
      <c r="A606" s="124"/>
      <c r="B606" s="65"/>
      <c r="C606" s="65"/>
      <c r="D606" s="66"/>
      <c r="E606" s="67"/>
      <c r="F606" s="65"/>
      <c r="G606" s="66"/>
      <c r="J606" s="65"/>
      <c r="K606" s="65"/>
      <c r="L606" s="66"/>
      <c r="M606" s="65"/>
      <c r="O606" s="65"/>
      <c r="P606" s="66"/>
      <c r="Q606" s="31">
        <f t="shared" si="18"/>
        <v>9999</v>
      </c>
      <c r="R606" s="31" t="str">
        <f t="shared" si="19"/>
        <v/>
      </c>
      <c r="S606" s="29">
        <f>IF($Q606&lt;Parâmetros!$E$19,$G606-1,$G606)</f>
        <v>0</v>
      </c>
    </row>
    <row r="607" spans="1:19" ht="15" customHeight="1" x14ac:dyDescent="0.25">
      <c r="A607" s="124"/>
      <c r="B607" s="65"/>
      <c r="C607" s="65"/>
      <c r="D607" s="66"/>
      <c r="E607" s="67"/>
      <c r="F607" s="65"/>
      <c r="G607" s="66"/>
      <c r="J607" s="65"/>
      <c r="K607" s="65"/>
      <c r="L607" s="66"/>
      <c r="M607" s="65"/>
      <c r="N607" s="65"/>
      <c r="O607" s="65"/>
      <c r="P607" s="66"/>
      <c r="Q607" s="31">
        <f t="shared" si="18"/>
        <v>9999</v>
      </c>
      <c r="R607" s="31" t="str">
        <f t="shared" si="19"/>
        <v/>
      </c>
      <c r="S607" s="29">
        <f>IF($Q607&lt;Parâmetros!$E$19,$G607-1,$G607)</f>
        <v>0</v>
      </c>
    </row>
    <row r="608" spans="1:19" ht="15" customHeight="1" x14ac:dyDescent="0.25">
      <c r="A608" s="124"/>
      <c r="B608" s="65"/>
      <c r="C608" s="65"/>
      <c r="D608" s="66"/>
      <c r="E608" s="67"/>
      <c r="F608" s="65"/>
      <c r="G608" s="66"/>
      <c r="J608" s="65"/>
      <c r="K608" s="65"/>
      <c r="L608" s="66"/>
      <c r="M608" s="65"/>
      <c r="N608" s="65"/>
      <c r="O608" s="65"/>
      <c r="P608" s="66"/>
      <c r="Q608" s="31">
        <f t="shared" si="18"/>
        <v>9999</v>
      </c>
      <c r="R608" s="31" t="str">
        <f t="shared" si="19"/>
        <v/>
      </c>
      <c r="S608" s="29">
        <f>IF($Q608&lt;Parâmetros!$E$19,$G608-1,$G608)</f>
        <v>0</v>
      </c>
    </row>
    <row r="609" spans="1:19" ht="15" customHeight="1" x14ac:dyDescent="0.25">
      <c r="A609" s="124"/>
      <c r="B609" s="65"/>
      <c r="C609" s="65"/>
      <c r="D609" s="66"/>
      <c r="E609" s="67"/>
      <c r="F609" s="65"/>
      <c r="G609" s="66"/>
      <c r="J609" s="65"/>
      <c r="K609" s="65"/>
      <c r="L609" s="66"/>
      <c r="M609" s="65"/>
      <c r="N609" s="65"/>
      <c r="O609" s="65"/>
      <c r="P609" s="66"/>
      <c r="Q609" s="31">
        <f t="shared" si="18"/>
        <v>9999</v>
      </c>
      <c r="R609" s="31" t="str">
        <f t="shared" si="19"/>
        <v/>
      </c>
      <c r="S609" s="29">
        <f>IF($Q609&lt;Parâmetros!$E$19,$G609-1,$G609)</f>
        <v>0</v>
      </c>
    </row>
    <row r="610" spans="1:19" ht="15" customHeight="1" x14ac:dyDescent="0.25">
      <c r="A610" s="124"/>
      <c r="B610" s="65"/>
      <c r="C610" s="65"/>
      <c r="D610" s="66"/>
      <c r="E610" s="67"/>
      <c r="F610" s="65"/>
      <c r="G610" s="66"/>
      <c r="J610" s="65"/>
      <c r="K610" s="65"/>
      <c r="L610" s="66"/>
      <c r="M610" s="65"/>
      <c r="O610" s="65"/>
      <c r="P610" s="66"/>
      <c r="Q610" s="31">
        <f t="shared" si="18"/>
        <v>9999</v>
      </c>
      <c r="R610" s="31" t="str">
        <f t="shared" si="19"/>
        <v/>
      </c>
      <c r="S610" s="29">
        <f>IF($Q610&lt;Parâmetros!$E$19,$G610-1,$G610)</f>
        <v>0</v>
      </c>
    </row>
    <row r="611" spans="1:19" ht="15" customHeight="1" x14ac:dyDescent="0.25">
      <c r="A611" s="124"/>
      <c r="B611" s="65"/>
      <c r="C611" s="65"/>
      <c r="D611" s="66"/>
      <c r="E611" s="67"/>
      <c r="F611" s="65"/>
      <c r="G611" s="66"/>
      <c r="J611" s="65"/>
      <c r="K611" s="65"/>
      <c r="L611" s="66"/>
      <c r="M611" s="65"/>
      <c r="N611" s="65"/>
      <c r="O611" s="65"/>
      <c r="P611" s="66"/>
      <c r="Q611" s="31">
        <f t="shared" si="18"/>
        <v>9999</v>
      </c>
      <c r="R611" s="31" t="str">
        <f t="shared" si="19"/>
        <v/>
      </c>
      <c r="S611" s="29">
        <f>IF($Q611&lt;Parâmetros!$E$19,$G611-1,$G611)</f>
        <v>0</v>
      </c>
    </row>
    <row r="612" spans="1:19" ht="15" customHeight="1" x14ac:dyDescent="0.25">
      <c r="A612" s="124"/>
      <c r="B612" s="65"/>
      <c r="C612" s="65"/>
      <c r="D612" s="66"/>
      <c r="E612" s="67"/>
      <c r="F612" s="65"/>
      <c r="G612" s="66"/>
      <c r="J612" s="65"/>
      <c r="K612" s="65"/>
      <c r="L612" s="66"/>
      <c r="M612" s="65"/>
      <c r="N612" s="65"/>
      <c r="O612" s="65"/>
      <c r="P612" s="66"/>
      <c r="Q612" s="31">
        <f t="shared" si="18"/>
        <v>9999</v>
      </c>
      <c r="R612" s="31" t="str">
        <f t="shared" si="19"/>
        <v/>
      </c>
      <c r="S612" s="29">
        <f>IF($Q612&lt;Parâmetros!$E$19,$G612-1,$G612)</f>
        <v>0</v>
      </c>
    </row>
    <row r="613" spans="1:19" ht="15" customHeight="1" x14ac:dyDescent="0.25">
      <c r="A613" s="124"/>
      <c r="B613" s="65"/>
      <c r="C613" s="65"/>
      <c r="D613" s="66"/>
      <c r="E613" s="67"/>
      <c r="F613" s="65"/>
      <c r="G613" s="66"/>
      <c r="J613" s="65"/>
      <c r="K613" s="65"/>
      <c r="L613" s="66"/>
      <c r="M613" s="65"/>
      <c r="N613" s="65"/>
      <c r="O613" s="65"/>
      <c r="P613" s="66"/>
      <c r="Q613" s="31">
        <f t="shared" si="18"/>
        <v>9999</v>
      </c>
      <c r="R613" s="31" t="str">
        <f t="shared" si="19"/>
        <v/>
      </c>
      <c r="S613" s="29">
        <f>IF($Q613&lt;Parâmetros!$E$19,$G613-1,$G613)</f>
        <v>0</v>
      </c>
    </row>
    <row r="614" spans="1:19" ht="15" customHeight="1" x14ac:dyDescent="0.25">
      <c r="A614" s="124"/>
      <c r="B614" s="65"/>
      <c r="C614" s="65"/>
      <c r="D614" s="66"/>
      <c r="E614" s="67"/>
      <c r="F614" s="65"/>
      <c r="G614" s="66"/>
      <c r="J614" s="65"/>
      <c r="K614" s="65"/>
      <c r="L614" s="66"/>
      <c r="M614" s="65"/>
      <c r="N614" s="65"/>
      <c r="O614" s="65"/>
      <c r="P614" s="66"/>
      <c r="Q614" s="31">
        <f t="shared" si="18"/>
        <v>9999</v>
      </c>
      <c r="R614" s="31" t="str">
        <f t="shared" si="19"/>
        <v/>
      </c>
      <c r="S614" s="29">
        <f>IF($Q614&lt;Parâmetros!$E$19,$G614-1,$G614)</f>
        <v>0</v>
      </c>
    </row>
    <row r="615" spans="1:19" ht="15" customHeight="1" x14ac:dyDescent="0.25">
      <c r="A615" s="124"/>
      <c r="B615" s="65"/>
      <c r="C615" s="65"/>
      <c r="D615" s="66"/>
      <c r="E615" s="67"/>
      <c r="F615" s="65"/>
      <c r="G615" s="66"/>
      <c r="J615" s="65"/>
      <c r="K615" s="65"/>
      <c r="L615" s="66"/>
      <c r="M615" s="65"/>
      <c r="N615" s="65"/>
      <c r="O615" s="65"/>
      <c r="P615" s="66"/>
      <c r="Q615" s="31">
        <f t="shared" si="18"/>
        <v>9999</v>
      </c>
      <c r="R615" s="31" t="str">
        <f t="shared" si="19"/>
        <v/>
      </c>
      <c r="S615" s="29">
        <f>IF($Q615&lt;Parâmetros!$E$19,$G615-1,$G615)</f>
        <v>0</v>
      </c>
    </row>
    <row r="616" spans="1:19" ht="15" customHeight="1" x14ac:dyDescent="0.25">
      <c r="A616" s="124"/>
      <c r="B616" s="65"/>
      <c r="C616" s="65"/>
      <c r="D616" s="66"/>
      <c r="E616" s="67"/>
      <c r="F616" s="65"/>
      <c r="G616" s="66"/>
      <c r="J616" s="65"/>
      <c r="K616" s="65"/>
      <c r="L616" s="66"/>
      <c r="M616" s="65"/>
      <c r="N616" s="65"/>
      <c r="O616" s="65"/>
      <c r="P616" s="66"/>
      <c r="Q616" s="31">
        <f t="shared" si="18"/>
        <v>9999</v>
      </c>
      <c r="R616" s="31" t="str">
        <f t="shared" si="19"/>
        <v/>
      </c>
      <c r="S616" s="29">
        <f>IF($Q616&lt;Parâmetros!$E$19,$G616-1,$G616)</f>
        <v>0</v>
      </c>
    </row>
    <row r="617" spans="1:19" ht="15" customHeight="1" x14ac:dyDescent="0.25">
      <c r="A617" s="124"/>
      <c r="B617" s="65"/>
      <c r="C617" s="65"/>
      <c r="D617" s="66"/>
      <c r="E617" s="67"/>
      <c r="F617" s="65"/>
      <c r="G617" s="66"/>
      <c r="J617" s="65"/>
      <c r="K617" s="65"/>
      <c r="L617" s="66"/>
      <c r="M617" s="65"/>
      <c r="N617" s="65"/>
      <c r="O617" s="65"/>
      <c r="P617" s="66"/>
      <c r="Q617" s="31">
        <f t="shared" si="18"/>
        <v>9999</v>
      </c>
      <c r="R617" s="31" t="str">
        <f t="shared" si="19"/>
        <v/>
      </c>
      <c r="S617" s="29">
        <f>IF($Q617&lt;Parâmetros!$E$19,$G617-1,$G617)</f>
        <v>0</v>
      </c>
    </row>
    <row r="618" spans="1:19" ht="15" customHeight="1" x14ac:dyDescent="0.25">
      <c r="A618" s="124"/>
      <c r="B618" s="65"/>
      <c r="C618" s="65"/>
      <c r="D618" s="66"/>
      <c r="E618" s="67"/>
      <c r="F618" s="65"/>
      <c r="G618" s="66"/>
      <c r="J618" s="65"/>
      <c r="K618" s="65"/>
      <c r="L618" s="66"/>
      <c r="M618" s="65"/>
      <c r="O618" s="65"/>
      <c r="P618" s="66"/>
      <c r="Q618" s="31">
        <f t="shared" si="18"/>
        <v>9999</v>
      </c>
      <c r="R618" s="31" t="str">
        <f t="shared" si="19"/>
        <v/>
      </c>
      <c r="S618" s="29">
        <f>IF($Q618&lt;Parâmetros!$E$19,$G618-1,$G618)</f>
        <v>0</v>
      </c>
    </row>
    <row r="619" spans="1:19" ht="15" customHeight="1" x14ac:dyDescent="0.25">
      <c r="A619" s="124"/>
      <c r="B619" s="65"/>
      <c r="C619" s="65"/>
      <c r="D619" s="66"/>
      <c r="E619" s="67"/>
      <c r="F619" s="65"/>
      <c r="G619" s="66"/>
      <c r="J619" s="65"/>
      <c r="K619" s="65"/>
      <c r="L619" s="66"/>
      <c r="M619" s="65"/>
      <c r="O619" s="65"/>
      <c r="P619" s="66"/>
      <c r="Q619" s="31">
        <f t="shared" si="18"/>
        <v>9999</v>
      </c>
      <c r="R619" s="31" t="str">
        <f t="shared" si="19"/>
        <v/>
      </c>
      <c r="S619" s="29">
        <f>IF($Q619&lt;Parâmetros!$E$19,$G619-1,$G619)</f>
        <v>0</v>
      </c>
    </row>
    <row r="620" spans="1:19" ht="15" customHeight="1" x14ac:dyDescent="0.25">
      <c r="A620" s="124"/>
      <c r="B620" s="65"/>
      <c r="C620" s="65"/>
      <c r="D620" s="66"/>
      <c r="E620" s="67"/>
      <c r="F620" s="65"/>
      <c r="G620" s="66"/>
      <c r="J620" s="65"/>
      <c r="K620" s="65"/>
      <c r="L620" s="66"/>
      <c r="M620" s="65"/>
      <c r="O620" s="65"/>
      <c r="P620" s="66"/>
      <c r="Q620" s="31">
        <f t="shared" si="18"/>
        <v>9999</v>
      </c>
      <c r="R620" s="31" t="str">
        <f t="shared" si="19"/>
        <v/>
      </c>
      <c r="S620" s="29">
        <f>IF($Q620&lt;Parâmetros!$E$19,$G620-1,$G620)</f>
        <v>0</v>
      </c>
    </row>
    <row r="621" spans="1:19" ht="15" customHeight="1" x14ac:dyDescent="0.25">
      <c r="A621" s="124"/>
      <c r="B621" s="65"/>
      <c r="C621" s="65"/>
      <c r="D621" s="66"/>
      <c r="E621" s="67"/>
      <c r="F621" s="65"/>
      <c r="G621" s="66"/>
      <c r="J621" s="65"/>
      <c r="K621" s="65"/>
      <c r="L621" s="66"/>
      <c r="M621" s="65"/>
      <c r="O621" s="65"/>
      <c r="P621" s="66"/>
      <c r="Q621" s="31">
        <f t="shared" si="18"/>
        <v>9999</v>
      </c>
      <c r="R621" s="31" t="str">
        <f t="shared" si="19"/>
        <v/>
      </c>
      <c r="S621" s="29">
        <f>IF($Q621&lt;Parâmetros!$E$19,$G621-1,$G621)</f>
        <v>0</v>
      </c>
    </row>
    <row r="622" spans="1:19" ht="15" customHeight="1" x14ac:dyDescent="0.25">
      <c r="A622" s="124"/>
      <c r="B622" s="65"/>
      <c r="C622" s="65"/>
      <c r="D622" s="66"/>
      <c r="E622" s="67"/>
      <c r="F622" s="65"/>
      <c r="G622" s="66"/>
      <c r="J622" s="65"/>
      <c r="K622" s="65"/>
      <c r="L622" s="66"/>
      <c r="M622" s="65"/>
      <c r="N622" s="65"/>
      <c r="O622" s="65"/>
      <c r="P622" s="66"/>
      <c r="Q622" s="31">
        <f t="shared" si="18"/>
        <v>9999</v>
      </c>
      <c r="R622" s="31" t="str">
        <f t="shared" si="19"/>
        <v/>
      </c>
      <c r="S622" s="29">
        <f>IF($Q622&lt;Parâmetros!$E$19,$G622-1,$G622)</f>
        <v>0</v>
      </c>
    </row>
    <row r="623" spans="1:19" ht="15" customHeight="1" x14ac:dyDescent="0.25">
      <c r="A623" s="124"/>
      <c r="B623" s="65"/>
      <c r="C623" s="65"/>
      <c r="D623" s="66"/>
      <c r="E623" s="67"/>
      <c r="F623" s="65"/>
      <c r="G623" s="66"/>
      <c r="J623" s="65"/>
      <c r="K623" s="65"/>
      <c r="L623" s="66"/>
      <c r="M623" s="65"/>
      <c r="N623" s="65"/>
      <c r="O623" s="65"/>
      <c r="P623" s="66"/>
      <c r="Q623" s="31">
        <f t="shared" si="18"/>
        <v>9999</v>
      </c>
      <c r="R623" s="31" t="str">
        <f t="shared" si="19"/>
        <v/>
      </c>
      <c r="S623" s="29">
        <f>IF($Q623&lt;Parâmetros!$E$19,$G623-1,$G623)</f>
        <v>0</v>
      </c>
    </row>
    <row r="624" spans="1:19" ht="15" customHeight="1" x14ac:dyDescent="0.25">
      <c r="A624" s="124"/>
      <c r="B624" s="65"/>
      <c r="C624" s="65"/>
      <c r="D624" s="66"/>
      <c r="E624" s="67"/>
      <c r="F624" s="65"/>
      <c r="G624" s="66"/>
      <c r="J624" s="65"/>
      <c r="K624" s="65"/>
      <c r="L624" s="66"/>
      <c r="M624" s="65"/>
      <c r="N624" s="65"/>
      <c r="O624" s="65"/>
      <c r="P624" s="66"/>
      <c r="Q624" s="31">
        <f t="shared" si="18"/>
        <v>9999</v>
      </c>
      <c r="R624" s="31" t="str">
        <f t="shared" si="19"/>
        <v/>
      </c>
      <c r="S624" s="29">
        <f>IF($Q624&lt;Parâmetros!$E$19,$G624-1,$G624)</f>
        <v>0</v>
      </c>
    </row>
    <row r="625" spans="1:19" ht="15" customHeight="1" x14ac:dyDescent="0.25">
      <c r="A625" s="124"/>
      <c r="B625" s="65"/>
      <c r="C625" s="65"/>
      <c r="D625" s="66"/>
      <c r="E625" s="67"/>
      <c r="F625" s="65"/>
      <c r="G625" s="66"/>
      <c r="J625" s="65"/>
      <c r="K625" s="65"/>
      <c r="L625" s="66"/>
      <c r="M625" s="65"/>
      <c r="N625" s="65"/>
      <c r="O625" s="65"/>
      <c r="P625" s="66"/>
      <c r="Q625" s="31">
        <f t="shared" si="18"/>
        <v>9999</v>
      </c>
      <c r="R625" s="31" t="str">
        <f t="shared" si="19"/>
        <v/>
      </c>
      <c r="S625" s="29">
        <f>IF($Q625&lt;Parâmetros!$E$19,$G625-1,$G625)</f>
        <v>0</v>
      </c>
    </row>
    <row r="626" spans="1:19" ht="15" customHeight="1" x14ac:dyDescent="0.25">
      <c r="A626" s="124"/>
      <c r="B626" s="65"/>
      <c r="C626" s="65"/>
      <c r="D626" s="66"/>
      <c r="E626" s="67"/>
      <c r="F626" s="65"/>
      <c r="G626" s="66"/>
      <c r="J626" s="65"/>
      <c r="K626" s="65"/>
      <c r="L626" s="66"/>
      <c r="M626" s="65"/>
      <c r="N626" s="65"/>
      <c r="O626" s="65"/>
      <c r="P626" s="66"/>
      <c r="Q626" s="31">
        <f t="shared" si="18"/>
        <v>9999</v>
      </c>
      <c r="R626" s="31" t="str">
        <f t="shared" si="19"/>
        <v/>
      </c>
      <c r="S626" s="29">
        <f>IF($Q626&lt;Parâmetros!$E$19,$G626-1,$G626)</f>
        <v>0</v>
      </c>
    </row>
    <row r="627" spans="1:19" ht="15" customHeight="1" x14ac:dyDescent="0.25">
      <c r="A627" s="124"/>
      <c r="B627" s="65"/>
      <c r="C627" s="65"/>
      <c r="D627" s="66"/>
      <c r="E627" s="67"/>
      <c r="F627" s="65"/>
      <c r="G627" s="66"/>
      <c r="J627" s="65"/>
      <c r="K627" s="65"/>
      <c r="L627" s="66"/>
      <c r="M627" s="65"/>
      <c r="N627" s="65"/>
      <c r="O627" s="65"/>
      <c r="P627" s="66"/>
      <c r="Q627" s="31">
        <f t="shared" si="18"/>
        <v>9999</v>
      </c>
      <c r="R627" s="31" t="str">
        <f t="shared" si="19"/>
        <v/>
      </c>
      <c r="S627" s="29">
        <f>IF($Q627&lt;Parâmetros!$E$19,$G627-1,$G627)</f>
        <v>0</v>
      </c>
    </row>
    <row r="628" spans="1:19" ht="15" customHeight="1" x14ac:dyDescent="0.25">
      <c r="A628" s="124"/>
      <c r="B628" s="65"/>
      <c r="C628" s="65"/>
      <c r="D628" s="66"/>
      <c r="E628" s="67"/>
      <c r="F628" s="65"/>
      <c r="G628" s="66"/>
      <c r="J628" s="65"/>
      <c r="K628" s="65"/>
      <c r="L628" s="66"/>
      <c r="M628" s="65"/>
      <c r="N628" s="65"/>
      <c r="O628" s="65"/>
      <c r="P628" s="66"/>
      <c r="Q628" s="31">
        <f t="shared" si="18"/>
        <v>9999</v>
      </c>
      <c r="R628" s="31" t="str">
        <f t="shared" si="19"/>
        <v/>
      </c>
      <c r="S628" s="29">
        <f>IF($Q628&lt;Parâmetros!$E$19,$G628-1,$G628)</f>
        <v>0</v>
      </c>
    </row>
    <row r="629" spans="1:19" ht="15" customHeight="1" x14ac:dyDescent="0.25">
      <c r="A629" s="124"/>
      <c r="B629" s="65"/>
      <c r="C629" s="65"/>
      <c r="D629" s="66"/>
      <c r="E629" s="67"/>
      <c r="F629" s="65"/>
      <c r="G629" s="66"/>
      <c r="J629" s="65"/>
      <c r="K629" s="65"/>
      <c r="L629" s="66"/>
      <c r="M629" s="65"/>
      <c r="N629" s="65"/>
      <c r="O629" s="65"/>
      <c r="P629" s="66"/>
      <c r="Q629" s="31">
        <f t="shared" si="18"/>
        <v>9999</v>
      </c>
      <c r="R629" s="31" t="str">
        <f t="shared" si="19"/>
        <v/>
      </c>
      <c r="S629" s="29">
        <f>IF($Q629&lt;Parâmetros!$E$19,$G629-1,$G629)</f>
        <v>0</v>
      </c>
    </row>
    <row r="630" spans="1:19" ht="15" customHeight="1" x14ac:dyDescent="0.25">
      <c r="A630" s="124"/>
      <c r="B630" s="65"/>
      <c r="C630" s="65"/>
      <c r="D630" s="66"/>
      <c r="E630" s="67"/>
      <c r="F630" s="65"/>
      <c r="G630" s="66"/>
      <c r="J630" s="65"/>
      <c r="K630" s="65"/>
      <c r="L630" s="66"/>
      <c r="M630" s="65"/>
      <c r="N630" s="65"/>
      <c r="O630" s="65"/>
      <c r="P630" s="66"/>
      <c r="Q630" s="31">
        <f t="shared" si="18"/>
        <v>9999</v>
      </c>
      <c r="R630" s="31" t="str">
        <f t="shared" si="19"/>
        <v/>
      </c>
      <c r="S630" s="29">
        <f>IF($Q630&lt;Parâmetros!$E$19,$G630-1,$G630)</f>
        <v>0</v>
      </c>
    </row>
    <row r="631" spans="1:19" ht="15" customHeight="1" x14ac:dyDescent="0.25">
      <c r="A631" s="124"/>
      <c r="B631" s="65"/>
      <c r="C631" s="65"/>
      <c r="D631" s="66"/>
      <c r="E631" s="67"/>
      <c r="F631" s="65"/>
      <c r="G631" s="66"/>
      <c r="J631" s="65"/>
      <c r="K631" s="65"/>
      <c r="L631" s="66"/>
      <c r="M631" s="65"/>
      <c r="N631" s="65"/>
      <c r="O631" s="65"/>
      <c r="P631" s="66"/>
      <c r="Q631" s="31">
        <f t="shared" si="18"/>
        <v>9999</v>
      </c>
      <c r="R631" s="31" t="str">
        <f t="shared" si="19"/>
        <v/>
      </c>
      <c r="S631" s="29">
        <f>IF($Q631&lt;Parâmetros!$E$19,$G631-1,$G631)</f>
        <v>0</v>
      </c>
    </row>
    <row r="632" spans="1:19" ht="15" customHeight="1" x14ac:dyDescent="0.25">
      <c r="A632" s="124"/>
      <c r="B632" s="65"/>
      <c r="C632" s="65"/>
      <c r="D632" s="66"/>
      <c r="E632" s="67"/>
      <c r="F632" s="65"/>
      <c r="G632" s="66"/>
      <c r="J632" s="65"/>
      <c r="K632" s="65"/>
      <c r="L632" s="66"/>
      <c r="M632" s="65"/>
      <c r="N632" s="65"/>
      <c r="O632" s="65"/>
      <c r="P632" s="66"/>
      <c r="Q632" s="31">
        <f t="shared" si="18"/>
        <v>9999</v>
      </c>
      <c r="R632" s="31" t="str">
        <f t="shared" si="19"/>
        <v/>
      </c>
      <c r="S632" s="29">
        <f>IF($Q632&lt;Parâmetros!$E$19,$G632-1,$G632)</f>
        <v>0</v>
      </c>
    </row>
    <row r="633" spans="1:19" ht="15" customHeight="1" x14ac:dyDescent="0.25">
      <c r="A633" s="124"/>
      <c r="B633" s="65"/>
      <c r="C633" s="65"/>
      <c r="D633" s="66"/>
      <c r="E633" s="67"/>
      <c r="F633" s="65"/>
      <c r="G633" s="66"/>
      <c r="J633" s="65"/>
      <c r="K633" s="65"/>
      <c r="L633" s="66"/>
      <c r="M633" s="65"/>
      <c r="N633" s="65"/>
      <c r="O633" s="65"/>
      <c r="P633" s="66"/>
      <c r="Q633" s="31">
        <f t="shared" si="18"/>
        <v>9999</v>
      </c>
      <c r="R633" s="31" t="str">
        <f t="shared" si="19"/>
        <v/>
      </c>
      <c r="S633" s="29">
        <f>IF($Q633&lt;Parâmetros!$E$19,$G633-1,$G633)</f>
        <v>0</v>
      </c>
    </row>
    <row r="634" spans="1:19" ht="15" customHeight="1" x14ac:dyDescent="0.25">
      <c r="A634" s="124"/>
      <c r="B634" s="65"/>
      <c r="C634" s="65"/>
      <c r="D634" s="66"/>
      <c r="E634" s="67"/>
      <c r="F634" s="65"/>
      <c r="G634" s="66"/>
      <c r="J634" s="65"/>
      <c r="K634" s="65"/>
      <c r="L634" s="66"/>
      <c r="M634" s="65"/>
      <c r="N634" s="65"/>
      <c r="O634" s="65"/>
      <c r="P634" s="66"/>
      <c r="Q634" s="31">
        <f t="shared" si="18"/>
        <v>9999</v>
      </c>
      <c r="R634" s="31" t="str">
        <f t="shared" si="19"/>
        <v/>
      </c>
      <c r="S634" s="29">
        <f>IF($Q634&lt;Parâmetros!$E$19,$G634-1,$G634)</f>
        <v>0</v>
      </c>
    </row>
    <row r="635" spans="1:19" ht="15" customHeight="1" x14ac:dyDescent="0.25">
      <c r="A635" s="124"/>
      <c r="B635" s="65"/>
      <c r="C635" s="65"/>
      <c r="D635" s="66"/>
      <c r="E635" s="67"/>
      <c r="F635" s="65"/>
      <c r="G635" s="66"/>
      <c r="J635" s="65"/>
      <c r="K635" s="65"/>
      <c r="L635" s="66"/>
      <c r="M635" s="65"/>
      <c r="N635" s="65"/>
      <c r="O635" s="65"/>
      <c r="P635" s="66"/>
      <c r="Q635" s="31">
        <f t="shared" si="18"/>
        <v>9999</v>
      </c>
      <c r="R635" s="31" t="str">
        <f t="shared" si="19"/>
        <v/>
      </c>
      <c r="S635" s="29">
        <f>IF($Q635&lt;Parâmetros!$E$19,$G635-1,$G635)</f>
        <v>0</v>
      </c>
    </row>
    <row r="636" spans="1:19" ht="15" customHeight="1" x14ac:dyDescent="0.25">
      <c r="A636" s="124"/>
      <c r="B636" s="65"/>
      <c r="C636" s="65"/>
      <c r="D636" s="66"/>
      <c r="E636" s="67"/>
      <c r="F636" s="65"/>
      <c r="G636" s="66"/>
      <c r="J636" s="65"/>
      <c r="K636" s="65"/>
      <c r="L636" s="66"/>
      <c r="M636" s="65"/>
      <c r="O636" s="65"/>
      <c r="P636" s="66"/>
      <c r="Q636" s="31">
        <f t="shared" si="18"/>
        <v>9999</v>
      </c>
      <c r="R636" s="31" t="str">
        <f t="shared" si="19"/>
        <v/>
      </c>
      <c r="S636" s="29">
        <f>IF($Q636&lt;Parâmetros!$E$19,$G636-1,$G636)</f>
        <v>0</v>
      </c>
    </row>
    <row r="637" spans="1:19" ht="15" customHeight="1" x14ac:dyDescent="0.25">
      <c r="A637" s="124"/>
      <c r="B637" s="65"/>
      <c r="C637" s="65"/>
      <c r="D637" s="66"/>
      <c r="E637" s="67"/>
      <c r="F637" s="65"/>
      <c r="G637" s="66"/>
      <c r="J637" s="65"/>
      <c r="K637" s="65"/>
      <c r="L637" s="66"/>
      <c r="M637" s="65"/>
      <c r="N637" s="65"/>
      <c r="O637" s="65"/>
      <c r="P637" s="66"/>
      <c r="Q637" s="31">
        <f t="shared" si="18"/>
        <v>9999</v>
      </c>
      <c r="R637" s="31" t="str">
        <f t="shared" si="19"/>
        <v/>
      </c>
      <c r="S637" s="29">
        <f>IF($Q637&lt;Parâmetros!$E$19,$G637-1,$G637)</f>
        <v>0</v>
      </c>
    </row>
    <row r="638" spans="1:19" ht="15" customHeight="1" x14ac:dyDescent="0.25">
      <c r="A638" s="124"/>
      <c r="B638" s="65"/>
      <c r="C638" s="65"/>
      <c r="D638" s="66"/>
      <c r="E638" s="67"/>
      <c r="F638" s="65"/>
      <c r="G638" s="66"/>
      <c r="J638" s="65"/>
      <c r="K638" s="65"/>
      <c r="L638" s="66"/>
      <c r="M638" s="65"/>
      <c r="N638" s="65"/>
      <c r="O638" s="65"/>
      <c r="P638" s="66"/>
      <c r="Q638" s="31">
        <f t="shared" si="18"/>
        <v>9999</v>
      </c>
      <c r="R638" s="31" t="str">
        <f t="shared" si="19"/>
        <v/>
      </c>
      <c r="S638" s="29">
        <f>IF($Q638&lt;Parâmetros!$E$19,$G638-1,$G638)</f>
        <v>0</v>
      </c>
    </row>
    <row r="639" spans="1:19" ht="15" customHeight="1" x14ac:dyDescent="0.25">
      <c r="A639" s="124"/>
      <c r="B639" s="65"/>
      <c r="C639" s="65"/>
      <c r="D639" s="66"/>
      <c r="E639" s="67"/>
      <c r="F639" s="65"/>
      <c r="G639" s="66"/>
      <c r="J639" s="65"/>
      <c r="K639" s="65"/>
      <c r="L639" s="66"/>
      <c r="M639" s="65"/>
      <c r="N639" s="65"/>
      <c r="O639" s="65"/>
      <c r="P639" s="66"/>
      <c r="Q639" s="31">
        <f t="shared" si="18"/>
        <v>9999</v>
      </c>
      <c r="R639" s="31" t="str">
        <f t="shared" si="19"/>
        <v/>
      </c>
      <c r="S639" s="29">
        <f>IF($Q639&lt;Parâmetros!$E$19,$G639-1,$G639)</f>
        <v>0</v>
      </c>
    </row>
    <row r="640" spans="1:19" ht="15" customHeight="1" x14ac:dyDescent="0.25">
      <c r="A640" s="124"/>
      <c r="B640" s="65"/>
      <c r="C640" s="65"/>
      <c r="D640" s="66"/>
      <c r="E640" s="67"/>
      <c r="F640" s="65"/>
      <c r="G640" s="66"/>
      <c r="J640" s="65"/>
      <c r="K640" s="65"/>
      <c r="L640" s="66"/>
      <c r="M640" s="65"/>
      <c r="N640" s="65"/>
      <c r="O640" s="65"/>
      <c r="P640" s="66"/>
      <c r="Q640" s="31">
        <f t="shared" si="18"/>
        <v>9999</v>
      </c>
      <c r="R640" s="31" t="str">
        <f t="shared" si="19"/>
        <v/>
      </c>
      <c r="S640" s="29">
        <f>IF($Q640&lt;Parâmetros!$E$19,$G640-1,$G640)</f>
        <v>0</v>
      </c>
    </row>
    <row r="641" spans="1:19" ht="15" customHeight="1" x14ac:dyDescent="0.25">
      <c r="A641" s="124"/>
      <c r="B641" s="65"/>
      <c r="C641" s="65"/>
      <c r="D641" s="66"/>
      <c r="E641" s="67"/>
      <c r="F641" s="65"/>
      <c r="G641" s="66"/>
      <c r="J641" s="65"/>
      <c r="K641" s="65"/>
      <c r="L641" s="66"/>
      <c r="M641" s="65"/>
      <c r="N641" s="65"/>
      <c r="O641" s="65"/>
      <c r="P641" s="66"/>
      <c r="Q641" s="31">
        <f t="shared" si="18"/>
        <v>9999</v>
      </c>
      <c r="R641" s="31" t="str">
        <f t="shared" si="19"/>
        <v/>
      </c>
      <c r="S641" s="29">
        <f>IF($Q641&lt;Parâmetros!$E$19,$G641-1,$G641)</f>
        <v>0</v>
      </c>
    </row>
    <row r="642" spans="1:19" ht="15" customHeight="1" x14ac:dyDescent="0.25">
      <c r="A642" s="124"/>
      <c r="B642" s="65"/>
      <c r="C642" s="65"/>
      <c r="D642" s="66"/>
      <c r="E642" s="67"/>
      <c r="F642" s="65"/>
      <c r="G642" s="66"/>
      <c r="J642" s="65"/>
      <c r="K642" s="65"/>
      <c r="L642" s="66"/>
      <c r="M642" s="65"/>
      <c r="N642" s="65"/>
      <c r="O642" s="65"/>
      <c r="P642" s="66"/>
      <c r="Q642" s="31">
        <f t="shared" ref="Q642:Q705" si="20">IFERROR(VALUE(LEFT($J642,2))*60+VALUE(MID($J642,4,2)),9999)</f>
        <v>9999</v>
      </c>
      <c r="R642" s="31" t="str">
        <f t="shared" ref="R642:R705" si="21">IFERROR(VALUE(LEFT($K642,2))*60+VALUE(MID($K642,4,2)),"")</f>
        <v/>
      </c>
      <c r="S642" s="29">
        <f>IF($Q642&lt;Parâmetros!$E$19,$G642-1,$G642)</f>
        <v>0</v>
      </c>
    </row>
    <row r="643" spans="1:19" ht="15" customHeight="1" x14ac:dyDescent="0.25">
      <c r="A643" s="124"/>
      <c r="B643" s="65"/>
      <c r="C643" s="65"/>
      <c r="D643" s="66"/>
      <c r="E643" s="67"/>
      <c r="F643" s="65"/>
      <c r="G643" s="66"/>
      <c r="J643" s="65"/>
      <c r="K643" s="65"/>
      <c r="L643" s="66"/>
      <c r="M643" s="65"/>
      <c r="N643" s="65"/>
      <c r="O643" s="65"/>
      <c r="P643" s="66"/>
      <c r="Q643" s="31">
        <f t="shared" si="20"/>
        <v>9999</v>
      </c>
      <c r="R643" s="31" t="str">
        <f t="shared" si="21"/>
        <v/>
      </c>
      <c r="S643" s="29">
        <f>IF($Q643&lt;Parâmetros!$E$19,$G643-1,$G643)</f>
        <v>0</v>
      </c>
    </row>
    <row r="644" spans="1:19" ht="15" customHeight="1" x14ac:dyDescent="0.25">
      <c r="A644" s="124"/>
      <c r="B644" s="65"/>
      <c r="C644" s="65"/>
      <c r="D644" s="66"/>
      <c r="E644" s="67"/>
      <c r="F644" s="65"/>
      <c r="G644" s="66"/>
      <c r="J644" s="65"/>
      <c r="K644" s="65"/>
      <c r="L644" s="66"/>
      <c r="M644" s="65"/>
      <c r="N644" s="65"/>
      <c r="O644" s="65"/>
      <c r="P644" s="66"/>
      <c r="Q644" s="31">
        <f t="shared" si="20"/>
        <v>9999</v>
      </c>
      <c r="R644" s="31" t="str">
        <f t="shared" si="21"/>
        <v/>
      </c>
      <c r="S644" s="29">
        <f>IF($Q644&lt;Parâmetros!$E$19,$G644-1,$G644)</f>
        <v>0</v>
      </c>
    </row>
    <row r="645" spans="1:19" ht="15" customHeight="1" x14ac:dyDescent="0.25">
      <c r="A645" s="124"/>
      <c r="B645" s="65"/>
      <c r="C645" s="65"/>
      <c r="D645" s="66"/>
      <c r="E645" s="67"/>
      <c r="F645" s="65"/>
      <c r="G645" s="66"/>
      <c r="J645" s="65"/>
      <c r="K645" s="65"/>
      <c r="L645" s="66"/>
      <c r="M645" s="65"/>
      <c r="N645" s="65"/>
      <c r="O645" s="65"/>
      <c r="P645" s="66"/>
      <c r="Q645" s="31">
        <f t="shared" si="20"/>
        <v>9999</v>
      </c>
      <c r="R645" s="31" t="str">
        <f t="shared" si="21"/>
        <v/>
      </c>
      <c r="S645" s="29">
        <f>IF($Q645&lt;Parâmetros!$E$19,$G645-1,$G645)</f>
        <v>0</v>
      </c>
    </row>
    <row r="646" spans="1:19" ht="15" customHeight="1" x14ac:dyDescent="0.25">
      <c r="A646" s="124"/>
      <c r="B646" s="65"/>
      <c r="C646" s="65"/>
      <c r="D646" s="66"/>
      <c r="E646" s="67"/>
      <c r="F646" s="65"/>
      <c r="G646" s="66"/>
      <c r="J646" s="65"/>
      <c r="K646" s="65"/>
      <c r="L646" s="66"/>
      <c r="M646" s="65"/>
      <c r="N646" s="65"/>
      <c r="O646" s="65"/>
      <c r="P646" s="66"/>
      <c r="Q646" s="31">
        <f t="shared" si="20"/>
        <v>9999</v>
      </c>
      <c r="R646" s="31" t="str">
        <f t="shared" si="21"/>
        <v/>
      </c>
      <c r="S646" s="29">
        <f>IF($Q646&lt;Parâmetros!$E$19,$G646-1,$G646)</f>
        <v>0</v>
      </c>
    </row>
    <row r="647" spans="1:19" ht="15" customHeight="1" x14ac:dyDescent="0.25">
      <c r="A647" s="124"/>
      <c r="B647" s="65"/>
      <c r="C647" s="65"/>
      <c r="D647" s="66"/>
      <c r="E647" s="67"/>
      <c r="F647" s="65"/>
      <c r="G647" s="66"/>
      <c r="J647" s="65"/>
      <c r="K647" s="65"/>
      <c r="L647" s="66"/>
      <c r="M647" s="65"/>
      <c r="N647" s="65"/>
      <c r="O647" s="65"/>
      <c r="P647" s="66"/>
      <c r="Q647" s="31">
        <f t="shared" si="20"/>
        <v>9999</v>
      </c>
      <c r="R647" s="31" t="str">
        <f t="shared" si="21"/>
        <v/>
      </c>
      <c r="S647" s="29">
        <f>IF($Q647&lt;Parâmetros!$E$19,$G647-1,$G647)</f>
        <v>0</v>
      </c>
    </row>
    <row r="648" spans="1:19" ht="15" customHeight="1" x14ac:dyDescent="0.25">
      <c r="A648" s="124"/>
      <c r="B648" s="65"/>
      <c r="C648" s="65"/>
      <c r="D648" s="66"/>
      <c r="E648" s="67"/>
      <c r="F648" s="65"/>
      <c r="G648" s="66"/>
      <c r="J648" s="65"/>
      <c r="K648" s="65"/>
      <c r="L648" s="66"/>
      <c r="M648" s="65"/>
      <c r="N648" s="65"/>
      <c r="O648" s="65"/>
      <c r="P648" s="66"/>
      <c r="Q648" s="31">
        <f t="shared" si="20"/>
        <v>9999</v>
      </c>
      <c r="R648" s="31" t="str">
        <f t="shared" si="21"/>
        <v/>
      </c>
      <c r="S648" s="29">
        <f>IF($Q648&lt;Parâmetros!$E$19,$G648-1,$G648)</f>
        <v>0</v>
      </c>
    </row>
    <row r="649" spans="1:19" ht="15" customHeight="1" x14ac:dyDescent="0.25">
      <c r="A649" s="124"/>
      <c r="B649" s="65"/>
      <c r="C649" s="65"/>
      <c r="D649" s="66"/>
      <c r="E649" s="67"/>
      <c r="F649" s="65"/>
      <c r="G649" s="66"/>
      <c r="J649" s="65"/>
      <c r="K649" s="65"/>
      <c r="L649" s="66"/>
      <c r="M649" s="65"/>
      <c r="N649" s="65"/>
      <c r="O649" s="65"/>
      <c r="P649" s="66"/>
      <c r="Q649" s="31">
        <f t="shared" si="20"/>
        <v>9999</v>
      </c>
      <c r="R649" s="31" t="str">
        <f t="shared" si="21"/>
        <v/>
      </c>
      <c r="S649" s="29">
        <f>IF($Q649&lt;Parâmetros!$E$19,$G649-1,$G649)</f>
        <v>0</v>
      </c>
    </row>
    <row r="650" spans="1:19" ht="15" customHeight="1" x14ac:dyDescent="0.25">
      <c r="A650" s="124"/>
      <c r="B650" s="65"/>
      <c r="C650" s="65"/>
      <c r="D650" s="66"/>
      <c r="E650" s="67"/>
      <c r="F650" s="65"/>
      <c r="G650" s="66"/>
      <c r="J650" s="65"/>
      <c r="K650" s="65"/>
      <c r="L650" s="66"/>
      <c r="M650" s="65"/>
      <c r="N650" s="65"/>
      <c r="O650" s="65"/>
      <c r="P650" s="66"/>
      <c r="Q650" s="31">
        <f t="shared" si="20"/>
        <v>9999</v>
      </c>
      <c r="R650" s="31" t="str">
        <f t="shared" si="21"/>
        <v/>
      </c>
      <c r="S650" s="29">
        <f>IF($Q650&lt;Parâmetros!$E$19,$G650-1,$G650)</f>
        <v>0</v>
      </c>
    </row>
    <row r="651" spans="1:19" ht="15" customHeight="1" x14ac:dyDescent="0.25">
      <c r="A651" s="124"/>
      <c r="B651" s="65"/>
      <c r="C651" s="65"/>
      <c r="D651" s="66"/>
      <c r="E651" s="67"/>
      <c r="F651" s="65"/>
      <c r="G651" s="66"/>
      <c r="J651" s="65"/>
      <c r="K651" s="65"/>
      <c r="L651" s="66"/>
      <c r="M651" s="65"/>
      <c r="N651" s="65"/>
      <c r="O651" s="65"/>
      <c r="P651" s="66"/>
      <c r="Q651" s="31">
        <f t="shared" si="20"/>
        <v>9999</v>
      </c>
      <c r="R651" s="31" t="str">
        <f t="shared" si="21"/>
        <v/>
      </c>
      <c r="S651" s="29">
        <f>IF($Q651&lt;Parâmetros!$E$19,$G651-1,$G651)</f>
        <v>0</v>
      </c>
    </row>
    <row r="652" spans="1:19" ht="15" customHeight="1" x14ac:dyDescent="0.25">
      <c r="A652" s="124"/>
      <c r="B652" s="65"/>
      <c r="C652" s="65"/>
      <c r="D652" s="66"/>
      <c r="E652" s="67"/>
      <c r="F652" s="65"/>
      <c r="G652" s="66"/>
      <c r="J652" s="65"/>
      <c r="K652" s="65"/>
      <c r="L652" s="66"/>
      <c r="M652" s="65"/>
      <c r="N652" s="65"/>
      <c r="O652" s="65"/>
      <c r="P652" s="66"/>
      <c r="Q652" s="31">
        <f t="shared" si="20"/>
        <v>9999</v>
      </c>
      <c r="R652" s="31" t="str">
        <f t="shared" si="21"/>
        <v/>
      </c>
      <c r="S652" s="29">
        <f>IF($Q652&lt;Parâmetros!$E$19,$G652-1,$G652)</f>
        <v>0</v>
      </c>
    </row>
    <row r="653" spans="1:19" ht="15" customHeight="1" x14ac:dyDescent="0.25">
      <c r="A653" s="124"/>
      <c r="B653" s="65"/>
      <c r="C653" s="65"/>
      <c r="D653" s="66"/>
      <c r="E653" s="67"/>
      <c r="F653" s="65"/>
      <c r="G653" s="66"/>
      <c r="J653" s="65"/>
      <c r="K653" s="65"/>
      <c r="L653" s="66"/>
      <c r="M653" s="65"/>
      <c r="N653" s="65"/>
      <c r="O653" s="65"/>
      <c r="P653" s="66"/>
      <c r="Q653" s="31">
        <f t="shared" si="20"/>
        <v>9999</v>
      </c>
      <c r="R653" s="31" t="str">
        <f t="shared" si="21"/>
        <v/>
      </c>
      <c r="S653" s="29">
        <f>IF($Q653&lt;Parâmetros!$E$19,$G653-1,$G653)</f>
        <v>0</v>
      </c>
    </row>
    <row r="654" spans="1:19" ht="15" customHeight="1" x14ac:dyDescent="0.25">
      <c r="A654" s="124"/>
      <c r="B654" s="65"/>
      <c r="C654" s="65"/>
      <c r="D654" s="66"/>
      <c r="E654" s="67"/>
      <c r="F654" s="65"/>
      <c r="G654" s="66"/>
      <c r="J654" s="65"/>
      <c r="K654" s="65"/>
      <c r="L654" s="66"/>
      <c r="M654" s="65"/>
      <c r="N654" s="65"/>
      <c r="O654" s="65"/>
      <c r="P654" s="66"/>
      <c r="Q654" s="31">
        <f t="shared" si="20"/>
        <v>9999</v>
      </c>
      <c r="R654" s="31" t="str">
        <f t="shared" si="21"/>
        <v/>
      </c>
      <c r="S654" s="29">
        <f>IF($Q654&lt;Parâmetros!$E$19,$G654-1,$G654)</f>
        <v>0</v>
      </c>
    </row>
    <row r="655" spans="1:19" ht="15" customHeight="1" x14ac:dyDescent="0.25">
      <c r="A655" s="124"/>
      <c r="B655" s="65"/>
      <c r="C655" s="65"/>
      <c r="D655" s="66"/>
      <c r="E655" s="67"/>
      <c r="F655" s="65"/>
      <c r="G655" s="66"/>
      <c r="J655" s="65"/>
      <c r="K655" s="65"/>
      <c r="L655" s="66"/>
      <c r="M655" s="65"/>
      <c r="N655" s="65"/>
      <c r="O655" s="65"/>
      <c r="P655" s="66"/>
      <c r="Q655" s="31">
        <f t="shared" si="20"/>
        <v>9999</v>
      </c>
      <c r="R655" s="31" t="str">
        <f t="shared" si="21"/>
        <v/>
      </c>
      <c r="S655" s="29">
        <f>IF($Q655&lt;Parâmetros!$E$19,$G655-1,$G655)</f>
        <v>0</v>
      </c>
    </row>
    <row r="656" spans="1:19" ht="15" customHeight="1" x14ac:dyDescent="0.25">
      <c r="A656" s="124"/>
      <c r="B656" s="65"/>
      <c r="C656" s="65"/>
      <c r="D656" s="66"/>
      <c r="E656" s="67"/>
      <c r="F656" s="65"/>
      <c r="G656" s="66"/>
      <c r="J656" s="65"/>
      <c r="K656" s="65"/>
      <c r="L656" s="66"/>
      <c r="M656" s="65"/>
      <c r="N656" s="65"/>
      <c r="O656" s="65"/>
      <c r="P656" s="66"/>
      <c r="Q656" s="31">
        <f t="shared" si="20"/>
        <v>9999</v>
      </c>
      <c r="R656" s="31" t="str">
        <f t="shared" si="21"/>
        <v/>
      </c>
      <c r="S656" s="29">
        <f>IF($Q656&lt;Parâmetros!$E$19,$G656-1,$G656)</f>
        <v>0</v>
      </c>
    </row>
    <row r="657" spans="1:19" ht="15" customHeight="1" x14ac:dyDescent="0.25">
      <c r="A657" s="124"/>
      <c r="B657" s="65"/>
      <c r="C657" s="65"/>
      <c r="D657" s="66"/>
      <c r="E657" s="67"/>
      <c r="F657" s="65"/>
      <c r="G657" s="66"/>
      <c r="J657" s="65"/>
      <c r="K657" s="65"/>
      <c r="L657" s="66"/>
      <c r="M657" s="65"/>
      <c r="N657" s="65"/>
      <c r="O657" s="65"/>
      <c r="P657" s="66"/>
      <c r="Q657" s="31">
        <f t="shared" si="20"/>
        <v>9999</v>
      </c>
      <c r="R657" s="31" t="str">
        <f t="shared" si="21"/>
        <v/>
      </c>
      <c r="S657" s="29">
        <f>IF($Q657&lt;Parâmetros!$E$19,$G657-1,$G657)</f>
        <v>0</v>
      </c>
    </row>
    <row r="658" spans="1:19" ht="15" customHeight="1" x14ac:dyDescent="0.25">
      <c r="A658" s="124"/>
      <c r="B658" s="65"/>
      <c r="C658" s="65"/>
      <c r="D658" s="66"/>
      <c r="E658" s="67"/>
      <c r="F658" s="65"/>
      <c r="G658" s="66"/>
      <c r="J658" s="65"/>
      <c r="K658" s="65"/>
      <c r="L658" s="66"/>
      <c r="M658" s="65"/>
      <c r="N658" s="65"/>
      <c r="O658" s="65"/>
      <c r="P658" s="66"/>
      <c r="Q658" s="31">
        <f t="shared" si="20"/>
        <v>9999</v>
      </c>
      <c r="R658" s="31" t="str">
        <f t="shared" si="21"/>
        <v/>
      </c>
      <c r="S658" s="29">
        <f>IF($Q658&lt;Parâmetros!$E$19,$G658-1,$G658)</f>
        <v>0</v>
      </c>
    </row>
    <row r="659" spans="1:19" ht="15" customHeight="1" x14ac:dyDescent="0.25">
      <c r="A659" s="124"/>
      <c r="B659" s="65"/>
      <c r="C659" s="65"/>
      <c r="D659" s="66"/>
      <c r="E659" s="67"/>
      <c r="F659" s="65"/>
      <c r="G659" s="66"/>
      <c r="J659" s="65"/>
      <c r="K659" s="65"/>
      <c r="L659" s="66"/>
      <c r="M659" s="65"/>
      <c r="N659" s="65"/>
      <c r="O659" s="65"/>
      <c r="P659" s="66"/>
      <c r="Q659" s="31">
        <f t="shared" si="20"/>
        <v>9999</v>
      </c>
      <c r="R659" s="31" t="str">
        <f t="shared" si="21"/>
        <v/>
      </c>
      <c r="S659" s="29">
        <f>IF($Q659&lt;Parâmetros!$E$19,$G659-1,$G659)</f>
        <v>0</v>
      </c>
    </row>
    <row r="660" spans="1:19" ht="15" customHeight="1" x14ac:dyDescent="0.25">
      <c r="A660" s="124"/>
      <c r="B660" s="65"/>
      <c r="C660" s="65"/>
      <c r="D660" s="66"/>
      <c r="E660" s="67"/>
      <c r="F660" s="65"/>
      <c r="G660" s="66"/>
      <c r="J660" s="65"/>
      <c r="K660" s="65"/>
      <c r="L660" s="66"/>
      <c r="M660" s="65"/>
      <c r="N660" s="65"/>
      <c r="O660" s="65"/>
      <c r="P660" s="66"/>
      <c r="Q660" s="31">
        <f t="shared" si="20"/>
        <v>9999</v>
      </c>
      <c r="R660" s="31" t="str">
        <f t="shared" si="21"/>
        <v/>
      </c>
      <c r="S660" s="29">
        <f>IF($Q660&lt;Parâmetros!$E$19,$G660-1,$G660)</f>
        <v>0</v>
      </c>
    </row>
    <row r="661" spans="1:19" ht="15" customHeight="1" x14ac:dyDescent="0.25">
      <c r="A661" s="124"/>
      <c r="B661" s="65"/>
      <c r="C661" s="65"/>
      <c r="D661" s="66"/>
      <c r="E661" s="67"/>
      <c r="F661" s="65"/>
      <c r="G661" s="66"/>
      <c r="J661" s="65"/>
      <c r="K661" s="65"/>
      <c r="L661" s="66"/>
      <c r="M661" s="65"/>
      <c r="N661" s="65"/>
      <c r="O661" s="65"/>
      <c r="P661" s="66"/>
      <c r="Q661" s="31">
        <f t="shared" si="20"/>
        <v>9999</v>
      </c>
      <c r="R661" s="31" t="str">
        <f t="shared" si="21"/>
        <v/>
      </c>
      <c r="S661" s="29">
        <f>IF($Q661&lt;Parâmetros!$E$19,$G661-1,$G661)</f>
        <v>0</v>
      </c>
    </row>
    <row r="662" spans="1:19" ht="15" customHeight="1" x14ac:dyDescent="0.25">
      <c r="A662" s="124"/>
      <c r="B662" s="65"/>
      <c r="C662" s="65"/>
      <c r="D662" s="66"/>
      <c r="E662" s="67"/>
      <c r="F662" s="65"/>
      <c r="G662" s="66"/>
      <c r="J662" s="65"/>
      <c r="K662" s="65"/>
      <c r="L662" s="66"/>
      <c r="M662" s="65"/>
      <c r="N662" s="65"/>
      <c r="O662" s="65"/>
      <c r="P662" s="66"/>
      <c r="Q662" s="31">
        <f t="shared" si="20"/>
        <v>9999</v>
      </c>
      <c r="R662" s="31" t="str">
        <f t="shared" si="21"/>
        <v/>
      </c>
      <c r="S662" s="29">
        <f>IF($Q662&lt;Parâmetros!$E$19,$G662-1,$G662)</f>
        <v>0</v>
      </c>
    </row>
    <row r="663" spans="1:19" ht="15" customHeight="1" x14ac:dyDescent="0.25">
      <c r="A663" s="124"/>
      <c r="B663" s="65"/>
      <c r="C663" s="65"/>
      <c r="D663" s="66"/>
      <c r="E663" s="67"/>
      <c r="F663" s="65"/>
      <c r="G663" s="66"/>
      <c r="J663" s="65"/>
      <c r="K663" s="65"/>
      <c r="L663" s="66"/>
      <c r="M663" s="65"/>
      <c r="N663" s="65"/>
      <c r="O663" s="65"/>
      <c r="P663" s="66"/>
      <c r="Q663" s="31">
        <f t="shared" si="20"/>
        <v>9999</v>
      </c>
      <c r="R663" s="31" t="str">
        <f t="shared" si="21"/>
        <v/>
      </c>
      <c r="S663" s="29">
        <f>IF($Q663&lt;Parâmetros!$E$19,$G663-1,$G663)</f>
        <v>0</v>
      </c>
    </row>
    <row r="664" spans="1:19" ht="15" customHeight="1" x14ac:dyDescent="0.25">
      <c r="A664" s="124"/>
      <c r="B664" s="65"/>
      <c r="C664" s="65"/>
      <c r="D664" s="66"/>
      <c r="E664" s="67"/>
      <c r="F664" s="65"/>
      <c r="G664" s="66"/>
      <c r="J664" s="65"/>
      <c r="K664" s="65"/>
      <c r="L664" s="66"/>
      <c r="M664" s="65"/>
      <c r="N664" s="65"/>
      <c r="O664" s="65"/>
      <c r="P664" s="66"/>
      <c r="Q664" s="31">
        <f t="shared" si="20"/>
        <v>9999</v>
      </c>
      <c r="R664" s="31" t="str">
        <f t="shared" si="21"/>
        <v/>
      </c>
      <c r="S664" s="29">
        <f>IF($Q664&lt;Parâmetros!$E$19,$G664-1,$G664)</f>
        <v>0</v>
      </c>
    </row>
    <row r="665" spans="1:19" ht="15" customHeight="1" x14ac:dyDescent="0.25">
      <c r="A665" s="124"/>
      <c r="B665" s="65"/>
      <c r="C665" s="65"/>
      <c r="D665" s="66"/>
      <c r="E665" s="67"/>
      <c r="F665" s="65"/>
      <c r="G665" s="66"/>
      <c r="J665" s="65"/>
      <c r="K665" s="65"/>
      <c r="L665" s="66"/>
      <c r="M665" s="65"/>
      <c r="N665" s="65"/>
      <c r="O665" s="65"/>
      <c r="P665" s="66"/>
      <c r="Q665" s="31">
        <f t="shared" si="20"/>
        <v>9999</v>
      </c>
      <c r="R665" s="31" t="str">
        <f t="shared" si="21"/>
        <v/>
      </c>
      <c r="S665" s="29">
        <f>IF($Q665&lt;Parâmetros!$E$19,$G665-1,$G665)</f>
        <v>0</v>
      </c>
    </row>
    <row r="666" spans="1:19" ht="15" customHeight="1" x14ac:dyDescent="0.25">
      <c r="A666" s="124"/>
      <c r="B666" s="65"/>
      <c r="C666" s="65"/>
      <c r="D666" s="66"/>
      <c r="E666" s="67"/>
      <c r="F666" s="65"/>
      <c r="G666" s="66"/>
      <c r="J666" s="65"/>
      <c r="K666" s="65"/>
      <c r="L666" s="66"/>
      <c r="M666" s="65"/>
      <c r="N666" s="65"/>
      <c r="O666" s="65"/>
      <c r="P666" s="66"/>
      <c r="Q666" s="31">
        <f t="shared" si="20"/>
        <v>9999</v>
      </c>
      <c r="R666" s="31" t="str">
        <f t="shared" si="21"/>
        <v/>
      </c>
      <c r="S666" s="29">
        <f>IF($Q666&lt;Parâmetros!$E$19,$G666-1,$G666)</f>
        <v>0</v>
      </c>
    </row>
    <row r="667" spans="1:19" ht="15" customHeight="1" x14ac:dyDescent="0.25">
      <c r="A667" s="124"/>
      <c r="B667" s="65"/>
      <c r="C667" s="65"/>
      <c r="D667" s="66"/>
      <c r="E667" s="67"/>
      <c r="F667" s="65"/>
      <c r="G667" s="66"/>
      <c r="J667" s="65"/>
      <c r="K667" s="65"/>
      <c r="L667" s="66"/>
      <c r="M667" s="65"/>
      <c r="N667" s="65"/>
      <c r="O667" s="65"/>
      <c r="P667" s="66"/>
      <c r="Q667" s="31">
        <f t="shared" si="20"/>
        <v>9999</v>
      </c>
      <c r="R667" s="31" t="str">
        <f t="shared" si="21"/>
        <v/>
      </c>
      <c r="S667" s="29">
        <f>IF($Q667&lt;Parâmetros!$E$19,$G667-1,$G667)</f>
        <v>0</v>
      </c>
    </row>
    <row r="668" spans="1:19" ht="15" customHeight="1" x14ac:dyDescent="0.25">
      <c r="A668" s="124"/>
      <c r="B668" s="65"/>
      <c r="C668" s="65"/>
      <c r="D668" s="66"/>
      <c r="E668" s="67"/>
      <c r="F668" s="65"/>
      <c r="G668" s="66"/>
      <c r="J668" s="65"/>
      <c r="K668" s="65"/>
      <c r="L668" s="66"/>
      <c r="M668" s="65"/>
      <c r="N668" s="65"/>
      <c r="O668" s="65"/>
      <c r="P668" s="66"/>
      <c r="Q668" s="31">
        <f t="shared" si="20"/>
        <v>9999</v>
      </c>
      <c r="R668" s="31" t="str">
        <f t="shared" si="21"/>
        <v/>
      </c>
      <c r="S668" s="29">
        <f>IF($Q668&lt;Parâmetros!$E$19,$G668-1,$G668)</f>
        <v>0</v>
      </c>
    </row>
    <row r="669" spans="1:19" ht="15" customHeight="1" x14ac:dyDescent="0.25">
      <c r="A669" s="124"/>
      <c r="B669" s="65"/>
      <c r="C669" s="65"/>
      <c r="D669" s="66"/>
      <c r="E669" s="67"/>
      <c r="F669" s="65"/>
      <c r="G669" s="66"/>
      <c r="J669" s="65"/>
      <c r="K669" s="65"/>
      <c r="L669" s="66"/>
      <c r="M669" s="65"/>
      <c r="N669" s="65"/>
      <c r="O669" s="65"/>
      <c r="P669" s="66"/>
      <c r="Q669" s="31">
        <f t="shared" si="20"/>
        <v>9999</v>
      </c>
      <c r="R669" s="31" t="str">
        <f t="shared" si="21"/>
        <v/>
      </c>
      <c r="S669" s="29">
        <f>IF($Q669&lt;Parâmetros!$E$19,$G669-1,$G669)</f>
        <v>0</v>
      </c>
    </row>
    <row r="670" spans="1:19" ht="15" customHeight="1" x14ac:dyDescent="0.25">
      <c r="A670" s="124"/>
      <c r="B670" s="65"/>
      <c r="C670" s="65"/>
      <c r="D670" s="66"/>
      <c r="E670" s="67"/>
      <c r="F670" s="65"/>
      <c r="G670" s="66"/>
      <c r="J670" s="65"/>
      <c r="K670" s="65"/>
      <c r="L670" s="66"/>
      <c r="M670" s="65"/>
      <c r="N670" s="65"/>
      <c r="O670" s="65"/>
      <c r="P670" s="66"/>
      <c r="Q670" s="31">
        <f t="shared" si="20"/>
        <v>9999</v>
      </c>
      <c r="R670" s="31" t="str">
        <f t="shared" si="21"/>
        <v/>
      </c>
      <c r="S670" s="29">
        <f>IF($Q670&lt;Parâmetros!$E$19,$G670-1,$G670)</f>
        <v>0</v>
      </c>
    </row>
    <row r="671" spans="1:19" ht="15" customHeight="1" x14ac:dyDescent="0.25">
      <c r="A671" s="124"/>
      <c r="B671" s="65"/>
      <c r="C671" s="65"/>
      <c r="D671" s="66"/>
      <c r="E671" s="67"/>
      <c r="F671" s="65"/>
      <c r="G671" s="66"/>
      <c r="J671" s="65"/>
      <c r="K671" s="65"/>
      <c r="L671" s="66"/>
      <c r="M671" s="65"/>
      <c r="N671" s="65"/>
      <c r="O671" s="65"/>
      <c r="P671" s="66"/>
      <c r="Q671" s="31">
        <f t="shared" si="20"/>
        <v>9999</v>
      </c>
      <c r="R671" s="31" t="str">
        <f t="shared" si="21"/>
        <v/>
      </c>
      <c r="S671" s="29">
        <f>IF($Q671&lt;Parâmetros!$E$19,$G671-1,$G671)</f>
        <v>0</v>
      </c>
    </row>
    <row r="672" spans="1:19" ht="15" customHeight="1" x14ac:dyDescent="0.25">
      <c r="A672" s="124"/>
      <c r="B672" s="65"/>
      <c r="C672" s="65"/>
      <c r="D672" s="66"/>
      <c r="E672" s="67"/>
      <c r="F672" s="65"/>
      <c r="G672" s="66"/>
      <c r="J672" s="65"/>
      <c r="K672" s="65"/>
      <c r="L672" s="66"/>
      <c r="M672" s="65"/>
      <c r="N672" s="65"/>
      <c r="O672" s="65"/>
      <c r="P672" s="66"/>
      <c r="Q672" s="31">
        <f t="shared" si="20"/>
        <v>9999</v>
      </c>
      <c r="R672" s="31" t="str">
        <f t="shared" si="21"/>
        <v/>
      </c>
      <c r="S672" s="29">
        <f>IF($Q672&lt;Parâmetros!$E$19,$G672-1,$G672)</f>
        <v>0</v>
      </c>
    </row>
    <row r="673" spans="1:19" ht="15" customHeight="1" x14ac:dyDescent="0.25">
      <c r="A673" s="124"/>
      <c r="B673" s="65"/>
      <c r="C673" s="65"/>
      <c r="D673" s="66"/>
      <c r="E673" s="67"/>
      <c r="F673" s="65"/>
      <c r="G673" s="66"/>
      <c r="J673" s="65"/>
      <c r="K673" s="65"/>
      <c r="L673" s="66"/>
      <c r="M673" s="65"/>
      <c r="N673" s="65"/>
      <c r="O673" s="65"/>
      <c r="P673" s="66"/>
      <c r="Q673" s="31">
        <f t="shared" si="20"/>
        <v>9999</v>
      </c>
      <c r="R673" s="31" t="str">
        <f t="shared" si="21"/>
        <v/>
      </c>
      <c r="S673" s="29">
        <f>IF($Q673&lt;Parâmetros!$E$19,$G673-1,$G673)</f>
        <v>0</v>
      </c>
    </row>
    <row r="674" spans="1:19" ht="15" customHeight="1" x14ac:dyDescent="0.25">
      <c r="A674" s="124"/>
      <c r="B674" s="65"/>
      <c r="C674" s="65"/>
      <c r="D674" s="66"/>
      <c r="E674" s="67"/>
      <c r="F674" s="65"/>
      <c r="G674" s="66"/>
      <c r="J674" s="65"/>
      <c r="K674" s="65"/>
      <c r="L674" s="66"/>
      <c r="M674" s="65"/>
      <c r="N674" s="65"/>
      <c r="O674" s="65"/>
      <c r="P674" s="66"/>
      <c r="Q674" s="31">
        <f t="shared" si="20"/>
        <v>9999</v>
      </c>
      <c r="R674" s="31" t="str">
        <f t="shared" si="21"/>
        <v/>
      </c>
      <c r="S674" s="29">
        <f>IF($Q674&lt;Parâmetros!$E$19,$G674-1,$G674)</f>
        <v>0</v>
      </c>
    </row>
    <row r="675" spans="1:19" ht="15" customHeight="1" x14ac:dyDescent="0.25">
      <c r="A675" s="124"/>
      <c r="B675" s="65"/>
      <c r="C675" s="65"/>
      <c r="D675" s="66"/>
      <c r="E675" s="67"/>
      <c r="F675" s="65"/>
      <c r="G675" s="66"/>
      <c r="J675" s="65"/>
      <c r="K675" s="65"/>
      <c r="L675" s="66"/>
      <c r="M675" s="65"/>
      <c r="N675" s="65"/>
      <c r="O675" s="65"/>
      <c r="P675" s="66"/>
      <c r="Q675" s="31">
        <f t="shared" si="20"/>
        <v>9999</v>
      </c>
      <c r="R675" s="31" t="str">
        <f t="shared" si="21"/>
        <v/>
      </c>
      <c r="S675" s="29">
        <f>IF($Q675&lt;Parâmetros!$E$19,$G675-1,$G675)</f>
        <v>0</v>
      </c>
    </row>
    <row r="676" spans="1:19" ht="15" customHeight="1" x14ac:dyDescent="0.25">
      <c r="A676" s="124"/>
      <c r="B676" s="65"/>
      <c r="C676" s="65"/>
      <c r="D676" s="66"/>
      <c r="E676" s="67"/>
      <c r="F676" s="65"/>
      <c r="G676" s="66"/>
      <c r="J676" s="65"/>
      <c r="K676" s="65"/>
      <c r="L676" s="66"/>
      <c r="M676" s="65"/>
      <c r="N676" s="65"/>
      <c r="O676" s="65"/>
      <c r="P676" s="66"/>
      <c r="Q676" s="31">
        <f t="shared" si="20"/>
        <v>9999</v>
      </c>
      <c r="R676" s="31" t="str">
        <f t="shared" si="21"/>
        <v/>
      </c>
      <c r="S676" s="29">
        <f>IF($Q676&lt;Parâmetros!$E$19,$G676-1,$G676)</f>
        <v>0</v>
      </c>
    </row>
    <row r="677" spans="1:19" ht="15" customHeight="1" x14ac:dyDescent="0.25">
      <c r="A677" s="124"/>
      <c r="B677" s="65"/>
      <c r="C677" s="65"/>
      <c r="D677" s="66"/>
      <c r="E677" s="67"/>
      <c r="F677" s="65"/>
      <c r="G677" s="66"/>
      <c r="J677" s="65"/>
      <c r="K677" s="65"/>
      <c r="L677" s="66"/>
      <c r="M677" s="65"/>
      <c r="N677" s="65"/>
      <c r="O677" s="65"/>
      <c r="P677" s="66"/>
      <c r="Q677" s="31">
        <f t="shared" si="20"/>
        <v>9999</v>
      </c>
      <c r="R677" s="31" t="str">
        <f t="shared" si="21"/>
        <v/>
      </c>
      <c r="S677" s="29">
        <f>IF($Q677&lt;Parâmetros!$E$19,$G677-1,$G677)</f>
        <v>0</v>
      </c>
    </row>
    <row r="678" spans="1:19" ht="15" customHeight="1" x14ac:dyDescent="0.25">
      <c r="A678" s="124"/>
      <c r="B678" s="65"/>
      <c r="C678" s="65"/>
      <c r="D678" s="66"/>
      <c r="E678" s="67"/>
      <c r="F678" s="65"/>
      <c r="G678" s="66"/>
      <c r="J678" s="65"/>
      <c r="K678" s="65"/>
      <c r="L678" s="66"/>
      <c r="M678" s="65"/>
      <c r="N678" s="65"/>
      <c r="O678" s="65"/>
      <c r="P678" s="66"/>
      <c r="Q678" s="31">
        <f t="shared" si="20"/>
        <v>9999</v>
      </c>
      <c r="R678" s="31" t="str">
        <f t="shared" si="21"/>
        <v/>
      </c>
      <c r="S678" s="29">
        <f>IF($Q678&lt;Parâmetros!$E$19,$G678-1,$G678)</f>
        <v>0</v>
      </c>
    </row>
    <row r="679" spans="1:19" ht="15" customHeight="1" x14ac:dyDescent="0.25">
      <c r="A679" s="124"/>
      <c r="B679" s="65"/>
      <c r="C679" s="65"/>
      <c r="D679" s="66"/>
      <c r="E679" s="67"/>
      <c r="F679" s="65"/>
      <c r="G679" s="66"/>
      <c r="J679" s="65"/>
      <c r="K679" s="65"/>
      <c r="L679" s="66"/>
      <c r="M679" s="65"/>
      <c r="N679" s="65"/>
      <c r="O679" s="65"/>
      <c r="P679" s="66"/>
      <c r="Q679" s="31">
        <f t="shared" si="20"/>
        <v>9999</v>
      </c>
      <c r="R679" s="31" t="str">
        <f t="shared" si="21"/>
        <v/>
      </c>
      <c r="S679" s="29">
        <f>IF($Q679&lt;Parâmetros!$E$19,$G679-1,$G679)</f>
        <v>0</v>
      </c>
    </row>
    <row r="680" spans="1:19" ht="15" customHeight="1" x14ac:dyDescent="0.25">
      <c r="A680" s="124"/>
      <c r="B680" s="65"/>
      <c r="C680" s="65"/>
      <c r="D680" s="66"/>
      <c r="E680" s="67"/>
      <c r="F680" s="65"/>
      <c r="G680" s="66"/>
      <c r="J680" s="65"/>
      <c r="K680" s="65"/>
      <c r="L680" s="66"/>
      <c r="M680" s="65"/>
      <c r="N680" s="65"/>
      <c r="O680" s="65"/>
      <c r="P680" s="66"/>
      <c r="Q680" s="31">
        <f t="shared" si="20"/>
        <v>9999</v>
      </c>
      <c r="R680" s="31" t="str">
        <f t="shared" si="21"/>
        <v/>
      </c>
      <c r="S680" s="29">
        <f>IF($Q680&lt;Parâmetros!$E$19,$G680-1,$G680)</f>
        <v>0</v>
      </c>
    </row>
    <row r="681" spans="1:19" ht="15" customHeight="1" x14ac:dyDescent="0.25">
      <c r="A681" s="124"/>
      <c r="B681" s="65"/>
      <c r="C681" s="65"/>
      <c r="D681" s="66"/>
      <c r="E681" s="67"/>
      <c r="F681" s="65"/>
      <c r="G681" s="66"/>
      <c r="J681" s="65"/>
      <c r="K681" s="65"/>
      <c r="L681" s="66"/>
      <c r="M681" s="65"/>
      <c r="N681" s="65"/>
      <c r="O681" s="65"/>
      <c r="P681" s="66"/>
      <c r="Q681" s="31">
        <f t="shared" si="20"/>
        <v>9999</v>
      </c>
      <c r="R681" s="31" t="str">
        <f t="shared" si="21"/>
        <v/>
      </c>
      <c r="S681" s="29">
        <f>IF($Q681&lt;Parâmetros!$E$19,$G681-1,$G681)</f>
        <v>0</v>
      </c>
    </row>
    <row r="682" spans="1:19" ht="15" customHeight="1" x14ac:dyDescent="0.25">
      <c r="A682" s="124"/>
      <c r="B682" s="65"/>
      <c r="C682" s="65"/>
      <c r="D682" s="66"/>
      <c r="E682" s="67"/>
      <c r="F682" s="65"/>
      <c r="G682" s="66"/>
      <c r="J682" s="65"/>
      <c r="K682" s="65"/>
      <c r="L682" s="66"/>
      <c r="M682" s="65"/>
      <c r="N682" s="65"/>
      <c r="O682" s="65"/>
      <c r="P682" s="66"/>
      <c r="Q682" s="31">
        <f t="shared" si="20"/>
        <v>9999</v>
      </c>
      <c r="R682" s="31" t="str">
        <f t="shared" si="21"/>
        <v/>
      </c>
      <c r="S682" s="29">
        <f>IF($Q682&lt;Parâmetros!$E$19,$G682-1,$G682)</f>
        <v>0</v>
      </c>
    </row>
    <row r="683" spans="1:19" ht="15" customHeight="1" x14ac:dyDescent="0.25">
      <c r="A683" s="124"/>
      <c r="B683" s="65"/>
      <c r="C683" s="65"/>
      <c r="D683" s="66"/>
      <c r="E683" s="67"/>
      <c r="F683" s="65"/>
      <c r="G683" s="66"/>
      <c r="J683" s="65"/>
      <c r="K683" s="65"/>
      <c r="L683" s="66"/>
      <c r="M683" s="65"/>
      <c r="N683" s="65"/>
      <c r="O683" s="65"/>
      <c r="P683" s="66"/>
      <c r="Q683" s="31">
        <f t="shared" si="20"/>
        <v>9999</v>
      </c>
      <c r="R683" s="31" t="str">
        <f t="shared" si="21"/>
        <v/>
      </c>
      <c r="S683" s="29">
        <f>IF($Q683&lt;Parâmetros!$E$19,$G683-1,$G683)</f>
        <v>0</v>
      </c>
    </row>
    <row r="684" spans="1:19" ht="15" customHeight="1" x14ac:dyDescent="0.25">
      <c r="A684" s="124"/>
      <c r="B684" s="65"/>
      <c r="C684" s="65"/>
      <c r="D684" s="66"/>
      <c r="E684" s="67"/>
      <c r="F684" s="65"/>
      <c r="G684" s="66"/>
      <c r="J684" s="65"/>
      <c r="K684" s="65"/>
      <c r="L684" s="66"/>
      <c r="M684" s="65"/>
      <c r="N684" s="65"/>
      <c r="O684" s="65"/>
      <c r="P684" s="66"/>
      <c r="Q684" s="31">
        <f t="shared" si="20"/>
        <v>9999</v>
      </c>
      <c r="R684" s="31" t="str">
        <f t="shared" si="21"/>
        <v/>
      </c>
      <c r="S684" s="29">
        <f>IF($Q684&lt;Parâmetros!$E$19,$G684-1,$G684)</f>
        <v>0</v>
      </c>
    </row>
    <row r="685" spans="1:19" ht="15" customHeight="1" x14ac:dyDescent="0.25">
      <c r="A685" s="124"/>
      <c r="B685" s="65"/>
      <c r="C685" s="65"/>
      <c r="D685" s="66"/>
      <c r="E685" s="67"/>
      <c r="F685" s="65"/>
      <c r="G685" s="66"/>
      <c r="J685" s="65"/>
      <c r="K685" s="65"/>
      <c r="L685" s="66"/>
      <c r="M685" s="65"/>
      <c r="N685" s="65"/>
      <c r="O685" s="65"/>
      <c r="P685" s="66"/>
      <c r="Q685" s="31">
        <f t="shared" si="20"/>
        <v>9999</v>
      </c>
      <c r="R685" s="31" t="str">
        <f t="shared" si="21"/>
        <v/>
      </c>
      <c r="S685" s="29">
        <f>IF($Q685&lt;Parâmetros!$E$19,$G685-1,$G685)</f>
        <v>0</v>
      </c>
    </row>
    <row r="686" spans="1:19" ht="15" customHeight="1" x14ac:dyDescent="0.25">
      <c r="A686" s="124"/>
      <c r="B686" s="65"/>
      <c r="C686" s="65"/>
      <c r="D686" s="66"/>
      <c r="E686" s="67"/>
      <c r="F686" s="65"/>
      <c r="G686" s="66"/>
      <c r="J686" s="65"/>
      <c r="K686" s="65"/>
      <c r="L686" s="66"/>
      <c r="M686" s="65"/>
      <c r="N686" s="65"/>
      <c r="O686" s="65"/>
      <c r="P686" s="66"/>
      <c r="Q686" s="31">
        <f t="shared" si="20"/>
        <v>9999</v>
      </c>
      <c r="R686" s="31" t="str">
        <f t="shared" si="21"/>
        <v/>
      </c>
      <c r="S686" s="29">
        <f>IF($Q686&lt;Parâmetros!$E$19,$G686-1,$G686)</f>
        <v>0</v>
      </c>
    </row>
    <row r="687" spans="1:19" ht="15" customHeight="1" x14ac:dyDescent="0.25">
      <c r="A687" s="124"/>
      <c r="B687" s="65"/>
      <c r="C687" s="65"/>
      <c r="D687" s="66"/>
      <c r="E687" s="67"/>
      <c r="F687" s="65"/>
      <c r="G687" s="66"/>
      <c r="J687" s="65"/>
      <c r="K687" s="65"/>
      <c r="L687" s="66"/>
      <c r="M687" s="65"/>
      <c r="N687" s="65"/>
      <c r="O687" s="65"/>
      <c r="P687" s="66"/>
      <c r="Q687" s="31">
        <f t="shared" si="20"/>
        <v>9999</v>
      </c>
      <c r="R687" s="31" t="str">
        <f t="shared" si="21"/>
        <v/>
      </c>
      <c r="S687" s="29">
        <f>IF($Q687&lt;Parâmetros!$E$19,$G687-1,$G687)</f>
        <v>0</v>
      </c>
    </row>
    <row r="688" spans="1:19" ht="15" customHeight="1" x14ac:dyDescent="0.25">
      <c r="A688" s="124"/>
      <c r="B688" s="65"/>
      <c r="C688" s="65"/>
      <c r="D688" s="66"/>
      <c r="E688" s="67"/>
      <c r="F688" s="65"/>
      <c r="G688" s="66"/>
      <c r="J688" s="65"/>
      <c r="K688" s="65"/>
      <c r="L688" s="66"/>
      <c r="M688" s="65"/>
      <c r="N688" s="65"/>
      <c r="O688" s="65"/>
      <c r="P688" s="66"/>
      <c r="Q688" s="31">
        <f t="shared" si="20"/>
        <v>9999</v>
      </c>
      <c r="R688" s="31" t="str">
        <f t="shared" si="21"/>
        <v/>
      </c>
      <c r="S688" s="29">
        <f>IF($Q688&lt;Parâmetros!$E$19,$G688-1,$G688)</f>
        <v>0</v>
      </c>
    </row>
    <row r="689" spans="1:19" ht="15" customHeight="1" x14ac:dyDescent="0.25">
      <c r="A689" s="124"/>
      <c r="B689" s="65"/>
      <c r="C689" s="65"/>
      <c r="D689" s="66"/>
      <c r="E689" s="67"/>
      <c r="F689" s="65"/>
      <c r="G689" s="66"/>
      <c r="J689" s="65"/>
      <c r="K689" s="65"/>
      <c r="L689" s="66"/>
      <c r="M689" s="65"/>
      <c r="N689" s="65"/>
      <c r="O689" s="65"/>
      <c r="P689" s="66"/>
      <c r="Q689" s="31">
        <f t="shared" si="20"/>
        <v>9999</v>
      </c>
      <c r="R689" s="31" t="str">
        <f t="shared" si="21"/>
        <v/>
      </c>
      <c r="S689" s="29">
        <f>IF($Q689&lt;Parâmetros!$E$19,$G689-1,$G689)</f>
        <v>0</v>
      </c>
    </row>
    <row r="690" spans="1:19" ht="15" customHeight="1" x14ac:dyDescent="0.25">
      <c r="A690" s="124"/>
      <c r="B690" s="65"/>
      <c r="C690" s="65"/>
      <c r="D690" s="66"/>
      <c r="E690" s="67"/>
      <c r="F690" s="65"/>
      <c r="G690" s="66"/>
      <c r="J690" s="65"/>
      <c r="K690" s="65"/>
      <c r="L690" s="66"/>
      <c r="M690" s="65"/>
      <c r="N690" s="65"/>
      <c r="O690" s="65"/>
      <c r="P690" s="66"/>
      <c r="Q690" s="31">
        <f t="shared" si="20"/>
        <v>9999</v>
      </c>
      <c r="R690" s="31" t="str">
        <f t="shared" si="21"/>
        <v/>
      </c>
      <c r="S690" s="29">
        <f>IF($Q690&lt;Parâmetros!$E$19,$G690-1,$G690)</f>
        <v>0</v>
      </c>
    </row>
    <row r="691" spans="1:19" ht="15" customHeight="1" x14ac:dyDescent="0.25">
      <c r="A691" s="124"/>
      <c r="B691" s="65"/>
      <c r="C691" s="65"/>
      <c r="D691" s="66"/>
      <c r="E691" s="67"/>
      <c r="F691" s="65"/>
      <c r="G691" s="66"/>
      <c r="J691" s="65"/>
      <c r="K691" s="65"/>
      <c r="L691" s="66"/>
      <c r="M691" s="65"/>
      <c r="N691" s="65"/>
      <c r="O691" s="65"/>
      <c r="P691" s="66"/>
      <c r="Q691" s="31">
        <f t="shared" si="20"/>
        <v>9999</v>
      </c>
      <c r="R691" s="31" t="str">
        <f t="shared" si="21"/>
        <v/>
      </c>
      <c r="S691" s="29">
        <f>IF($Q691&lt;Parâmetros!$E$19,$G691-1,$G691)</f>
        <v>0</v>
      </c>
    </row>
    <row r="692" spans="1:19" ht="15" customHeight="1" x14ac:dyDescent="0.25">
      <c r="A692" s="124"/>
      <c r="B692" s="65"/>
      <c r="C692" s="65"/>
      <c r="D692" s="66"/>
      <c r="E692" s="67"/>
      <c r="F692" s="65"/>
      <c r="G692" s="66"/>
      <c r="J692" s="65"/>
      <c r="K692" s="65"/>
      <c r="L692" s="66"/>
      <c r="M692" s="65"/>
      <c r="N692" s="65"/>
      <c r="O692" s="65"/>
      <c r="P692" s="66"/>
      <c r="Q692" s="31">
        <f t="shared" si="20"/>
        <v>9999</v>
      </c>
      <c r="R692" s="31" t="str">
        <f t="shared" si="21"/>
        <v/>
      </c>
      <c r="S692" s="29">
        <f>IF($Q692&lt;Parâmetros!$E$19,$G692-1,$G692)</f>
        <v>0</v>
      </c>
    </row>
    <row r="693" spans="1:19" ht="15" customHeight="1" x14ac:dyDescent="0.25">
      <c r="A693" s="124"/>
      <c r="B693" s="65"/>
      <c r="C693" s="65"/>
      <c r="D693" s="66"/>
      <c r="E693" s="67"/>
      <c r="F693" s="65"/>
      <c r="G693" s="66"/>
      <c r="J693" s="65"/>
      <c r="K693" s="65"/>
      <c r="L693" s="66"/>
      <c r="M693" s="65"/>
      <c r="N693" s="65"/>
      <c r="O693" s="65"/>
      <c r="P693" s="66"/>
      <c r="Q693" s="31">
        <f t="shared" si="20"/>
        <v>9999</v>
      </c>
      <c r="R693" s="31" t="str">
        <f t="shared" si="21"/>
        <v/>
      </c>
      <c r="S693" s="29">
        <f>IF($Q693&lt;Parâmetros!$E$19,$G693-1,$G693)</f>
        <v>0</v>
      </c>
    </row>
    <row r="694" spans="1:19" ht="15" customHeight="1" x14ac:dyDescent="0.25">
      <c r="A694" s="124"/>
      <c r="B694" s="65"/>
      <c r="C694" s="65"/>
      <c r="D694" s="66"/>
      <c r="E694" s="67"/>
      <c r="F694" s="65"/>
      <c r="G694" s="66"/>
      <c r="J694" s="65"/>
      <c r="K694" s="65"/>
      <c r="L694" s="66"/>
      <c r="M694" s="65"/>
      <c r="O694" s="65"/>
      <c r="P694" s="66"/>
      <c r="Q694" s="31">
        <f t="shared" si="20"/>
        <v>9999</v>
      </c>
      <c r="R694" s="31" t="str">
        <f t="shared" si="21"/>
        <v/>
      </c>
      <c r="S694" s="29">
        <f>IF($Q694&lt;Parâmetros!$E$19,$G694-1,$G694)</f>
        <v>0</v>
      </c>
    </row>
    <row r="695" spans="1:19" ht="15" customHeight="1" x14ac:dyDescent="0.25">
      <c r="A695" s="124"/>
      <c r="B695" s="65"/>
      <c r="C695" s="65"/>
      <c r="D695" s="66"/>
      <c r="E695" s="67"/>
      <c r="F695" s="65"/>
      <c r="G695" s="66"/>
      <c r="J695" s="65"/>
      <c r="K695" s="65"/>
      <c r="L695" s="66"/>
      <c r="M695" s="65"/>
      <c r="N695" s="65"/>
      <c r="O695" s="65"/>
      <c r="P695" s="66"/>
      <c r="Q695" s="31">
        <f t="shared" si="20"/>
        <v>9999</v>
      </c>
      <c r="R695" s="31" t="str">
        <f t="shared" si="21"/>
        <v/>
      </c>
      <c r="S695" s="29">
        <f>IF($Q695&lt;Parâmetros!$E$19,$G695-1,$G695)</f>
        <v>0</v>
      </c>
    </row>
    <row r="696" spans="1:19" ht="15" customHeight="1" x14ac:dyDescent="0.25">
      <c r="A696" s="124"/>
      <c r="B696" s="65"/>
      <c r="C696" s="65"/>
      <c r="D696" s="66"/>
      <c r="E696" s="67"/>
      <c r="F696" s="65"/>
      <c r="G696" s="66"/>
      <c r="J696" s="65"/>
      <c r="K696" s="65"/>
      <c r="L696" s="66"/>
      <c r="M696" s="65"/>
      <c r="N696" s="65"/>
      <c r="O696" s="65"/>
      <c r="P696" s="66"/>
      <c r="Q696" s="31">
        <f t="shared" si="20"/>
        <v>9999</v>
      </c>
      <c r="R696" s="31" t="str">
        <f t="shared" si="21"/>
        <v/>
      </c>
      <c r="S696" s="29">
        <f>IF($Q696&lt;Parâmetros!$E$19,$G696-1,$G696)</f>
        <v>0</v>
      </c>
    </row>
    <row r="697" spans="1:19" ht="15" customHeight="1" x14ac:dyDescent="0.25">
      <c r="A697" s="124"/>
      <c r="B697" s="65"/>
      <c r="C697" s="65"/>
      <c r="D697" s="66"/>
      <c r="E697" s="67"/>
      <c r="F697" s="65"/>
      <c r="G697" s="66"/>
      <c r="J697" s="65"/>
      <c r="K697" s="65"/>
      <c r="L697" s="66"/>
      <c r="M697" s="65"/>
      <c r="N697" s="65"/>
      <c r="O697" s="65"/>
      <c r="P697" s="66"/>
      <c r="Q697" s="31">
        <f t="shared" si="20"/>
        <v>9999</v>
      </c>
      <c r="R697" s="31" t="str">
        <f t="shared" si="21"/>
        <v/>
      </c>
      <c r="S697" s="29">
        <f>IF($Q697&lt;Parâmetros!$E$19,$G697-1,$G697)</f>
        <v>0</v>
      </c>
    </row>
    <row r="698" spans="1:19" ht="15" customHeight="1" x14ac:dyDescent="0.25">
      <c r="A698" s="124"/>
      <c r="B698" s="65"/>
      <c r="C698" s="65"/>
      <c r="D698" s="66"/>
      <c r="E698" s="67"/>
      <c r="F698" s="65"/>
      <c r="G698" s="66"/>
      <c r="J698" s="65"/>
      <c r="K698" s="65"/>
      <c r="L698" s="66"/>
      <c r="M698" s="65"/>
      <c r="N698" s="65"/>
      <c r="O698" s="65"/>
      <c r="P698" s="66"/>
      <c r="Q698" s="31">
        <f t="shared" si="20"/>
        <v>9999</v>
      </c>
      <c r="R698" s="31" t="str">
        <f t="shared" si="21"/>
        <v/>
      </c>
      <c r="S698" s="29">
        <f>IF($Q698&lt;Parâmetros!$E$19,$G698-1,$G698)</f>
        <v>0</v>
      </c>
    </row>
    <row r="699" spans="1:19" ht="15" customHeight="1" x14ac:dyDescent="0.25">
      <c r="A699" s="124"/>
      <c r="B699" s="65"/>
      <c r="C699" s="65"/>
      <c r="D699" s="66"/>
      <c r="E699" s="67"/>
      <c r="F699" s="65"/>
      <c r="G699" s="66"/>
      <c r="J699" s="65"/>
      <c r="K699" s="65"/>
      <c r="L699" s="66"/>
      <c r="M699" s="65"/>
      <c r="N699" s="65"/>
      <c r="O699" s="65"/>
      <c r="P699" s="66"/>
      <c r="Q699" s="31">
        <f t="shared" si="20"/>
        <v>9999</v>
      </c>
      <c r="R699" s="31" t="str">
        <f t="shared" si="21"/>
        <v/>
      </c>
      <c r="S699" s="29">
        <f>IF($Q699&lt;Parâmetros!$E$19,$G699-1,$G699)</f>
        <v>0</v>
      </c>
    </row>
    <row r="700" spans="1:19" ht="15" customHeight="1" x14ac:dyDescent="0.25">
      <c r="A700" s="124"/>
      <c r="B700" s="65"/>
      <c r="C700" s="65"/>
      <c r="D700" s="66"/>
      <c r="E700" s="67"/>
      <c r="F700" s="65"/>
      <c r="G700" s="66"/>
      <c r="J700" s="65"/>
      <c r="K700" s="65"/>
      <c r="L700" s="66"/>
      <c r="M700" s="65"/>
      <c r="N700" s="65"/>
      <c r="O700" s="65"/>
      <c r="P700" s="66"/>
      <c r="Q700" s="31">
        <f t="shared" si="20"/>
        <v>9999</v>
      </c>
      <c r="R700" s="31" t="str">
        <f t="shared" si="21"/>
        <v/>
      </c>
      <c r="S700" s="29">
        <f>IF($Q700&lt;Parâmetros!$E$19,$G700-1,$G700)</f>
        <v>0</v>
      </c>
    </row>
    <row r="701" spans="1:19" ht="15" customHeight="1" x14ac:dyDescent="0.25">
      <c r="A701" s="124"/>
      <c r="B701" s="65"/>
      <c r="C701" s="65"/>
      <c r="D701" s="66"/>
      <c r="E701" s="67"/>
      <c r="F701" s="65"/>
      <c r="G701" s="66"/>
      <c r="J701" s="65"/>
      <c r="K701" s="65"/>
      <c r="L701" s="66"/>
      <c r="M701" s="65"/>
      <c r="N701" s="65"/>
      <c r="O701" s="65"/>
      <c r="P701" s="66"/>
      <c r="Q701" s="31">
        <f t="shared" si="20"/>
        <v>9999</v>
      </c>
      <c r="R701" s="31" t="str">
        <f t="shared" si="21"/>
        <v/>
      </c>
      <c r="S701" s="29">
        <f>IF($Q701&lt;Parâmetros!$E$19,$G701-1,$G701)</f>
        <v>0</v>
      </c>
    </row>
    <row r="702" spans="1:19" ht="15" customHeight="1" x14ac:dyDescent="0.25">
      <c r="A702" s="124"/>
      <c r="B702" s="65"/>
      <c r="C702" s="65"/>
      <c r="D702" s="66"/>
      <c r="E702" s="67"/>
      <c r="F702" s="65"/>
      <c r="G702" s="66"/>
      <c r="J702" s="65"/>
      <c r="K702" s="65"/>
      <c r="L702" s="66"/>
      <c r="M702" s="65"/>
      <c r="N702" s="65"/>
      <c r="O702" s="65"/>
      <c r="P702" s="66"/>
      <c r="Q702" s="31">
        <f t="shared" si="20"/>
        <v>9999</v>
      </c>
      <c r="R702" s="31" t="str">
        <f t="shared" si="21"/>
        <v/>
      </c>
      <c r="S702" s="29">
        <f>IF($Q702&lt;Parâmetros!$E$19,$G702-1,$G702)</f>
        <v>0</v>
      </c>
    </row>
    <row r="703" spans="1:19" ht="15" customHeight="1" x14ac:dyDescent="0.25">
      <c r="A703" s="124"/>
      <c r="B703" s="65"/>
      <c r="C703" s="65"/>
      <c r="D703" s="66"/>
      <c r="E703" s="67"/>
      <c r="F703" s="65"/>
      <c r="G703" s="66"/>
      <c r="J703" s="65"/>
      <c r="K703" s="65"/>
      <c r="L703" s="66"/>
      <c r="M703" s="65"/>
      <c r="N703" s="65"/>
      <c r="O703" s="65"/>
      <c r="P703" s="66"/>
      <c r="Q703" s="31">
        <f t="shared" si="20"/>
        <v>9999</v>
      </c>
      <c r="R703" s="31" t="str">
        <f t="shared" si="21"/>
        <v/>
      </c>
      <c r="S703" s="29">
        <f>IF($Q703&lt;Parâmetros!$E$19,$G703-1,$G703)</f>
        <v>0</v>
      </c>
    </row>
    <row r="704" spans="1:19" ht="15" customHeight="1" x14ac:dyDescent="0.25">
      <c r="A704" s="124"/>
      <c r="B704" s="65"/>
      <c r="C704" s="65"/>
      <c r="D704" s="66"/>
      <c r="E704" s="67"/>
      <c r="F704" s="65"/>
      <c r="G704" s="66"/>
      <c r="J704" s="65"/>
      <c r="K704" s="65"/>
      <c r="L704" s="66"/>
      <c r="M704" s="65"/>
      <c r="N704" s="65"/>
      <c r="O704" s="65"/>
      <c r="P704" s="66"/>
      <c r="Q704" s="31">
        <f t="shared" si="20"/>
        <v>9999</v>
      </c>
      <c r="R704" s="31" t="str">
        <f t="shared" si="21"/>
        <v/>
      </c>
      <c r="S704" s="29">
        <f>IF($Q704&lt;Parâmetros!$E$19,$G704-1,$G704)</f>
        <v>0</v>
      </c>
    </row>
    <row r="705" spans="1:19" ht="15" customHeight="1" x14ac:dyDescent="0.25">
      <c r="A705" s="124"/>
      <c r="B705" s="65"/>
      <c r="C705" s="65"/>
      <c r="D705" s="66"/>
      <c r="E705" s="67"/>
      <c r="F705" s="65"/>
      <c r="G705" s="66"/>
      <c r="J705" s="65"/>
      <c r="K705" s="65"/>
      <c r="L705" s="66"/>
      <c r="M705" s="65"/>
      <c r="N705" s="65"/>
      <c r="O705" s="65"/>
      <c r="P705" s="66"/>
      <c r="Q705" s="31">
        <f t="shared" si="20"/>
        <v>9999</v>
      </c>
      <c r="R705" s="31" t="str">
        <f t="shared" si="21"/>
        <v/>
      </c>
      <c r="S705" s="29">
        <f>IF($Q705&lt;Parâmetros!$E$19,$G705-1,$G705)</f>
        <v>0</v>
      </c>
    </row>
    <row r="706" spans="1:19" ht="15" customHeight="1" x14ac:dyDescent="0.25">
      <c r="A706" s="124"/>
      <c r="B706" s="65"/>
      <c r="C706" s="65"/>
      <c r="D706" s="66"/>
      <c r="E706" s="67"/>
      <c r="F706" s="65"/>
      <c r="G706" s="66"/>
      <c r="J706" s="65"/>
      <c r="K706" s="65"/>
      <c r="L706" s="66"/>
      <c r="M706" s="65"/>
      <c r="N706" s="65"/>
      <c r="O706" s="65"/>
      <c r="P706" s="66"/>
      <c r="Q706" s="31">
        <f t="shared" ref="Q706:Q769" si="22">IFERROR(VALUE(LEFT($J706,2))*60+VALUE(MID($J706,4,2)),9999)</f>
        <v>9999</v>
      </c>
      <c r="R706" s="31" t="str">
        <f t="shared" ref="R706:R769" si="23">IFERROR(VALUE(LEFT($K706,2))*60+VALUE(MID($K706,4,2)),"")</f>
        <v/>
      </c>
      <c r="S706" s="29">
        <f>IF($Q706&lt;Parâmetros!$E$19,$G706-1,$G706)</f>
        <v>0</v>
      </c>
    </row>
    <row r="707" spans="1:19" ht="15" customHeight="1" x14ac:dyDescent="0.25">
      <c r="A707" s="124"/>
      <c r="B707" s="65"/>
      <c r="C707" s="65"/>
      <c r="D707" s="66"/>
      <c r="E707" s="67"/>
      <c r="F707" s="65"/>
      <c r="G707" s="66"/>
      <c r="J707" s="65"/>
      <c r="K707" s="65"/>
      <c r="L707" s="66"/>
      <c r="M707" s="65"/>
      <c r="N707" s="65"/>
      <c r="O707" s="65"/>
      <c r="P707" s="66"/>
      <c r="Q707" s="31">
        <f t="shared" si="22"/>
        <v>9999</v>
      </c>
      <c r="R707" s="31" t="str">
        <f t="shared" si="23"/>
        <v/>
      </c>
      <c r="S707" s="29">
        <f>IF($Q707&lt;Parâmetros!$E$19,$G707-1,$G707)</f>
        <v>0</v>
      </c>
    </row>
    <row r="708" spans="1:19" ht="15" customHeight="1" x14ac:dyDescent="0.25">
      <c r="A708" s="124"/>
      <c r="B708" s="65"/>
      <c r="C708" s="65"/>
      <c r="D708" s="66"/>
      <c r="E708" s="67"/>
      <c r="F708" s="65"/>
      <c r="G708" s="66"/>
      <c r="J708" s="65"/>
      <c r="K708" s="65"/>
      <c r="L708" s="66"/>
      <c r="M708" s="65"/>
      <c r="N708" s="65"/>
      <c r="O708" s="65"/>
      <c r="P708" s="66"/>
      <c r="Q708" s="31">
        <f t="shared" si="22"/>
        <v>9999</v>
      </c>
      <c r="R708" s="31" t="str">
        <f t="shared" si="23"/>
        <v/>
      </c>
      <c r="S708" s="29">
        <f>IF($Q708&lt;Parâmetros!$E$19,$G708-1,$G708)</f>
        <v>0</v>
      </c>
    </row>
    <row r="709" spans="1:19" ht="15" customHeight="1" x14ac:dyDescent="0.25">
      <c r="A709" s="124"/>
      <c r="B709" s="65"/>
      <c r="C709" s="65"/>
      <c r="D709" s="66"/>
      <c r="E709" s="67"/>
      <c r="F709" s="65"/>
      <c r="G709" s="66"/>
      <c r="J709" s="65"/>
      <c r="K709" s="65"/>
      <c r="L709" s="66"/>
      <c r="M709" s="65"/>
      <c r="N709" s="65"/>
      <c r="O709" s="65"/>
      <c r="P709" s="66"/>
      <c r="Q709" s="31">
        <f t="shared" si="22"/>
        <v>9999</v>
      </c>
      <c r="R709" s="31" t="str">
        <f t="shared" si="23"/>
        <v/>
      </c>
      <c r="S709" s="29">
        <f>IF($Q709&lt;Parâmetros!$E$19,$G709-1,$G709)</f>
        <v>0</v>
      </c>
    </row>
    <row r="710" spans="1:19" ht="15" customHeight="1" x14ac:dyDescent="0.25">
      <c r="A710" s="124"/>
      <c r="B710" s="65"/>
      <c r="C710" s="65"/>
      <c r="D710" s="66"/>
      <c r="E710" s="67"/>
      <c r="F710" s="65"/>
      <c r="G710" s="66"/>
      <c r="J710" s="65"/>
      <c r="K710" s="65"/>
      <c r="L710" s="66"/>
      <c r="M710" s="65"/>
      <c r="N710" s="65"/>
      <c r="O710" s="65"/>
      <c r="P710" s="66"/>
      <c r="Q710" s="31">
        <f t="shared" si="22"/>
        <v>9999</v>
      </c>
      <c r="R710" s="31" t="str">
        <f t="shared" si="23"/>
        <v/>
      </c>
      <c r="S710" s="29">
        <f>IF($Q710&lt;Parâmetros!$E$19,$G710-1,$G710)</f>
        <v>0</v>
      </c>
    </row>
    <row r="711" spans="1:19" ht="15" customHeight="1" x14ac:dyDescent="0.25">
      <c r="A711" s="124"/>
      <c r="B711" s="65"/>
      <c r="C711" s="65"/>
      <c r="D711" s="66"/>
      <c r="E711" s="67"/>
      <c r="F711" s="65"/>
      <c r="G711" s="66"/>
      <c r="J711" s="65"/>
      <c r="K711" s="65"/>
      <c r="L711" s="66"/>
      <c r="M711" s="65"/>
      <c r="O711" s="65"/>
      <c r="P711" s="66"/>
      <c r="Q711" s="31">
        <f t="shared" si="22"/>
        <v>9999</v>
      </c>
      <c r="R711" s="31" t="str">
        <f t="shared" si="23"/>
        <v/>
      </c>
      <c r="S711" s="29">
        <f>IF($Q711&lt;Parâmetros!$E$19,$G711-1,$G711)</f>
        <v>0</v>
      </c>
    </row>
    <row r="712" spans="1:19" ht="15" customHeight="1" x14ac:dyDescent="0.25">
      <c r="A712" s="124"/>
      <c r="B712" s="65"/>
      <c r="C712" s="65"/>
      <c r="D712" s="66"/>
      <c r="E712" s="67"/>
      <c r="F712" s="65"/>
      <c r="G712" s="66"/>
      <c r="J712" s="65"/>
      <c r="K712" s="65"/>
      <c r="L712" s="66"/>
      <c r="M712" s="65"/>
      <c r="O712" s="65"/>
      <c r="P712" s="66"/>
      <c r="Q712" s="31">
        <f t="shared" si="22"/>
        <v>9999</v>
      </c>
      <c r="R712" s="31" t="str">
        <f t="shared" si="23"/>
        <v/>
      </c>
      <c r="S712" s="29">
        <f>IF($Q712&lt;Parâmetros!$E$19,$G712-1,$G712)</f>
        <v>0</v>
      </c>
    </row>
    <row r="713" spans="1:19" ht="15" customHeight="1" x14ac:dyDescent="0.25">
      <c r="A713" s="124"/>
      <c r="B713" s="65"/>
      <c r="C713" s="65"/>
      <c r="D713" s="66"/>
      <c r="E713" s="67"/>
      <c r="F713" s="65"/>
      <c r="G713" s="66"/>
      <c r="J713" s="65"/>
      <c r="K713" s="65"/>
      <c r="L713" s="66"/>
      <c r="M713" s="65"/>
      <c r="O713" s="65"/>
      <c r="P713" s="66"/>
      <c r="Q713" s="31">
        <f t="shared" si="22"/>
        <v>9999</v>
      </c>
      <c r="R713" s="31" t="str">
        <f t="shared" si="23"/>
        <v/>
      </c>
      <c r="S713" s="29">
        <f>IF($Q713&lt;Parâmetros!$E$19,$G713-1,$G713)</f>
        <v>0</v>
      </c>
    </row>
    <row r="714" spans="1:19" ht="15" customHeight="1" x14ac:dyDescent="0.25">
      <c r="A714" s="124"/>
      <c r="B714" s="65"/>
      <c r="C714" s="65"/>
      <c r="D714" s="66"/>
      <c r="E714" s="67"/>
      <c r="F714" s="65"/>
      <c r="G714" s="66"/>
      <c r="J714" s="65"/>
      <c r="K714" s="65"/>
      <c r="L714" s="66"/>
      <c r="M714" s="65"/>
      <c r="N714" s="65"/>
      <c r="O714" s="65"/>
      <c r="P714" s="66"/>
      <c r="Q714" s="31">
        <f t="shared" si="22"/>
        <v>9999</v>
      </c>
      <c r="R714" s="31" t="str">
        <f t="shared" si="23"/>
        <v/>
      </c>
      <c r="S714" s="29">
        <f>IF($Q714&lt;Parâmetros!$E$19,$G714-1,$G714)</f>
        <v>0</v>
      </c>
    </row>
    <row r="715" spans="1:19" ht="15" customHeight="1" x14ac:dyDescent="0.25">
      <c r="A715" s="124"/>
      <c r="B715" s="65"/>
      <c r="C715" s="65"/>
      <c r="D715" s="66"/>
      <c r="E715" s="67"/>
      <c r="F715" s="65"/>
      <c r="G715" s="66"/>
      <c r="J715" s="65"/>
      <c r="K715" s="65"/>
      <c r="L715" s="66"/>
      <c r="M715" s="65"/>
      <c r="N715" s="65"/>
      <c r="O715" s="65"/>
      <c r="P715" s="66"/>
      <c r="Q715" s="31">
        <f t="shared" si="22"/>
        <v>9999</v>
      </c>
      <c r="R715" s="31" t="str">
        <f t="shared" si="23"/>
        <v/>
      </c>
      <c r="S715" s="29">
        <f>IF($Q715&lt;Parâmetros!$E$19,$G715-1,$G715)</f>
        <v>0</v>
      </c>
    </row>
    <row r="716" spans="1:19" ht="15" customHeight="1" x14ac:dyDescent="0.25">
      <c r="A716" s="124"/>
      <c r="B716" s="65"/>
      <c r="C716" s="65"/>
      <c r="D716" s="66"/>
      <c r="E716" s="67"/>
      <c r="F716" s="65"/>
      <c r="G716" s="66"/>
      <c r="J716" s="65"/>
      <c r="K716" s="65"/>
      <c r="L716" s="66"/>
      <c r="M716" s="65"/>
      <c r="N716" s="65"/>
      <c r="O716" s="65"/>
      <c r="P716" s="66"/>
      <c r="Q716" s="31">
        <f t="shared" si="22"/>
        <v>9999</v>
      </c>
      <c r="R716" s="31" t="str">
        <f t="shared" si="23"/>
        <v/>
      </c>
      <c r="S716" s="29">
        <f>IF($Q716&lt;Parâmetros!$E$19,$G716-1,$G716)</f>
        <v>0</v>
      </c>
    </row>
    <row r="717" spans="1:19" ht="15" customHeight="1" x14ac:dyDescent="0.25">
      <c r="A717" s="124"/>
      <c r="B717" s="65"/>
      <c r="C717" s="65"/>
      <c r="D717" s="66"/>
      <c r="E717" s="67"/>
      <c r="F717" s="65"/>
      <c r="G717" s="66"/>
      <c r="J717" s="65"/>
      <c r="K717" s="65"/>
      <c r="L717" s="66"/>
      <c r="M717" s="65"/>
      <c r="N717" s="65"/>
      <c r="O717" s="65"/>
      <c r="P717" s="66"/>
      <c r="Q717" s="31">
        <f t="shared" si="22"/>
        <v>9999</v>
      </c>
      <c r="R717" s="31" t="str">
        <f t="shared" si="23"/>
        <v/>
      </c>
      <c r="S717" s="29">
        <f>IF($Q717&lt;Parâmetros!$E$19,$G717-1,$G717)</f>
        <v>0</v>
      </c>
    </row>
    <row r="718" spans="1:19" ht="15" customHeight="1" x14ac:dyDescent="0.25">
      <c r="A718" s="124"/>
      <c r="B718" s="65"/>
      <c r="C718" s="65"/>
      <c r="D718" s="66"/>
      <c r="E718" s="67"/>
      <c r="F718" s="65"/>
      <c r="G718" s="66"/>
      <c r="J718" s="65"/>
      <c r="K718" s="65"/>
      <c r="L718" s="66"/>
      <c r="M718" s="65"/>
      <c r="O718" s="65"/>
      <c r="P718" s="66"/>
      <c r="Q718" s="31">
        <f t="shared" si="22"/>
        <v>9999</v>
      </c>
      <c r="R718" s="31" t="str">
        <f t="shared" si="23"/>
        <v/>
      </c>
      <c r="S718" s="29">
        <f>IF($Q718&lt;Parâmetros!$E$19,$G718-1,$G718)</f>
        <v>0</v>
      </c>
    </row>
    <row r="719" spans="1:19" ht="15" customHeight="1" x14ac:dyDescent="0.25">
      <c r="A719" s="124"/>
      <c r="B719" s="65"/>
      <c r="C719" s="65"/>
      <c r="D719" s="66"/>
      <c r="E719" s="67"/>
      <c r="F719" s="65"/>
      <c r="G719" s="66"/>
      <c r="J719" s="65"/>
      <c r="K719" s="65"/>
      <c r="L719" s="66"/>
      <c r="M719" s="65"/>
      <c r="O719" s="65"/>
      <c r="P719" s="66"/>
      <c r="Q719" s="31">
        <f t="shared" si="22"/>
        <v>9999</v>
      </c>
      <c r="R719" s="31" t="str">
        <f t="shared" si="23"/>
        <v/>
      </c>
      <c r="S719" s="29">
        <f>IF($Q719&lt;Parâmetros!$E$19,$G719-1,$G719)</f>
        <v>0</v>
      </c>
    </row>
    <row r="720" spans="1:19" ht="15" customHeight="1" x14ac:dyDescent="0.25">
      <c r="A720" s="124"/>
      <c r="B720" s="65"/>
      <c r="C720" s="65"/>
      <c r="D720" s="66"/>
      <c r="E720" s="67"/>
      <c r="F720" s="65"/>
      <c r="G720" s="66"/>
      <c r="J720" s="65"/>
      <c r="K720" s="65"/>
      <c r="L720" s="66"/>
      <c r="M720" s="65"/>
      <c r="N720" s="65"/>
      <c r="O720" s="65"/>
      <c r="P720" s="66"/>
      <c r="Q720" s="31">
        <f t="shared" si="22"/>
        <v>9999</v>
      </c>
      <c r="R720" s="31" t="str">
        <f t="shared" si="23"/>
        <v/>
      </c>
      <c r="S720" s="29">
        <f>IF($Q720&lt;Parâmetros!$E$19,$G720-1,$G720)</f>
        <v>0</v>
      </c>
    </row>
    <row r="721" spans="1:19" ht="15" customHeight="1" x14ac:dyDescent="0.25">
      <c r="A721" s="124"/>
      <c r="B721" s="65"/>
      <c r="C721" s="65"/>
      <c r="D721" s="66"/>
      <c r="E721" s="67"/>
      <c r="F721" s="65"/>
      <c r="G721" s="66"/>
      <c r="J721" s="65"/>
      <c r="K721" s="65"/>
      <c r="L721" s="66"/>
      <c r="M721" s="65"/>
      <c r="N721" s="65"/>
      <c r="O721" s="65"/>
      <c r="P721" s="66"/>
      <c r="Q721" s="31">
        <f t="shared" si="22"/>
        <v>9999</v>
      </c>
      <c r="R721" s="31" t="str">
        <f t="shared" si="23"/>
        <v/>
      </c>
      <c r="S721" s="29">
        <f>IF($Q721&lt;Parâmetros!$E$19,$G721-1,$G721)</f>
        <v>0</v>
      </c>
    </row>
    <row r="722" spans="1:19" ht="15" customHeight="1" x14ac:dyDescent="0.25">
      <c r="A722" s="124"/>
      <c r="B722" s="65"/>
      <c r="C722" s="65"/>
      <c r="D722" s="66"/>
      <c r="E722" s="67"/>
      <c r="F722" s="65"/>
      <c r="G722" s="66"/>
      <c r="J722" s="65"/>
      <c r="K722" s="65"/>
      <c r="L722" s="66"/>
      <c r="M722" s="65"/>
      <c r="N722" s="65"/>
      <c r="O722" s="65"/>
      <c r="P722" s="66"/>
      <c r="Q722" s="31">
        <f t="shared" si="22"/>
        <v>9999</v>
      </c>
      <c r="R722" s="31" t="str">
        <f t="shared" si="23"/>
        <v/>
      </c>
      <c r="S722" s="29">
        <f>IF($Q722&lt;Parâmetros!$E$19,$G722-1,$G722)</f>
        <v>0</v>
      </c>
    </row>
    <row r="723" spans="1:19" ht="15" customHeight="1" x14ac:dyDescent="0.25">
      <c r="A723" s="124"/>
      <c r="B723" s="65"/>
      <c r="C723" s="65"/>
      <c r="D723" s="66"/>
      <c r="E723" s="67"/>
      <c r="F723" s="65"/>
      <c r="G723" s="66"/>
      <c r="J723" s="65"/>
      <c r="K723" s="65"/>
      <c r="L723" s="66"/>
      <c r="M723" s="65"/>
      <c r="N723" s="65"/>
      <c r="O723" s="65"/>
      <c r="P723" s="66"/>
      <c r="Q723" s="31">
        <f t="shared" si="22"/>
        <v>9999</v>
      </c>
      <c r="R723" s="31" t="str">
        <f t="shared" si="23"/>
        <v/>
      </c>
      <c r="S723" s="29">
        <f>IF($Q723&lt;Parâmetros!$E$19,$G723-1,$G723)</f>
        <v>0</v>
      </c>
    </row>
    <row r="724" spans="1:19" ht="15" customHeight="1" x14ac:dyDescent="0.25">
      <c r="A724" s="124"/>
      <c r="B724" s="65"/>
      <c r="C724" s="65"/>
      <c r="D724" s="66"/>
      <c r="E724" s="67"/>
      <c r="F724" s="65"/>
      <c r="G724" s="66"/>
      <c r="J724" s="65"/>
      <c r="K724" s="65"/>
      <c r="L724" s="66"/>
      <c r="M724" s="65"/>
      <c r="N724" s="65"/>
      <c r="O724" s="65"/>
      <c r="P724" s="66"/>
      <c r="Q724" s="31">
        <f t="shared" si="22"/>
        <v>9999</v>
      </c>
      <c r="R724" s="31" t="str">
        <f t="shared" si="23"/>
        <v/>
      </c>
      <c r="S724" s="29">
        <f>IF($Q724&lt;Parâmetros!$E$19,$G724-1,$G724)</f>
        <v>0</v>
      </c>
    </row>
    <row r="725" spans="1:19" ht="15" customHeight="1" x14ac:dyDescent="0.25">
      <c r="A725" s="124"/>
      <c r="B725" s="65"/>
      <c r="C725" s="65"/>
      <c r="D725" s="66"/>
      <c r="E725" s="67"/>
      <c r="F725" s="65"/>
      <c r="G725" s="66"/>
      <c r="J725" s="65"/>
      <c r="K725" s="65"/>
      <c r="L725" s="66"/>
      <c r="M725" s="65"/>
      <c r="N725" s="65"/>
      <c r="O725" s="65"/>
      <c r="P725" s="66"/>
      <c r="Q725" s="31">
        <f t="shared" si="22"/>
        <v>9999</v>
      </c>
      <c r="R725" s="31" t="str">
        <f t="shared" si="23"/>
        <v/>
      </c>
      <c r="S725" s="29">
        <f>IF($Q725&lt;Parâmetros!$E$19,$G725-1,$G725)</f>
        <v>0</v>
      </c>
    </row>
    <row r="726" spans="1:19" ht="15" customHeight="1" x14ac:dyDescent="0.25">
      <c r="A726" s="124"/>
      <c r="B726" s="65"/>
      <c r="C726" s="65"/>
      <c r="D726" s="66"/>
      <c r="E726" s="67"/>
      <c r="F726" s="65"/>
      <c r="G726" s="66"/>
      <c r="J726" s="65"/>
      <c r="K726" s="65"/>
      <c r="L726" s="66"/>
      <c r="M726" s="65"/>
      <c r="N726" s="65"/>
      <c r="O726" s="65"/>
      <c r="P726" s="66"/>
      <c r="Q726" s="31">
        <f t="shared" si="22"/>
        <v>9999</v>
      </c>
      <c r="R726" s="31" t="str">
        <f t="shared" si="23"/>
        <v/>
      </c>
      <c r="S726" s="29">
        <f>IF($Q726&lt;Parâmetros!$E$19,$G726-1,$G726)</f>
        <v>0</v>
      </c>
    </row>
    <row r="727" spans="1:19" ht="15" customHeight="1" x14ac:dyDescent="0.25">
      <c r="A727" s="124"/>
      <c r="B727" s="65"/>
      <c r="C727" s="65"/>
      <c r="D727" s="66"/>
      <c r="E727" s="67"/>
      <c r="F727" s="65"/>
      <c r="G727" s="66"/>
      <c r="J727" s="65"/>
      <c r="K727" s="65"/>
      <c r="L727" s="66"/>
      <c r="M727" s="65"/>
      <c r="N727" s="65"/>
      <c r="O727" s="65"/>
      <c r="P727" s="66"/>
      <c r="Q727" s="31">
        <f t="shared" si="22"/>
        <v>9999</v>
      </c>
      <c r="R727" s="31" t="str">
        <f t="shared" si="23"/>
        <v/>
      </c>
      <c r="S727" s="29">
        <f>IF($Q727&lt;Parâmetros!$E$19,$G727-1,$G727)</f>
        <v>0</v>
      </c>
    </row>
    <row r="728" spans="1:19" ht="15" customHeight="1" x14ac:dyDescent="0.25">
      <c r="A728" s="124"/>
      <c r="B728" s="65"/>
      <c r="C728" s="65"/>
      <c r="D728" s="66"/>
      <c r="E728" s="67"/>
      <c r="F728" s="65"/>
      <c r="G728" s="66"/>
      <c r="J728" s="65"/>
      <c r="K728" s="65"/>
      <c r="L728" s="66"/>
      <c r="M728" s="65"/>
      <c r="N728" s="65"/>
      <c r="O728" s="65"/>
      <c r="P728" s="66"/>
      <c r="Q728" s="31">
        <f t="shared" si="22"/>
        <v>9999</v>
      </c>
      <c r="R728" s="31" t="str">
        <f t="shared" si="23"/>
        <v/>
      </c>
      <c r="S728" s="29">
        <f>IF($Q728&lt;Parâmetros!$E$19,$G728-1,$G728)</f>
        <v>0</v>
      </c>
    </row>
    <row r="729" spans="1:19" ht="15" customHeight="1" x14ac:dyDescent="0.25">
      <c r="A729" s="124"/>
      <c r="B729" s="65"/>
      <c r="C729" s="65"/>
      <c r="D729" s="66"/>
      <c r="E729" s="67"/>
      <c r="F729" s="65"/>
      <c r="G729" s="66"/>
      <c r="J729" s="65"/>
      <c r="K729" s="65"/>
      <c r="L729" s="66"/>
      <c r="M729" s="65"/>
      <c r="N729" s="65"/>
      <c r="O729" s="65"/>
      <c r="P729" s="66"/>
      <c r="Q729" s="31">
        <f t="shared" si="22"/>
        <v>9999</v>
      </c>
      <c r="R729" s="31" t="str">
        <f t="shared" si="23"/>
        <v/>
      </c>
      <c r="S729" s="29">
        <f>IF($Q729&lt;Parâmetros!$E$19,$G729-1,$G729)</f>
        <v>0</v>
      </c>
    </row>
    <row r="730" spans="1:19" ht="15" customHeight="1" x14ac:dyDescent="0.25">
      <c r="A730" s="124"/>
      <c r="B730" s="65"/>
      <c r="C730" s="65"/>
      <c r="D730" s="66"/>
      <c r="E730" s="67"/>
      <c r="F730" s="65"/>
      <c r="G730" s="66"/>
      <c r="J730" s="65"/>
      <c r="K730" s="65"/>
      <c r="L730" s="66"/>
      <c r="M730" s="65"/>
      <c r="N730" s="65"/>
      <c r="O730" s="65"/>
      <c r="P730" s="66"/>
      <c r="Q730" s="31">
        <f t="shared" si="22"/>
        <v>9999</v>
      </c>
      <c r="R730" s="31" t="str">
        <f t="shared" si="23"/>
        <v/>
      </c>
      <c r="S730" s="29">
        <f>IF($Q730&lt;Parâmetros!$E$19,$G730-1,$G730)</f>
        <v>0</v>
      </c>
    </row>
    <row r="731" spans="1:19" ht="15" customHeight="1" x14ac:dyDescent="0.25">
      <c r="A731" s="124"/>
      <c r="B731" s="65"/>
      <c r="C731" s="65"/>
      <c r="D731" s="66"/>
      <c r="E731" s="67"/>
      <c r="F731" s="65"/>
      <c r="G731" s="66"/>
      <c r="J731" s="65"/>
      <c r="K731" s="65"/>
      <c r="L731" s="66"/>
      <c r="M731" s="65"/>
      <c r="N731" s="65"/>
      <c r="O731" s="65"/>
      <c r="P731" s="66"/>
      <c r="Q731" s="31">
        <f t="shared" si="22"/>
        <v>9999</v>
      </c>
      <c r="R731" s="31" t="str">
        <f t="shared" si="23"/>
        <v/>
      </c>
      <c r="S731" s="29">
        <f>IF($Q731&lt;Parâmetros!$E$19,$G731-1,$G731)</f>
        <v>0</v>
      </c>
    </row>
    <row r="732" spans="1:19" ht="15" customHeight="1" x14ac:dyDescent="0.25">
      <c r="A732" s="124"/>
      <c r="B732" s="65"/>
      <c r="C732" s="65"/>
      <c r="D732" s="66"/>
      <c r="E732" s="67"/>
      <c r="F732" s="65"/>
      <c r="G732" s="66"/>
      <c r="J732" s="65"/>
      <c r="K732" s="65"/>
      <c r="L732" s="66"/>
      <c r="M732" s="65"/>
      <c r="N732" s="65"/>
      <c r="O732" s="65"/>
      <c r="P732" s="66"/>
      <c r="Q732" s="31">
        <f t="shared" si="22"/>
        <v>9999</v>
      </c>
      <c r="R732" s="31" t="str">
        <f t="shared" si="23"/>
        <v/>
      </c>
      <c r="S732" s="29">
        <f>IF($Q732&lt;Parâmetros!$E$19,$G732-1,$G732)</f>
        <v>0</v>
      </c>
    </row>
    <row r="733" spans="1:19" ht="15" customHeight="1" x14ac:dyDescent="0.25">
      <c r="A733" s="124"/>
      <c r="B733" s="65"/>
      <c r="C733" s="65"/>
      <c r="D733" s="66"/>
      <c r="E733" s="67"/>
      <c r="F733" s="65"/>
      <c r="G733" s="66"/>
      <c r="J733" s="65"/>
      <c r="K733" s="65"/>
      <c r="L733" s="66"/>
      <c r="M733" s="65"/>
      <c r="N733" s="65"/>
      <c r="O733" s="65"/>
      <c r="P733" s="66"/>
      <c r="Q733" s="31">
        <f t="shared" si="22"/>
        <v>9999</v>
      </c>
      <c r="R733" s="31" t="str">
        <f t="shared" si="23"/>
        <v/>
      </c>
      <c r="S733" s="29">
        <f>IF($Q733&lt;Parâmetros!$E$19,$G733-1,$G733)</f>
        <v>0</v>
      </c>
    </row>
    <row r="734" spans="1:19" ht="15" customHeight="1" x14ac:dyDescent="0.25">
      <c r="A734" s="124"/>
      <c r="B734" s="65"/>
      <c r="C734" s="65"/>
      <c r="D734" s="66"/>
      <c r="E734" s="67"/>
      <c r="F734" s="65"/>
      <c r="G734" s="66"/>
      <c r="J734" s="65"/>
      <c r="K734" s="65"/>
      <c r="L734" s="66"/>
      <c r="M734" s="65"/>
      <c r="N734" s="65"/>
      <c r="O734" s="65"/>
      <c r="P734" s="66"/>
      <c r="Q734" s="31">
        <f t="shared" si="22"/>
        <v>9999</v>
      </c>
      <c r="R734" s="31" t="str">
        <f t="shared" si="23"/>
        <v/>
      </c>
      <c r="S734" s="29">
        <f>IF($Q734&lt;Parâmetros!$E$19,$G734-1,$G734)</f>
        <v>0</v>
      </c>
    </row>
    <row r="735" spans="1:19" ht="15" customHeight="1" x14ac:dyDescent="0.25">
      <c r="A735" s="124"/>
      <c r="B735" s="65"/>
      <c r="C735" s="65"/>
      <c r="D735" s="66"/>
      <c r="E735" s="67"/>
      <c r="F735" s="65"/>
      <c r="G735" s="66"/>
      <c r="J735" s="65"/>
      <c r="K735" s="65"/>
      <c r="L735" s="66"/>
      <c r="M735" s="65"/>
      <c r="N735" s="65"/>
      <c r="O735" s="65"/>
      <c r="P735" s="66"/>
      <c r="Q735" s="31">
        <f t="shared" si="22"/>
        <v>9999</v>
      </c>
      <c r="R735" s="31" t="str">
        <f t="shared" si="23"/>
        <v/>
      </c>
      <c r="S735" s="29">
        <f>IF($Q735&lt;Parâmetros!$E$19,$G735-1,$G735)</f>
        <v>0</v>
      </c>
    </row>
    <row r="736" spans="1:19" ht="15" customHeight="1" x14ac:dyDescent="0.25">
      <c r="A736" s="124"/>
      <c r="B736" s="65"/>
      <c r="C736" s="65"/>
      <c r="D736" s="66"/>
      <c r="E736" s="67"/>
      <c r="F736" s="65"/>
      <c r="G736" s="66"/>
      <c r="J736" s="65"/>
      <c r="K736" s="65"/>
      <c r="L736" s="66"/>
      <c r="M736" s="65"/>
      <c r="N736" s="65"/>
      <c r="O736" s="65"/>
      <c r="P736" s="66"/>
      <c r="Q736" s="31">
        <f t="shared" si="22"/>
        <v>9999</v>
      </c>
      <c r="R736" s="31" t="str">
        <f t="shared" si="23"/>
        <v/>
      </c>
      <c r="S736" s="29">
        <f>IF($Q736&lt;Parâmetros!$E$19,$G736-1,$G736)</f>
        <v>0</v>
      </c>
    </row>
    <row r="737" spans="1:19" ht="15" customHeight="1" x14ac:dyDescent="0.25">
      <c r="A737" s="124"/>
      <c r="B737" s="65"/>
      <c r="C737" s="65"/>
      <c r="D737" s="66"/>
      <c r="E737" s="67"/>
      <c r="F737" s="65"/>
      <c r="G737" s="66"/>
      <c r="J737" s="65"/>
      <c r="K737" s="65"/>
      <c r="L737" s="66"/>
      <c r="M737" s="65"/>
      <c r="N737" s="65"/>
      <c r="O737" s="65"/>
      <c r="P737" s="66"/>
      <c r="Q737" s="31">
        <f t="shared" si="22"/>
        <v>9999</v>
      </c>
      <c r="R737" s="31" t="str">
        <f t="shared" si="23"/>
        <v/>
      </c>
      <c r="S737" s="29">
        <f>IF($Q737&lt;Parâmetros!$E$19,$G737-1,$G737)</f>
        <v>0</v>
      </c>
    </row>
    <row r="738" spans="1:19" ht="15" customHeight="1" x14ac:dyDescent="0.25">
      <c r="A738" s="124"/>
      <c r="B738" s="65"/>
      <c r="C738" s="65"/>
      <c r="D738" s="66"/>
      <c r="E738" s="67"/>
      <c r="F738" s="65"/>
      <c r="G738" s="66"/>
      <c r="J738" s="65"/>
      <c r="K738" s="65"/>
      <c r="L738" s="66"/>
      <c r="M738" s="65"/>
      <c r="N738" s="65"/>
      <c r="O738" s="65"/>
      <c r="P738" s="66"/>
      <c r="Q738" s="31">
        <f t="shared" si="22"/>
        <v>9999</v>
      </c>
      <c r="R738" s="31" t="str">
        <f t="shared" si="23"/>
        <v/>
      </c>
      <c r="S738" s="29">
        <f>IF($Q738&lt;Parâmetros!$E$19,$G738-1,$G738)</f>
        <v>0</v>
      </c>
    </row>
    <row r="739" spans="1:19" ht="15" customHeight="1" x14ac:dyDescent="0.25">
      <c r="A739" s="124"/>
      <c r="B739" s="65"/>
      <c r="C739" s="65"/>
      <c r="D739" s="66"/>
      <c r="E739" s="67"/>
      <c r="F739" s="65"/>
      <c r="G739" s="66"/>
      <c r="J739" s="65"/>
      <c r="K739" s="65"/>
      <c r="L739" s="66"/>
      <c r="M739" s="65"/>
      <c r="N739" s="65"/>
      <c r="O739" s="65"/>
      <c r="P739" s="66"/>
      <c r="Q739" s="31">
        <f t="shared" si="22"/>
        <v>9999</v>
      </c>
      <c r="R739" s="31" t="str">
        <f t="shared" si="23"/>
        <v/>
      </c>
      <c r="S739" s="29">
        <f>IF($Q739&lt;Parâmetros!$E$19,$G739-1,$G739)</f>
        <v>0</v>
      </c>
    </row>
    <row r="740" spans="1:19" ht="15" customHeight="1" x14ac:dyDescent="0.25">
      <c r="A740" s="124"/>
      <c r="B740" s="65"/>
      <c r="C740" s="65"/>
      <c r="D740" s="66"/>
      <c r="E740" s="67"/>
      <c r="F740" s="65"/>
      <c r="G740" s="66"/>
      <c r="J740" s="65"/>
      <c r="K740" s="65"/>
      <c r="L740" s="66"/>
      <c r="M740" s="65"/>
      <c r="N740" s="65"/>
      <c r="O740" s="65"/>
      <c r="P740" s="66"/>
      <c r="Q740" s="31">
        <f t="shared" si="22"/>
        <v>9999</v>
      </c>
      <c r="R740" s="31" t="str">
        <f t="shared" si="23"/>
        <v/>
      </c>
      <c r="S740" s="29">
        <f>IF($Q740&lt;Parâmetros!$E$19,$G740-1,$G740)</f>
        <v>0</v>
      </c>
    </row>
    <row r="741" spans="1:19" ht="15" customHeight="1" x14ac:dyDescent="0.25">
      <c r="A741" s="124"/>
      <c r="B741" s="65"/>
      <c r="C741" s="65"/>
      <c r="D741" s="66"/>
      <c r="E741" s="67"/>
      <c r="F741" s="65"/>
      <c r="G741" s="66"/>
      <c r="J741" s="65"/>
      <c r="K741" s="65"/>
      <c r="L741" s="66"/>
      <c r="M741" s="65"/>
      <c r="N741" s="65"/>
      <c r="O741" s="65"/>
      <c r="P741" s="66"/>
      <c r="Q741" s="31">
        <f t="shared" si="22"/>
        <v>9999</v>
      </c>
      <c r="R741" s="31" t="str">
        <f t="shared" si="23"/>
        <v/>
      </c>
      <c r="S741" s="29">
        <f>IF($Q741&lt;Parâmetros!$E$19,$G741-1,$G741)</f>
        <v>0</v>
      </c>
    </row>
    <row r="742" spans="1:19" ht="15" customHeight="1" x14ac:dyDescent="0.25">
      <c r="A742" s="124"/>
      <c r="B742" s="65"/>
      <c r="C742" s="65"/>
      <c r="D742" s="66"/>
      <c r="E742" s="67"/>
      <c r="F742" s="65"/>
      <c r="G742" s="66"/>
      <c r="J742" s="65"/>
      <c r="K742" s="65"/>
      <c r="L742" s="66"/>
      <c r="M742" s="65"/>
      <c r="N742" s="65"/>
      <c r="O742" s="65"/>
      <c r="P742" s="66"/>
      <c r="Q742" s="31">
        <f t="shared" si="22"/>
        <v>9999</v>
      </c>
      <c r="R742" s="31" t="str">
        <f t="shared" si="23"/>
        <v/>
      </c>
      <c r="S742" s="29">
        <f>IF($Q742&lt;Parâmetros!$E$19,$G742-1,$G742)</f>
        <v>0</v>
      </c>
    </row>
    <row r="743" spans="1:19" ht="15" customHeight="1" x14ac:dyDescent="0.25">
      <c r="A743" s="124"/>
      <c r="B743" s="65"/>
      <c r="C743" s="65"/>
      <c r="D743" s="66"/>
      <c r="E743" s="67"/>
      <c r="F743" s="65"/>
      <c r="G743" s="66"/>
      <c r="J743" s="65"/>
      <c r="K743" s="65"/>
      <c r="L743" s="66"/>
      <c r="M743" s="65"/>
      <c r="N743" s="65"/>
      <c r="O743" s="65"/>
      <c r="P743" s="66"/>
      <c r="Q743" s="31">
        <f t="shared" si="22"/>
        <v>9999</v>
      </c>
      <c r="R743" s="31" t="str">
        <f t="shared" si="23"/>
        <v/>
      </c>
      <c r="S743" s="29">
        <f>IF($Q743&lt;Parâmetros!$E$19,$G743-1,$G743)</f>
        <v>0</v>
      </c>
    </row>
    <row r="744" spans="1:19" ht="15" customHeight="1" x14ac:dyDescent="0.25">
      <c r="A744" s="124"/>
      <c r="B744" s="65"/>
      <c r="C744" s="65"/>
      <c r="D744" s="66"/>
      <c r="E744" s="67"/>
      <c r="F744" s="65"/>
      <c r="G744" s="66"/>
      <c r="J744" s="65"/>
      <c r="K744" s="65"/>
      <c r="L744" s="66"/>
      <c r="M744" s="65"/>
      <c r="N744" s="65"/>
      <c r="O744" s="65"/>
      <c r="P744" s="66"/>
      <c r="Q744" s="31">
        <f t="shared" si="22"/>
        <v>9999</v>
      </c>
      <c r="R744" s="31" t="str">
        <f t="shared" si="23"/>
        <v/>
      </c>
      <c r="S744" s="29">
        <f>IF($Q744&lt;Parâmetros!$E$19,$G744-1,$G744)</f>
        <v>0</v>
      </c>
    </row>
    <row r="745" spans="1:19" ht="15" customHeight="1" x14ac:dyDescent="0.25">
      <c r="A745" s="124"/>
      <c r="B745" s="65"/>
      <c r="C745" s="65"/>
      <c r="D745" s="66"/>
      <c r="E745" s="67"/>
      <c r="F745" s="65"/>
      <c r="G745" s="66"/>
      <c r="J745" s="65"/>
      <c r="K745" s="65"/>
      <c r="L745" s="66"/>
      <c r="M745" s="65"/>
      <c r="N745" s="65"/>
      <c r="O745" s="65"/>
      <c r="P745" s="66"/>
      <c r="Q745" s="31">
        <f t="shared" si="22"/>
        <v>9999</v>
      </c>
      <c r="R745" s="31" t="str">
        <f t="shared" si="23"/>
        <v/>
      </c>
      <c r="S745" s="29">
        <f>IF($Q745&lt;Parâmetros!$E$19,$G745-1,$G745)</f>
        <v>0</v>
      </c>
    </row>
    <row r="746" spans="1:19" ht="15" customHeight="1" x14ac:dyDescent="0.25">
      <c r="A746" s="124"/>
      <c r="B746" s="65"/>
      <c r="C746" s="65"/>
      <c r="D746" s="66"/>
      <c r="E746" s="67"/>
      <c r="F746" s="65"/>
      <c r="G746" s="66"/>
      <c r="J746" s="65"/>
      <c r="K746" s="65"/>
      <c r="L746" s="66"/>
      <c r="M746" s="65"/>
      <c r="O746" s="65"/>
      <c r="P746" s="66"/>
      <c r="Q746" s="31">
        <f t="shared" si="22"/>
        <v>9999</v>
      </c>
      <c r="R746" s="31" t="str">
        <f t="shared" si="23"/>
        <v/>
      </c>
      <c r="S746" s="29">
        <f>IF($Q746&lt;Parâmetros!$E$19,$G746-1,$G746)</f>
        <v>0</v>
      </c>
    </row>
    <row r="747" spans="1:19" ht="15" customHeight="1" x14ac:dyDescent="0.25">
      <c r="A747" s="124"/>
      <c r="B747" s="65"/>
      <c r="C747" s="65"/>
      <c r="D747" s="66"/>
      <c r="E747" s="67"/>
      <c r="F747" s="65"/>
      <c r="G747" s="66"/>
      <c r="J747" s="65"/>
      <c r="K747" s="65"/>
      <c r="L747" s="66"/>
      <c r="M747" s="65"/>
      <c r="N747" s="65"/>
      <c r="O747" s="65"/>
      <c r="P747" s="66"/>
      <c r="Q747" s="31">
        <f t="shared" si="22"/>
        <v>9999</v>
      </c>
      <c r="R747" s="31" t="str">
        <f t="shared" si="23"/>
        <v/>
      </c>
      <c r="S747" s="29">
        <f>IF($Q747&lt;Parâmetros!$E$19,$G747-1,$G747)</f>
        <v>0</v>
      </c>
    </row>
    <row r="748" spans="1:19" ht="15" customHeight="1" x14ac:dyDescent="0.25">
      <c r="A748" s="124"/>
      <c r="B748" s="65"/>
      <c r="C748" s="65"/>
      <c r="D748" s="66"/>
      <c r="E748" s="67"/>
      <c r="F748" s="65"/>
      <c r="G748" s="66"/>
      <c r="J748" s="65"/>
      <c r="K748" s="65"/>
      <c r="L748" s="66"/>
      <c r="M748" s="65"/>
      <c r="N748" s="65"/>
      <c r="O748" s="65"/>
      <c r="P748" s="66"/>
      <c r="Q748" s="31">
        <f t="shared" si="22"/>
        <v>9999</v>
      </c>
      <c r="R748" s="31" t="str">
        <f t="shared" si="23"/>
        <v/>
      </c>
      <c r="S748" s="29">
        <f>IF($Q748&lt;Parâmetros!$E$19,$G748-1,$G748)</f>
        <v>0</v>
      </c>
    </row>
    <row r="749" spans="1:19" ht="15" customHeight="1" x14ac:dyDescent="0.25">
      <c r="A749" s="124"/>
      <c r="B749" s="65"/>
      <c r="C749" s="65"/>
      <c r="D749" s="66"/>
      <c r="E749" s="67"/>
      <c r="F749" s="65"/>
      <c r="G749" s="66"/>
      <c r="J749" s="65"/>
      <c r="K749" s="65"/>
      <c r="L749" s="66"/>
      <c r="M749" s="65"/>
      <c r="N749" s="65"/>
      <c r="O749" s="65"/>
      <c r="P749" s="66"/>
      <c r="Q749" s="31">
        <f t="shared" si="22"/>
        <v>9999</v>
      </c>
      <c r="R749" s="31" t="str">
        <f t="shared" si="23"/>
        <v/>
      </c>
      <c r="S749" s="29">
        <f>IF($Q749&lt;Parâmetros!$E$19,$G749-1,$G749)</f>
        <v>0</v>
      </c>
    </row>
    <row r="750" spans="1:19" ht="15" customHeight="1" x14ac:dyDescent="0.25">
      <c r="A750" s="124"/>
      <c r="B750" s="65"/>
      <c r="C750" s="65"/>
      <c r="D750" s="66"/>
      <c r="E750" s="67"/>
      <c r="F750" s="65"/>
      <c r="G750" s="66"/>
      <c r="J750" s="65"/>
      <c r="K750" s="65"/>
      <c r="L750" s="66"/>
      <c r="M750" s="65"/>
      <c r="N750" s="65"/>
      <c r="O750" s="65"/>
      <c r="P750" s="66"/>
      <c r="Q750" s="31">
        <f t="shared" si="22"/>
        <v>9999</v>
      </c>
      <c r="R750" s="31" t="str">
        <f t="shared" si="23"/>
        <v/>
      </c>
      <c r="S750" s="29">
        <f>IF($Q750&lt;Parâmetros!$E$19,$G750-1,$G750)</f>
        <v>0</v>
      </c>
    </row>
    <row r="751" spans="1:19" ht="15" customHeight="1" x14ac:dyDescent="0.25">
      <c r="A751" s="124"/>
      <c r="B751" s="65"/>
      <c r="C751" s="65"/>
      <c r="D751" s="66"/>
      <c r="E751" s="67"/>
      <c r="F751" s="65"/>
      <c r="G751" s="66"/>
      <c r="J751" s="65"/>
      <c r="K751" s="65"/>
      <c r="L751" s="66"/>
      <c r="M751" s="65"/>
      <c r="N751" s="65"/>
      <c r="O751" s="65"/>
      <c r="P751" s="66"/>
      <c r="Q751" s="31">
        <f t="shared" si="22"/>
        <v>9999</v>
      </c>
      <c r="R751" s="31" t="str">
        <f t="shared" si="23"/>
        <v/>
      </c>
      <c r="S751" s="29">
        <f>IF($Q751&lt;Parâmetros!$E$19,$G751-1,$G751)</f>
        <v>0</v>
      </c>
    </row>
    <row r="752" spans="1:19" ht="15" customHeight="1" x14ac:dyDescent="0.25">
      <c r="A752" s="124"/>
      <c r="B752" s="65"/>
      <c r="C752" s="65"/>
      <c r="D752" s="66"/>
      <c r="E752" s="67"/>
      <c r="F752" s="65"/>
      <c r="G752" s="66"/>
      <c r="J752" s="65"/>
      <c r="K752" s="65"/>
      <c r="L752" s="66"/>
      <c r="M752" s="65"/>
      <c r="N752" s="65"/>
      <c r="O752" s="65"/>
      <c r="P752" s="66"/>
      <c r="Q752" s="31">
        <f t="shared" si="22"/>
        <v>9999</v>
      </c>
      <c r="R752" s="31" t="str">
        <f t="shared" si="23"/>
        <v/>
      </c>
      <c r="S752" s="29">
        <f>IF($Q752&lt;Parâmetros!$E$19,$G752-1,$G752)</f>
        <v>0</v>
      </c>
    </row>
    <row r="753" spans="1:19" ht="15" customHeight="1" x14ac:dyDescent="0.25">
      <c r="A753" s="124"/>
      <c r="B753" s="65"/>
      <c r="C753" s="65"/>
      <c r="D753" s="66"/>
      <c r="E753" s="67"/>
      <c r="F753" s="65"/>
      <c r="G753" s="66"/>
      <c r="J753" s="65"/>
      <c r="K753" s="65"/>
      <c r="L753" s="66"/>
      <c r="M753" s="65"/>
      <c r="N753" s="65"/>
      <c r="O753" s="65"/>
      <c r="P753" s="66"/>
      <c r="Q753" s="31">
        <f t="shared" si="22"/>
        <v>9999</v>
      </c>
      <c r="R753" s="31" t="str">
        <f t="shared" si="23"/>
        <v/>
      </c>
      <c r="S753" s="29">
        <f>IF($Q753&lt;Parâmetros!$E$19,$G753-1,$G753)</f>
        <v>0</v>
      </c>
    </row>
    <row r="754" spans="1:19" ht="15" customHeight="1" x14ac:dyDescent="0.25">
      <c r="A754" s="124"/>
      <c r="B754" s="65"/>
      <c r="C754" s="65"/>
      <c r="D754" s="66"/>
      <c r="E754" s="67"/>
      <c r="F754" s="65"/>
      <c r="G754" s="66"/>
      <c r="J754" s="65"/>
      <c r="K754" s="65"/>
      <c r="L754" s="66"/>
      <c r="M754" s="65"/>
      <c r="N754" s="65"/>
      <c r="O754" s="65"/>
      <c r="P754" s="66"/>
      <c r="Q754" s="31">
        <f t="shared" si="22"/>
        <v>9999</v>
      </c>
      <c r="R754" s="31" t="str">
        <f t="shared" si="23"/>
        <v/>
      </c>
      <c r="S754" s="29">
        <f>IF($Q754&lt;Parâmetros!$E$19,$G754-1,$G754)</f>
        <v>0</v>
      </c>
    </row>
    <row r="755" spans="1:19" ht="15" customHeight="1" x14ac:dyDescent="0.25">
      <c r="A755" s="124"/>
      <c r="B755" s="65"/>
      <c r="C755" s="65"/>
      <c r="D755" s="66"/>
      <c r="E755" s="67"/>
      <c r="F755" s="65"/>
      <c r="G755" s="66"/>
      <c r="J755" s="65"/>
      <c r="K755" s="65"/>
      <c r="L755" s="66"/>
      <c r="M755" s="65"/>
      <c r="N755" s="65"/>
      <c r="O755" s="65"/>
      <c r="P755" s="66"/>
      <c r="Q755" s="31">
        <f t="shared" si="22"/>
        <v>9999</v>
      </c>
      <c r="R755" s="31" t="str">
        <f t="shared" si="23"/>
        <v/>
      </c>
      <c r="S755" s="29">
        <f>IF($Q755&lt;Parâmetros!$E$19,$G755-1,$G755)</f>
        <v>0</v>
      </c>
    </row>
    <row r="756" spans="1:19" ht="15" customHeight="1" x14ac:dyDescent="0.25">
      <c r="A756" s="124"/>
      <c r="B756" s="65"/>
      <c r="C756" s="65"/>
      <c r="D756" s="66"/>
      <c r="E756" s="67"/>
      <c r="F756" s="65"/>
      <c r="G756" s="66"/>
      <c r="J756" s="65"/>
      <c r="K756" s="65"/>
      <c r="L756" s="66"/>
      <c r="M756" s="65"/>
      <c r="N756" s="65"/>
      <c r="O756" s="65"/>
      <c r="P756" s="66"/>
      <c r="Q756" s="31">
        <f t="shared" si="22"/>
        <v>9999</v>
      </c>
      <c r="R756" s="31" t="str">
        <f t="shared" si="23"/>
        <v/>
      </c>
      <c r="S756" s="29">
        <f>IF($Q756&lt;Parâmetros!$E$19,$G756-1,$G756)</f>
        <v>0</v>
      </c>
    </row>
    <row r="757" spans="1:19" ht="15" customHeight="1" x14ac:dyDescent="0.25">
      <c r="A757" s="124"/>
      <c r="B757" s="65"/>
      <c r="C757" s="65"/>
      <c r="D757" s="66"/>
      <c r="E757" s="67"/>
      <c r="F757" s="65"/>
      <c r="G757" s="66"/>
      <c r="J757" s="65"/>
      <c r="K757" s="65"/>
      <c r="L757" s="66"/>
      <c r="M757" s="65"/>
      <c r="N757" s="65"/>
      <c r="O757" s="65"/>
      <c r="P757" s="66"/>
      <c r="Q757" s="31">
        <f t="shared" si="22"/>
        <v>9999</v>
      </c>
      <c r="R757" s="31" t="str">
        <f t="shared" si="23"/>
        <v/>
      </c>
      <c r="S757" s="29">
        <f>IF($Q757&lt;Parâmetros!$E$19,$G757-1,$G757)</f>
        <v>0</v>
      </c>
    </row>
    <row r="758" spans="1:19" ht="15" customHeight="1" x14ac:dyDescent="0.25">
      <c r="A758" s="124"/>
      <c r="B758" s="65"/>
      <c r="C758" s="65"/>
      <c r="D758" s="66"/>
      <c r="E758" s="67"/>
      <c r="F758" s="65"/>
      <c r="G758" s="66"/>
      <c r="J758" s="65"/>
      <c r="K758" s="65"/>
      <c r="L758" s="66"/>
      <c r="M758" s="65"/>
      <c r="N758" s="65"/>
      <c r="O758" s="65"/>
      <c r="P758" s="66"/>
      <c r="Q758" s="31">
        <f t="shared" si="22"/>
        <v>9999</v>
      </c>
      <c r="R758" s="31" t="str">
        <f t="shared" si="23"/>
        <v/>
      </c>
      <c r="S758" s="29">
        <f>IF($Q758&lt;Parâmetros!$E$19,$G758-1,$G758)</f>
        <v>0</v>
      </c>
    </row>
    <row r="759" spans="1:19" ht="15" customHeight="1" x14ac:dyDescent="0.25">
      <c r="A759" s="124"/>
      <c r="B759" s="65"/>
      <c r="C759" s="65"/>
      <c r="D759" s="66"/>
      <c r="E759" s="67"/>
      <c r="F759" s="65"/>
      <c r="G759" s="66"/>
      <c r="J759" s="65"/>
      <c r="K759" s="65"/>
      <c r="L759" s="66"/>
      <c r="M759" s="65"/>
      <c r="N759" s="65"/>
      <c r="O759" s="65"/>
      <c r="P759" s="66"/>
      <c r="Q759" s="31">
        <f t="shared" si="22"/>
        <v>9999</v>
      </c>
      <c r="R759" s="31" t="str">
        <f t="shared" si="23"/>
        <v/>
      </c>
      <c r="S759" s="29">
        <f>IF($Q759&lt;Parâmetros!$E$19,$G759-1,$G759)</f>
        <v>0</v>
      </c>
    </row>
    <row r="760" spans="1:19" ht="15" customHeight="1" x14ac:dyDescent="0.25">
      <c r="A760" s="124"/>
      <c r="B760" s="65"/>
      <c r="C760" s="65"/>
      <c r="D760" s="66"/>
      <c r="E760" s="67"/>
      <c r="F760" s="65"/>
      <c r="G760" s="66"/>
      <c r="J760" s="65"/>
      <c r="K760" s="65"/>
      <c r="L760" s="66"/>
      <c r="M760" s="65"/>
      <c r="N760" s="65"/>
      <c r="O760" s="65"/>
      <c r="P760" s="66"/>
      <c r="Q760" s="31">
        <f t="shared" si="22"/>
        <v>9999</v>
      </c>
      <c r="R760" s="31" t="str">
        <f t="shared" si="23"/>
        <v/>
      </c>
      <c r="S760" s="29">
        <f>IF($Q760&lt;Parâmetros!$E$19,$G760-1,$G760)</f>
        <v>0</v>
      </c>
    </row>
    <row r="761" spans="1:19" ht="15" customHeight="1" x14ac:dyDescent="0.25">
      <c r="A761" s="124"/>
      <c r="B761" s="65"/>
      <c r="C761" s="65"/>
      <c r="D761" s="66"/>
      <c r="E761" s="67"/>
      <c r="F761" s="65"/>
      <c r="G761" s="66"/>
      <c r="J761" s="65"/>
      <c r="K761" s="65"/>
      <c r="L761" s="66"/>
      <c r="M761" s="65"/>
      <c r="N761" s="65"/>
      <c r="O761" s="65"/>
      <c r="P761" s="66"/>
      <c r="Q761" s="31">
        <f t="shared" si="22"/>
        <v>9999</v>
      </c>
      <c r="R761" s="31" t="str">
        <f t="shared" si="23"/>
        <v/>
      </c>
      <c r="S761" s="29">
        <f>IF($Q761&lt;Parâmetros!$E$19,$G761-1,$G761)</f>
        <v>0</v>
      </c>
    </row>
    <row r="762" spans="1:19" ht="15" customHeight="1" x14ac:dyDescent="0.25">
      <c r="A762" s="124"/>
      <c r="B762" s="65"/>
      <c r="C762" s="65"/>
      <c r="D762" s="66"/>
      <c r="E762" s="67"/>
      <c r="F762" s="65"/>
      <c r="G762" s="66"/>
      <c r="J762" s="65"/>
      <c r="K762" s="65"/>
      <c r="L762" s="66"/>
      <c r="M762" s="65"/>
      <c r="O762" s="65"/>
      <c r="P762" s="66"/>
      <c r="Q762" s="31">
        <f t="shared" si="22"/>
        <v>9999</v>
      </c>
      <c r="R762" s="31" t="str">
        <f t="shared" si="23"/>
        <v/>
      </c>
      <c r="S762" s="29">
        <f>IF($Q762&lt;Parâmetros!$E$19,$G762-1,$G762)</f>
        <v>0</v>
      </c>
    </row>
    <row r="763" spans="1:19" ht="15" customHeight="1" x14ac:dyDescent="0.25">
      <c r="A763" s="124"/>
      <c r="B763" s="65"/>
      <c r="C763" s="65"/>
      <c r="D763" s="66"/>
      <c r="E763" s="67"/>
      <c r="F763" s="65"/>
      <c r="G763" s="66"/>
      <c r="J763" s="65"/>
      <c r="K763" s="65"/>
      <c r="L763" s="66"/>
      <c r="M763" s="65"/>
      <c r="O763" s="65"/>
      <c r="P763" s="66"/>
      <c r="Q763" s="31">
        <f t="shared" si="22"/>
        <v>9999</v>
      </c>
      <c r="R763" s="31" t="str">
        <f t="shared" si="23"/>
        <v/>
      </c>
      <c r="S763" s="29">
        <f>IF($Q763&lt;Parâmetros!$E$19,$G763-1,$G763)</f>
        <v>0</v>
      </c>
    </row>
    <row r="764" spans="1:19" ht="15" customHeight="1" x14ac:dyDescent="0.25">
      <c r="A764" s="124"/>
      <c r="B764" s="65"/>
      <c r="C764" s="65"/>
      <c r="D764" s="66"/>
      <c r="E764" s="67"/>
      <c r="F764" s="65"/>
      <c r="G764" s="66"/>
      <c r="J764" s="65"/>
      <c r="K764" s="65"/>
      <c r="L764" s="66"/>
      <c r="M764" s="65"/>
      <c r="N764" s="65"/>
      <c r="O764" s="65"/>
      <c r="P764" s="66"/>
      <c r="Q764" s="31">
        <f t="shared" si="22"/>
        <v>9999</v>
      </c>
      <c r="R764" s="31" t="str">
        <f t="shared" si="23"/>
        <v/>
      </c>
      <c r="S764" s="29">
        <f>IF($Q764&lt;Parâmetros!$E$19,$G764-1,$G764)</f>
        <v>0</v>
      </c>
    </row>
    <row r="765" spans="1:19" ht="15" customHeight="1" x14ac:dyDescent="0.25">
      <c r="A765" s="124"/>
      <c r="B765" s="65"/>
      <c r="C765" s="65"/>
      <c r="D765" s="66"/>
      <c r="E765" s="67"/>
      <c r="F765" s="65"/>
      <c r="G765" s="66"/>
      <c r="J765" s="65"/>
      <c r="K765" s="65"/>
      <c r="L765" s="66"/>
      <c r="M765" s="65"/>
      <c r="N765" s="65"/>
      <c r="O765" s="65"/>
      <c r="P765" s="66"/>
      <c r="Q765" s="31">
        <f t="shared" si="22"/>
        <v>9999</v>
      </c>
      <c r="R765" s="31" t="str">
        <f t="shared" si="23"/>
        <v/>
      </c>
      <c r="S765" s="29">
        <f>IF($Q765&lt;Parâmetros!$E$19,$G765-1,$G765)</f>
        <v>0</v>
      </c>
    </row>
    <row r="766" spans="1:19" ht="15" customHeight="1" x14ac:dyDescent="0.25">
      <c r="A766" s="124"/>
      <c r="B766" s="65"/>
      <c r="C766" s="65"/>
      <c r="D766" s="66"/>
      <c r="E766" s="67"/>
      <c r="F766" s="65"/>
      <c r="G766" s="66"/>
      <c r="J766" s="65"/>
      <c r="K766" s="65"/>
      <c r="L766" s="66"/>
      <c r="M766" s="65"/>
      <c r="N766" s="65"/>
      <c r="O766" s="65"/>
      <c r="P766" s="66"/>
      <c r="Q766" s="31">
        <f t="shared" si="22"/>
        <v>9999</v>
      </c>
      <c r="R766" s="31" t="str">
        <f t="shared" si="23"/>
        <v/>
      </c>
      <c r="S766" s="29">
        <f>IF($Q766&lt;Parâmetros!$E$19,$G766-1,$G766)</f>
        <v>0</v>
      </c>
    </row>
    <row r="767" spans="1:19" ht="15" customHeight="1" x14ac:dyDescent="0.25">
      <c r="A767" s="124"/>
      <c r="B767" s="65"/>
      <c r="C767" s="65"/>
      <c r="D767" s="66"/>
      <c r="E767" s="67"/>
      <c r="F767" s="65"/>
      <c r="G767" s="66"/>
      <c r="J767" s="65"/>
      <c r="K767" s="65"/>
      <c r="L767" s="66"/>
      <c r="M767" s="65"/>
      <c r="O767" s="65"/>
      <c r="P767" s="66"/>
      <c r="Q767" s="31">
        <f t="shared" si="22"/>
        <v>9999</v>
      </c>
      <c r="R767" s="31" t="str">
        <f t="shared" si="23"/>
        <v/>
      </c>
      <c r="S767" s="29">
        <f>IF($Q767&lt;Parâmetros!$E$19,$G767-1,$G767)</f>
        <v>0</v>
      </c>
    </row>
    <row r="768" spans="1:19" ht="15" customHeight="1" x14ac:dyDescent="0.25">
      <c r="A768" s="124"/>
      <c r="B768" s="65"/>
      <c r="C768" s="65"/>
      <c r="D768" s="66"/>
      <c r="E768" s="67"/>
      <c r="F768" s="65"/>
      <c r="G768" s="66"/>
      <c r="J768" s="65"/>
      <c r="K768" s="65"/>
      <c r="L768" s="66"/>
      <c r="M768" s="65"/>
      <c r="N768" s="65"/>
      <c r="O768" s="65"/>
      <c r="P768" s="66"/>
      <c r="Q768" s="31">
        <f t="shared" si="22"/>
        <v>9999</v>
      </c>
      <c r="R768" s="31" t="str">
        <f t="shared" si="23"/>
        <v/>
      </c>
      <c r="S768" s="29">
        <f>IF($Q768&lt;Parâmetros!$E$19,$G768-1,$G768)</f>
        <v>0</v>
      </c>
    </row>
    <row r="769" spans="1:19" ht="15" customHeight="1" x14ac:dyDescent="0.25">
      <c r="A769" s="124"/>
      <c r="B769" s="65"/>
      <c r="C769" s="65"/>
      <c r="D769" s="66"/>
      <c r="E769" s="67"/>
      <c r="F769" s="65"/>
      <c r="G769" s="66"/>
      <c r="J769" s="65"/>
      <c r="K769" s="65"/>
      <c r="L769" s="66"/>
      <c r="M769" s="65"/>
      <c r="O769" s="65"/>
      <c r="P769" s="66"/>
      <c r="Q769" s="31">
        <f t="shared" si="22"/>
        <v>9999</v>
      </c>
      <c r="R769" s="31" t="str">
        <f t="shared" si="23"/>
        <v/>
      </c>
      <c r="S769" s="29">
        <f>IF($Q769&lt;Parâmetros!$E$19,$G769-1,$G769)</f>
        <v>0</v>
      </c>
    </row>
    <row r="770" spans="1:19" ht="15" customHeight="1" x14ac:dyDescent="0.25">
      <c r="A770" s="124"/>
      <c r="B770" s="65"/>
      <c r="C770" s="65"/>
      <c r="D770" s="66"/>
      <c r="E770" s="67"/>
      <c r="F770" s="65"/>
      <c r="G770" s="66"/>
      <c r="J770" s="65"/>
      <c r="K770" s="65"/>
      <c r="L770" s="66"/>
      <c r="M770" s="65"/>
      <c r="O770" s="65"/>
      <c r="P770" s="66"/>
      <c r="Q770" s="31">
        <f t="shared" ref="Q770:Q833" si="24">IFERROR(VALUE(LEFT($J770,2))*60+VALUE(MID($J770,4,2)),9999)</f>
        <v>9999</v>
      </c>
      <c r="R770" s="31" t="str">
        <f t="shared" ref="R770:R833" si="25">IFERROR(VALUE(LEFT($K770,2))*60+VALUE(MID($K770,4,2)),"")</f>
        <v/>
      </c>
      <c r="S770" s="29">
        <f>IF($Q770&lt;Parâmetros!$E$19,$G770-1,$G770)</f>
        <v>0</v>
      </c>
    </row>
    <row r="771" spans="1:19" ht="15" customHeight="1" x14ac:dyDescent="0.25">
      <c r="A771" s="124"/>
      <c r="B771" s="65"/>
      <c r="C771" s="65"/>
      <c r="D771" s="66"/>
      <c r="E771" s="67"/>
      <c r="F771" s="65"/>
      <c r="G771" s="66"/>
      <c r="J771" s="65"/>
      <c r="K771" s="65"/>
      <c r="L771" s="66"/>
      <c r="M771" s="65"/>
      <c r="N771" s="65"/>
      <c r="O771" s="65"/>
      <c r="P771" s="66"/>
      <c r="Q771" s="31">
        <f t="shared" si="24"/>
        <v>9999</v>
      </c>
      <c r="R771" s="31" t="str">
        <f t="shared" si="25"/>
        <v/>
      </c>
      <c r="S771" s="29">
        <f>IF($Q771&lt;Parâmetros!$E$19,$G771-1,$G771)</f>
        <v>0</v>
      </c>
    </row>
    <row r="772" spans="1:19" ht="15" customHeight="1" x14ac:dyDescent="0.25">
      <c r="A772" s="124"/>
      <c r="B772" s="65"/>
      <c r="C772" s="65"/>
      <c r="D772" s="66"/>
      <c r="E772" s="67"/>
      <c r="F772" s="65"/>
      <c r="G772" s="66"/>
      <c r="J772" s="65"/>
      <c r="K772" s="65"/>
      <c r="L772" s="66"/>
      <c r="M772" s="65"/>
      <c r="N772" s="65"/>
      <c r="O772" s="65"/>
      <c r="P772" s="66"/>
      <c r="Q772" s="31">
        <f t="shared" si="24"/>
        <v>9999</v>
      </c>
      <c r="R772" s="31" t="str">
        <f t="shared" si="25"/>
        <v/>
      </c>
      <c r="S772" s="29">
        <f>IF($Q772&lt;Parâmetros!$E$19,$G772-1,$G772)</f>
        <v>0</v>
      </c>
    </row>
    <row r="773" spans="1:19" ht="15" customHeight="1" x14ac:dyDescent="0.25">
      <c r="A773" s="124"/>
      <c r="B773" s="65"/>
      <c r="C773" s="65"/>
      <c r="D773" s="66"/>
      <c r="E773" s="67"/>
      <c r="F773" s="65"/>
      <c r="G773" s="66"/>
      <c r="J773" s="65"/>
      <c r="K773" s="65"/>
      <c r="L773" s="66"/>
      <c r="M773" s="65"/>
      <c r="N773" s="65"/>
      <c r="O773" s="65"/>
      <c r="P773" s="66"/>
      <c r="Q773" s="31">
        <f t="shared" si="24"/>
        <v>9999</v>
      </c>
      <c r="R773" s="31" t="str">
        <f t="shared" si="25"/>
        <v/>
      </c>
      <c r="S773" s="29">
        <f>IF($Q773&lt;Parâmetros!$E$19,$G773-1,$G773)</f>
        <v>0</v>
      </c>
    </row>
    <row r="774" spans="1:19" ht="15" customHeight="1" x14ac:dyDescent="0.25">
      <c r="A774" s="124"/>
      <c r="B774" s="65"/>
      <c r="C774" s="65"/>
      <c r="D774" s="66"/>
      <c r="E774" s="67"/>
      <c r="F774" s="65"/>
      <c r="G774" s="66"/>
      <c r="J774" s="65"/>
      <c r="K774" s="65"/>
      <c r="L774" s="66"/>
      <c r="M774" s="65"/>
      <c r="O774" s="65"/>
      <c r="P774" s="66"/>
      <c r="Q774" s="31">
        <f t="shared" si="24"/>
        <v>9999</v>
      </c>
      <c r="R774" s="31" t="str">
        <f t="shared" si="25"/>
        <v/>
      </c>
      <c r="S774" s="29">
        <f>IF($Q774&lt;Parâmetros!$E$19,$G774-1,$G774)</f>
        <v>0</v>
      </c>
    </row>
    <row r="775" spans="1:19" ht="15" customHeight="1" x14ac:dyDescent="0.25">
      <c r="A775" s="124"/>
      <c r="B775" s="65"/>
      <c r="C775" s="65"/>
      <c r="D775" s="66"/>
      <c r="E775" s="67"/>
      <c r="F775" s="65"/>
      <c r="G775" s="66"/>
      <c r="J775" s="65"/>
      <c r="K775" s="65"/>
      <c r="L775" s="66"/>
      <c r="M775" s="65"/>
      <c r="O775" s="65"/>
      <c r="P775" s="66"/>
      <c r="Q775" s="31">
        <f t="shared" si="24"/>
        <v>9999</v>
      </c>
      <c r="R775" s="31" t="str">
        <f t="shared" si="25"/>
        <v/>
      </c>
      <c r="S775" s="29">
        <f>IF($Q775&lt;Parâmetros!$E$19,$G775-1,$G775)</f>
        <v>0</v>
      </c>
    </row>
    <row r="776" spans="1:19" ht="15" customHeight="1" x14ac:dyDescent="0.25">
      <c r="A776" s="124"/>
      <c r="B776" s="65"/>
      <c r="C776" s="65"/>
      <c r="D776" s="66"/>
      <c r="E776" s="67"/>
      <c r="F776" s="65"/>
      <c r="G776" s="66"/>
      <c r="J776" s="65"/>
      <c r="K776" s="65"/>
      <c r="L776" s="66"/>
      <c r="M776" s="65"/>
      <c r="N776" s="65"/>
      <c r="O776" s="65"/>
      <c r="P776" s="66"/>
      <c r="Q776" s="31">
        <f t="shared" si="24"/>
        <v>9999</v>
      </c>
      <c r="R776" s="31" t="str">
        <f t="shared" si="25"/>
        <v/>
      </c>
      <c r="S776" s="29">
        <f>IF($Q776&lt;Parâmetros!$E$19,$G776-1,$G776)</f>
        <v>0</v>
      </c>
    </row>
    <row r="777" spans="1:19" ht="15" customHeight="1" x14ac:dyDescent="0.25">
      <c r="A777" s="124"/>
      <c r="B777" s="65"/>
      <c r="C777" s="65"/>
      <c r="D777" s="66"/>
      <c r="E777" s="67"/>
      <c r="F777" s="65"/>
      <c r="G777" s="66"/>
      <c r="J777" s="65"/>
      <c r="K777" s="65"/>
      <c r="L777" s="66"/>
      <c r="M777" s="65"/>
      <c r="N777" s="65"/>
      <c r="O777" s="65"/>
      <c r="P777" s="66"/>
      <c r="Q777" s="31">
        <f t="shared" si="24"/>
        <v>9999</v>
      </c>
      <c r="R777" s="31" t="str">
        <f t="shared" si="25"/>
        <v/>
      </c>
      <c r="S777" s="29">
        <f>IF($Q777&lt;Parâmetros!$E$19,$G777-1,$G777)</f>
        <v>0</v>
      </c>
    </row>
    <row r="778" spans="1:19" ht="15" customHeight="1" x14ac:dyDescent="0.25">
      <c r="A778" s="124"/>
      <c r="B778" s="65"/>
      <c r="C778" s="65"/>
      <c r="D778" s="66"/>
      <c r="E778" s="67"/>
      <c r="F778" s="65"/>
      <c r="G778" s="66"/>
      <c r="J778" s="65"/>
      <c r="K778" s="65"/>
      <c r="L778" s="66"/>
      <c r="M778" s="65"/>
      <c r="N778" s="65"/>
      <c r="O778" s="65"/>
      <c r="P778" s="66"/>
      <c r="Q778" s="31">
        <f t="shared" si="24"/>
        <v>9999</v>
      </c>
      <c r="R778" s="31" t="str">
        <f t="shared" si="25"/>
        <v/>
      </c>
      <c r="S778" s="29">
        <f>IF($Q778&lt;Parâmetros!$E$19,$G778-1,$G778)</f>
        <v>0</v>
      </c>
    </row>
    <row r="779" spans="1:19" ht="15" customHeight="1" x14ac:dyDescent="0.25">
      <c r="A779" s="124"/>
      <c r="B779" s="65"/>
      <c r="C779" s="65"/>
      <c r="D779" s="66"/>
      <c r="E779" s="67"/>
      <c r="F779" s="65"/>
      <c r="G779" s="66"/>
      <c r="J779" s="65"/>
      <c r="K779" s="65"/>
      <c r="L779" s="66"/>
      <c r="M779" s="65"/>
      <c r="N779" s="65"/>
      <c r="O779" s="65"/>
      <c r="P779" s="66"/>
      <c r="Q779" s="31">
        <f t="shared" si="24"/>
        <v>9999</v>
      </c>
      <c r="R779" s="31" t="str">
        <f t="shared" si="25"/>
        <v/>
      </c>
      <c r="S779" s="29">
        <f>IF($Q779&lt;Parâmetros!$E$19,$G779-1,$G779)</f>
        <v>0</v>
      </c>
    </row>
    <row r="780" spans="1:19" ht="15" customHeight="1" x14ac:dyDescent="0.25">
      <c r="A780" s="124"/>
      <c r="B780" s="65"/>
      <c r="C780" s="65"/>
      <c r="D780" s="66"/>
      <c r="E780" s="67"/>
      <c r="F780" s="65"/>
      <c r="G780" s="66"/>
      <c r="J780" s="65"/>
      <c r="K780" s="65"/>
      <c r="L780" s="66"/>
      <c r="M780" s="65"/>
      <c r="O780" s="65"/>
      <c r="P780" s="66"/>
      <c r="Q780" s="31">
        <f t="shared" si="24"/>
        <v>9999</v>
      </c>
      <c r="R780" s="31" t="str">
        <f t="shared" si="25"/>
        <v/>
      </c>
      <c r="S780" s="29">
        <f>IF($Q780&lt;Parâmetros!$E$19,$G780-1,$G780)</f>
        <v>0</v>
      </c>
    </row>
    <row r="781" spans="1:19" ht="15" customHeight="1" x14ac:dyDescent="0.25">
      <c r="A781" s="124"/>
      <c r="B781" s="65"/>
      <c r="C781" s="65"/>
      <c r="D781" s="66"/>
      <c r="E781" s="67"/>
      <c r="F781" s="65"/>
      <c r="G781" s="66"/>
      <c r="J781" s="65"/>
      <c r="K781" s="65"/>
      <c r="L781" s="66"/>
      <c r="M781" s="65"/>
      <c r="O781" s="65"/>
      <c r="P781" s="66"/>
      <c r="Q781" s="31">
        <f t="shared" si="24"/>
        <v>9999</v>
      </c>
      <c r="R781" s="31" t="str">
        <f t="shared" si="25"/>
        <v/>
      </c>
      <c r="S781" s="29">
        <f>IF($Q781&lt;Parâmetros!$E$19,$G781-1,$G781)</f>
        <v>0</v>
      </c>
    </row>
    <row r="782" spans="1:19" ht="15" customHeight="1" x14ac:dyDescent="0.25">
      <c r="A782" s="124"/>
      <c r="B782" s="65"/>
      <c r="C782" s="65"/>
      <c r="D782" s="66"/>
      <c r="E782" s="67"/>
      <c r="F782" s="65"/>
      <c r="G782" s="66"/>
      <c r="J782" s="65"/>
      <c r="K782" s="65"/>
      <c r="L782" s="66"/>
      <c r="M782" s="65"/>
      <c r="N782" s="65"/>
      <c r="O782" s="65"/>
      <c r="P782" s="66"/>
      <c r="Q782" s="31">
        <f t="shared" si="24"/>
        <v>9999</v>
      </c>
      <c r="R782" s="31" t="str">
        <f t="shared" si="25"/>
        <v/>
      </c>
      <c r="S782" s="29">
        <f>IF($Q782&lt;Parâmetros!$E$19,$G782-1,$G782)</f>
        <v>0</v>
      </c>
    </row>
    <row r="783" spans="1:19" ht="15" customHeight="1" x14ac:dyDescent="0.25">
      <c r="A783" s="124"/>
      <c r="B783" s="65"/>
      <c r="C783" s="65"/>
      <c r="D783" s="66"/>
      <c r="E783" s="67"/>
      <c r="F783" s="65"/>
      <c r="G783" s="66"/>
      <c r="J783" s="65"/>
      <c r="K783" s="65"/>
      <c r="L783" s="66"/>
      <c r="M783" s="65"/>
      <c r="N783" s="65"/>
      <c r="O783" s="65"/>
      <c r="P783" s="66"/>
      <c r="Q783" s="31">
        <f t="shared" si="24"/>
        <v>9999</v>
      </c>
      <c r="R783" s="31" t="str">
        <f t="shared" si="25"/>
        <v/>
      </c>
      <c r="S783" s="29">
        <f>IF($Q783&lt;Parâmetros!$E$19,$G783-1,$G783)</f>
        <v>0</v>
      </c>
    </row>
    <row r="784" spans="1:19" ht="15" customHeight="1" x14ac:dyDescent="0.25">
      <c r="A784" s="124"/>
      <c r="B784" s="65"/>
      <c r="C784" s="65"/>
      <c r="D784" s="66"/>
      <c r="E784" s="67"/>
      <c r="F784" s="65"/>
      <c r="G784" s="66"/>
      <c r="J784" s="65"/>
      <c r="K784" s="65"/>
      <c r="L784" s="66"/>
      <c r="M784" s="65"/>
      <c r="O784" s="65"/>
      <c r="P784" s="66"/>
      <c r="Q784" s="31">
        <f t="shared" si="24"/>
        <v>9999</v>
      </c>
      <c r="R784" s="31" t="str">
        <f t="shared" si="25"/>
        <v/>
      </c>
      <c r="S784" s="29">
        <f>IF($Q784&lt;Parâmetros!$E$19,$G784-1,$G784)</f>
        <v>0</v>
      </c>
    </row>
    <row r="785" spans="1:19" ht="15" customHeight="1" x14ac:dyDescent="0.25">
      <c r="A785" s="124"/>
      <c r="B785" s="65"/>
      <c r="C785" s="65"/>
      <c r="D785" s="66"/>
      <c r="E785" s="67"/>
      <c r="F785" s="65"/>
      <c r="G785" s="66"/>
      <c r="J785" s="65"/>
      <c r="K785" s="65"/>
      <c r="L785" s="66"/>
      <c r="M785" s="65"/>
      <c r="N785" s="65"/>
      <c r="O785" s="65"/>
      <c r="P785" s="66"/>
      <c r="Q785" s="31">
        <f t="shared" si="24"/>
        <v>9999</v>
      </c>
      <c r="R785" s="31" t="str">
        <f t="shared" si="25"/>
        <v/>
      </c>
      <c r="S785" s="29">
        <f>IF($Q785&lt;Parâmetros!$E$19,$G785-1,$G785)</f>
        <v>0</v>
      </c>
    </row>
    <row r="786" spans="1:19" ht="15" customHeight="1" x14ac:dyDescent="0.25">
      <c r="A786" s="124"/>
      <c r="B786" s="65"/>
      <c r="C786" s="65"/>
      <c r="D786" s="66"/>
      <c r="E786" s="67"/>
      <c r="F786" s="65"/>
      <c r="G786" s="66"/>
      <c r="J786" s="65"/>
      <c r="K786" s="65"/>
      <c r="L786" s="66"/>
      <c r="M786" s="65"/>
      <c r="N786" s="65"/>
      <c r="O786" s="65"/>
      <c r="P786" s="66"/>
      <c r="Q786" s="31">
        <f t="shared" si="24"/>
        <v>9999</v>
      </c>
      <c r="R786" s="31" t="str">
        <f t="shared" si="25"/>
        <v/>
      </c>
      <c r="S786" s="29">
        <f>IF($Q786&lt;Parâmetros!$E$19,$G786-1,$G786)</f>
        <v>0</v>
      </c>
    </row>
    <row r="787" spans="1:19" ht="15" customHeight="1" x14ac:dyDescent="0.25">
      <c r="A787" s="124"/>
      <c r="B787" s="65"/>
      <c r="C787" s="65"/>
      <c r="D787" s="66"/>
      <c r="E787" s="67"/>
      <c r="F787" s="65"/>
      <c r="G787" s="66"/>
      <c r="J787" s="65"/>
      <c r="K787" s="65"/>
      <c r="L787" s="66"/>
      <c r="M787" s="65"/>
      <c r="N787" s="65"/>
      <c r="O787" s="65"/>
      <c r="P787" s="66"/>
      <c r="Q787" s="31">
        <f t="shared" si="24"/>
        <v>9999</v>
      </c>
      <c r="R787" s="31" t="str">
        <f t="shared" si="25"/>
        <v/>
      </c>
      <c r="S787" s="29">
        <f>IF($Q787&lt;Parâmetros!$E$19,$G787-1,$G787)</f>
        <v>0</v>
      </c>
    </row>
    <row r="788" spans="1:19" ht="15" customHeight="1" x14ac:dyDescent="0.25">
      <c r="A788" s="124"/>
      <c r="B788" s="65"/>
      <c r="C788" s="65"/>
      <c r="D788" s="66"/>
      <c r="E788" s="67"/>
      <c r="F788" s="65"/>
      <c r="G788" s="66"/>
      <c r="J788" s="65"/>
      <c r="K788" s="65"/>
      <c r="L788" s="66"/>
      <c r="M788" s="65"/>
      <c r="N788" s="65"/>
      <c r="O788" s="65"/>
      <c r="P788" s="66"/>
      <c r="Q788" s="31">
        <f t="shared" si="24"/>
        <v>9999</v>
      </c>
      <c r="R788" s="31" t="str">
        <f t="shared" si="25"/>
        <v/>
      </c>
      <c r="S788" s="29">
        <f>IF($Q788&lt;Parâmetros!$E$19,$G788-1,$G788)</f>
        <v>0</v>
      </c>
    </row>
    <row r="789" spans="1:19" ht="15" customHeight="1" x14ac:dyDescent="0.25">
      <c r="A789" s="124"/>
      <c r="B789" s="65"/>
      <c r="C789" s="65"/>
      <c r="D789" s="66"/>
      <c r="E789" s="67"/>
      <c r="F789" s="65"/>
      <c r="G789" s="66"/>
      <c r="J789" s="65"/>
      <c r="K789" s="65"/>
      <c r="L789" s="66"/>
      <c r="M789" s="65"/>
      <c r="N789" s="65"/>
      <c r="O789" s="65"/>
      <c r="P789" s="66"/>
      <c r="Q789" s="31">
        <f t="shared" si="24"/>
        <v>9999</v>
      </c>
      <c r="R789" s="31" t="str">
        <f t="shared" si="25"/>
        <v/>
      </c>
      <c r="S789" s="29">
        <f>IF($Q789&lt;Parâmetros!$E$19,$G789-1,$G789)</f>
        <v>0</v>
      </c>
    </row>
    <row r="790" spans="1:19" ht="15" customHeight="1" x14ac:dyDescent="0.25">
      <c r="A790" s="124"/>
      <c r="B790" s="65"/>
      <c r="C790" s="65"/>
      <c r="D790" s="66"/>
      <c r="E790" s="67"/>
      <c r="F790" s="65"/>
      <c r="G790" s="66"/>
      <c r="J790" s="65"/>
      <c r="K790" s="65"/>
      <c r="L790" s="66"/>
      <c r="M790" s="65"/>
      <c r="N790" s="65"/>
      <c r="O790" s="65"/>
      <c r="P790" s="66"/>
      <c r="Q790" s="31">
        <f t="shared" si="24"/>
        <v>9999</v>
      </c>
      <c r="R790" s="31" t="str">
        <f t="shared" si="25"/>
        <v/>
      </c>
      <c r="S790" s="29">
        <f>IF($Q790&lt;Parâmetros!$E$19,$G790-1,$G790)</f>
        <v>0</v>
      </c>
    </row>
    <row r="791" spans="1:19" ht="15" customHeight="1" x14ac:dyDescent="0.25">
      <c r="A791" s="124"/>
      <c r="B791" s="65"/>
      <c r="C791" s="65"/>
      <c r="D791" s="66"/>
      <c r="E791" s="67"/>
      <c r="F791" s="65"/>
      <c r="G791" s="66"/>
      <c r="J791" s="65"/>
      <c r="K791" s="65"/>
      <c r="L791" s="66"/>
      <c r="M791" s="65"/>
      <c r="N791" s="65"/>
      <c r="O791" s="65"/>
      <c r="P791" s="66"/>
      <c r="Q791" s="31">
        <f t="shared" si="24"/>
        <v>9999</v>
      </c>
      <c r="R791" s="31" t="str">
        <f t="shared" si="25"/>
        <v/>
      </c>
      <c r="S791" s="29">
        <f>IF($Q791&lt;Parâmetros!$E$19,$G791-1,$G791)</f>
        <v>0</v>
      </c>
    </row>
    <row r="792" spans="1:19" ht="15" customHeight="1" x14ac:dyDescent="0.25">
      <c r="A792" s="124"/>
      <c r="B792" s="65"/>
      <c r="C792" s="65"/>
      <c r="D792" s="66"/>
      <c r="E792" s="67"/>
      <c r="F792" s="65"/>
      <c r="G792" s="66"/>
      <c r="J792" s="65"/>
      <c r="K792" s="65"/>
      <c r="L792" s="66"/>
      <c r="M792" s="65"/>
      <c r="N792" s="65"/>
      <c r="O792" s="65"/>
      <c r="P792" s="66"/>
      <c r="Q792" s="31">
        <f t="shared" si="24"/>
        <v>9999</v>
      </c>
      <c r="R792" s="31" t="str">
        <f t="shared" si="25"/>
        <v/>
      </c>
      <c r="S792" s="29">
        <f>IF($Q792&lt;Parâmetros!$E$19,$G792-1,$G792)</f>
        <v>0</v>
      </c>
    </row>
    <row r="793" spans="1:19" ht="15" customHeight="1" x14ac:dyDescent="0.25">
      <c r="A793" s="124"/>
      <c r="B793" s="65"/>
      <c r="C793" s="65"/>
      <c r="D793" s="66"/>
      <c r="E793" s="67"/>
      <c r="F793" s="65"/>
      <c r="G793" s="66"/>
      <c r="J793" s="65"/>
      <c r="K793" s="65"/>
      <c r="L793" s="66"/>
      <c r="M793" s="65"/>
      <c r="N793" s="65"/>
      <c r="O793" s="65"/>
      <c r="P793" s="66"/>
      <c r="Q793" s="31">
        <f t="shared" si="24"/>
        <v>9999</v>
      </c>
      <c r="R793" s="31" t="str">
        <f t="shared" si="25"/>
        <v/>
      </c>
      <c r="S793" s="29">
        <f>IF($Q793&lt;Parâmetros!$E$19,$G793-1,$G793)</f>
        <v>0</v>
      </c>
    </row>
    <row r="794" spans="1:19" ht="15" customHeight="1" x14ac:dyDescent="0.25">
      <c r="A794" s="124"/>
      <c r="B794" s="65"/>
      <c r="C794" s="65"/>
      <c r="D794" s="66"/>
      <c r="E794" s="67"/>
      <c r="F794" s="65"/>
      <c r="G794" s="66"/>
      <c r="J794" s="65"/>
      <c r="K794" s="65"/>
      <c r="L794" s="66"/>
      <c r="M794" s="65"/>
      <c r="N794" s="65"/>
      <c r="O794" s="65"/>
      <c r="P794" s="66"/>
      <c r="Q794" s="31">
        <f t="shared" si="24"/>
        <v>9999</v>
      </c>
      <c r="R794" s="31" t="str">
        <f t="shared" si="25"/>
        <v/>
      </c>
      <c r="S794" s="29">
        <f>IF($Q794&lt;Parâmetros!$E$19,$G794-1,$G794)</f>
        <v>0</v>
      </c>
    </row>
    <row r="795" spans="1:19" ht="15" customHeight="1" x14ac:dyDescent="0.25">
      <c r="A795" s="124"/>
      <c r="B795" s="65"/>
      <c r="C795" s="65"/>
      <c r="D795" s="66"/>
      <c r="E795" s="67"/>
      <c r="F795" s="65"/>
      <c r="G795" s="66"/>
      <c r="J795" s="65"/>
      <c r="K795" s="65"/>
      <c r="L795" s="66"/>
      <c r="M795" s="65"/>
      <c r="O795" s="65"/>
      <c r="P795" s="66"/>
      <c r="Q795" s="31">
        <f t="shared" si="24"/>
        <v>9999</v>
      </c>
      <c r="R795" s="31" t="str">
        <f t="shared" si="25"/>
        <v/>
      </c>
      <c r="S795" s="29">
        <f>IF($Q795&lt;Parâmetros!$E$19,$G795-1,$G795)</f>
        <v>0</v>
      </c>
    </row>
    <row r="796" spans="1:19" ht="15" customHeight="1" x14ac:dyDescent="0.25">
      <c r="A796" s="124"/>
      <c r="B796" s="65"/>
      <c r="C796" s="65"/>
      <c r="D796" s="66"/>
      <c r="E796" s="67"/>
      <c r="F796" s="65"/>
      <c r="G796" s="66"/>
      <c r="J796" s="65"/>
      <c r="K796" s="65"/>
      <c r="L796" s="66"/>
      <c r="M796" s="65"/>
      <c r="N796" s="65"/>
      <c r="O796" s="65"/>
      <c r="P796" s="66"/>
      <c r="Q796" s="31">
        <f t="shared" si="24"/>
        <v>9999</v>
      </c>
      <c r="R796" s="31" t="str">
        <f t="shared" si="25"/>
        <v/>
      </c>
      <c r="S796" s="29">
        <f>IF($Q796&lt;Parâmetros!$E$19,$G796-1,$G796)</f>
        <v>0</v>
      </c>
    </row>
    <row r="797" spans="1:19" ht="15" customHeight="1" x14ac:dyDescent="0.25">
      <c r="A797" s="124"/>
      <c r="B797" s="65"/>
      <c r="C797" s="65"/>
      <c r="D797" s="66"/>
      <c r="E797" s="67"/>
      <c r="F797" s="65"/>
      <c r="G797" s="66"/>
      <c r="J797" s="65"/>
      <c r="K797" s="65"/>
      <c r="L797" s="66"/>
      <c r="M797" s="65"/>
      <c r="N797" s="65"/>
      <c r="O797" s="65"/>
      <c r="P797" s="66"/>
      <c r="Q797" s="31">
        <f t="shared" si="24"/>
        <v>9999</v>
      </c>
      <c r="R797" s="31" t="str">
        <f t="shared" si="25"/>
        <v/>
      </c>
      <c r="S797" s="29">
        <f>IF($Q797&lt;Parâmetros!$E$19,$G797-1,$G797)</f>
        <v>0</v>
      </c>
    </row>
    <row r="798" spans="1:19" ht="15" customHeight="1" x14ac:dyDescent="0.25">
      <c r="A798" s="124"/>
      <c r="B798" s="65"/>
      <c r="C798" s="65"/>
      <c r="D798" s="66"/>
      <c r="E798" s="67"/>
      <c r="F798" s="65"/>
      <c r="G798" s="66"/>
      <c r="J798" s="65"/>
      <c r="K798" s="65"/>
      <c r="L798" s="66"/>
      <c r="M798" s="65"/>
      <c r="N798" s="65"/>
      <c r="O798" s="65"/>
      <c r="P798" s="66"/>
      <c r="Q798" s="31">
        <f t="shared" si="24"/>
        <v>9999</v>
      </c>
      <c r="R798" s="31" t="str">
        <f t="shared" si="25"/>
        <v/>
      </c>
      <c r="S798" s="29">
        <f>IF($Q798&lt;Parâmetros!$E$19,$G798-1,$G798)</f>
        <v>0</v>
      </c>
    </row>
    <row r="799" spans="1:19" ht="15" customHeight="1" x14ac:dyDescent="0.25">
      <c r="A799" s="124"/>
      <c r="B799" s="65"/>
      <c r="C799" s="65"/>
      <c r="D799" s="66"/>
      <c r="E799" s="67"/>
      <c r="F799" s="65"/>
      <c r="G799" s="66"/>
      <c r="J799" s="65"/>
      <c r="K799" s="65"/>
      <c r="L799" s="66"/>
      <c r="M799" s="65"/>
      <c r="N799" s="65"/>
      <c r="O799" s="65"/>
      <c r="P799" s="66"/>
      <c r="Q799" s="31">
        <f t="shared" si="24"/>
        <v>9999</v>
      </c>
      <c r="R799" s="31" t="str">
        <f t="shared" si="25"/>
        <v/>
      </c>
      <c r="S799" s="29">
        <f>IF($Q799&lt;Parâmetros!$E$19,$G799-1,$G799)</f>
        <v>0</v>
      </c>
    </row>
    <row r="800" spans="1:19" ht="15" customHeight="1" x14ac:dyDescent="0.25">
      <c r="A800" s="124"/>
      <c r="B800" s="65"/>
      <c r="C800" s="65"/>
      <c r="D800" s="66"/>
      <c r="E800" s="67"/>
      <c r="F800" s="65"/>
      <c r="G800" s="66"/>
      <c r="J800" s="65"/>
      <c r="K800" s="65"/>
      <c r="L800" s="66"/>
      <c r="M800" s="65"/>
      <c r="O800" s="65"/>
      <c r="P800" s="66"/>
      <c r="Q800" s="31">
        <f t="shared" si="24"/>
        <v>9999</v>
      </c>
      <c r="R800" s="31" t="str">
        <f t="shared" si="25"/>
        <v/>
      </c>
      <c r="S800" s="29">
        <f>IF($Q800&lt;Parâmetros!$E$19,$G800-1,$G800)</f>
        <v>0</v>
      </c>
    </row>
    <row r="801" spans="1:19" ht="15" customHeight="1" x14ac:dyDescent="0.25">
      <c r="A801" s="124"/>
      <c r="B801" s="65"/>
      <c r="C801" s="65"/>
      <c r="D801" s="66"/>
      <c r="E801" s="67"/>
      <c r="F801" s="65"/>
      <c r="G801" s="66"/>
      <c r="J801" s="65"/>
      <c r="K801" s="65"/>
      <c r="L801" s="66"/>
      <c r="M801" s="65"/>
      <c r="O801" s="65"/>
      <c r="P801" s="66"/>
      <c r="Q801" s="31">
        <f t="shared" si="24"/>
        <v>9999</v>
      </c>
      <c r="R801" s="31" t="str">
        <f t="shared" si="25"/>
        <v/>
      </c>
      <c r="S801" s="29">
        <f>IF($Q801&lt;Parâmetros!$E$19,$G801-1,$G801)</f>
        <v>0</v>
      </c>
    </row>
    <row r="802" spans="1:19" ht="15" customHeight="1" x14ac:dyDescent="0.25">
      <c r="A802" s="124"/>
      <c r="B802" s="65"/>
      <c r="C802" s="65"/>
      <c r="D802" s="66"/>
      <c r="E802" s="67"/>
      <c r="F802" s="65"/>
      <c r="G802" s="66"/>
      <c r="J802" s="65"/>
      <c r="K802" s="65"/>
      <c r="L802" s="66"/>
      <c r="M802" s="65"/>
      <c r="N802" s="65"/>
      <c r="O802" s="65"/>
      <c r="P802" s="66"/>
      <c r="Q802" s="31">
        <f t="shared" si="24"/>
        <v>9999</v>
      </c>
      <c r="R802" s="31" t="str">
        <f t="shared" si="25"/>
        <v/>
      </c>
      <c r="S802" s="29">
        <f>IF($Q802&lt;Parâmetros!$E$19,$G802-1,$G802)</f>
        <v>0</v>
      </c>
    </row>
    <row r="803" spans="1:19" ht="15" customHeight="1" x14ac:dyDescent="0.25">
      <c r="A803" s="124"/>
      <c r="B803" s="65"/>
      <c r="C803" s="65"/>
      <c r="D803" s="66"/>
      <c r="E803" s="67"/>
      <c r="F803" s="65"/>
      <c r="G803" s="66"/>
      <c r="J803" s="65"/>
      <c r="K803" s="65"/>
      <c r="L803" s="66"/>
      <c r="M803" s="65"/>
      <c r="O803" s="65"/>
      <c r="P803" s="66"/>
      <c r="Q803" s="31">
        <f t="shared" si="24"/>
        <v>9999</v>
      </c>
      <c r="R803" s="31" t="str">
        <f t="shared" si="25"/>
        <v/>
      </c>
      <c r="S803" s="29">
        <f>IF($Q803&lt;Parâmetros!$E$19,$G803-1,$G803)</f>
        <v>0</v>
      </c>
    </row>
    <row r="804" spans="1:19" ht="15" customHeight="1" x14ac:dyDescent="0.25">
      <c r="A804" s="124"/>
      <c r="B804" s="65"/>
      <c r="C804" s="65"/>
      <c r="D804" s="66"/>
      <c r="E804" s="67"/>
      <c r="F804" s="65"/>
      <c r="G804" s="66"/>
      <c r="J804" s="65"/>
      <c r="K804" s="65"/>
      <c r="L804" s="66"/>
      <c r="M804" s="65"/>
      <c r="N804" s="65"/>
      <c r="O804" s="65"/>
      <c r="P804" s="66"/>
      <c r="Q804" s="31">
        <f t="shared" si="24"/>
        <v>9999</v>
      </c>
      <c r="R804" s="31" t="str">
        <f t="shared" si="25"/>
        <v/>
      </c>
      <c r="S804" s="29">
        <f>IF($Q804&lt;Parâmetros!$E$19,$G804-1,$G804)</f>
        <v>0</v>
      </c>
    </row>
    <row r="805" spans="1:19" ht="15" customHeight="1" x14ac:dyDescent="0.25">
      <c r="A805" s="124"/>
      <c r="B805" s="65"/>
      <c r="C805" s="65"/>
      <c r="D805" s="66"/>
      <c r="E805" s="67"/>
      <c r="F805" s="65"/>
      <c r="G805" s="66"/>
      <c r="J805" s="65"/>
      <c r="K805" s="65"/>
      <c r="L805" s="66"/>
      <c r="M805" s="65"/>
      <c r="N805" s="65"/>
      <c r="O805" s="65"/>
      <c r="P805" s="66"/>
      <c r="Q805" s="31">
        <f t="shared" si="24"/>
        <v>9999</v>
      </c>
      <c r="R805" s="31" t="str">
        <f t="shared" si="25"/>
        <v/>
      </c>
      <c r="S805" s="29">
        <f>IF($Q805&lt;Parâmetros!$E$19,$G805-1,$G805)</f>
        <v>0</v>
      </c>
    </row>
    <row r="806" spans="1:19" ht="15" customHeight="1" x14ac:dyDescent="0.25">
      <c r="A806" s="124"/>
      <c r="B806" s="65"/>
      <c r="C806" s="65"/>
      <c r="D806" s="66"/>
      <c r="E806" s="67"/>
      <c r="F806" s="65"/>
      <c r="G806" s="66"/>
      <c r="J806" s="65"/>
      <c r="K806" s="65"/>
      <c r="L806" s="66"/>
      <c r="M806" s="65"/>
      <c r="O806" s="65"/>
      <c r="P806" s="66"/>
      <c r="Q806" s="31">
        <f t="shared" si="24"/>
        <v>9999</v>
      </c>
      <c r="R806" s="31" t="str">
        <f t="shared" si="25"/>
        <v/>
      </c>
      <c r="S806" s="29">
        <f>IF($Q806&lt;Parâmetros!$E$19,$G806-1,$G806)</f>
        <v>0</v>
      </c>
    </row>
    <row r="807" spans="1:19" ht="15" customHeight="1" x14ac:dyDescent="0.25">
      <c r="A807" s="124"/>
      <c r="B807" s="65"/>
      <c r="C807" s="65"/>
      <c r="D807" s="66"/>
      <c r="E807" s="67"/>
      <c r="F807" s="65"/>
      <c r="G807" s="66"/>
      <c r="J807" s="65"/>
      <c r="K807" s="65"/>
      <c r="L807" s="66"/>
      <c r="M807" s="65"/>
      <c r="N807" s="65"/>
      <c r="O807" s="65"/>
      <c r="P807" s="66"/>
      <c r="Q807" s="31">
        <f t="shared" si="24"/>
        <v>9999</v>
      </c>
      <c r="R807" s="31" t="str">
        <f t="shared" si="25"/>
        <v/>
      </c>
      <c r="S807" s="29">
        <f>IF($Q807&lt;Parâmetros!$E$19,$G807-1,$G807)</f>
        <v>0</v>
      </c>
    </row>
    <row r="808" spans="1:19" ht="15" customHeight="1" x14ac:dyDescent="0.25">
      <c r="A808" s="124"/>
      <c r="B808" s="65"/>
      <c r="C808" s="65"/>
      <c r="D808" s="66"/>
      <c r="E808" s="67"/>
      <c r="F808" s="65"/>
      <c r="G808" s="66"/>
      <c r="J808" s="65"/>
      <c r="K808" s="65"/>
      <c r="L808" s="66"/>
      <c r="M808" s="65"/>
      <c r="N808" s="65"/>
      <c r="O808" s="65"/>
      <c r="P808" s="66"/>
      <c r="Q808" s="31">
        <f t="shared" si="24"/>
        <v>9999</v>
      </c>
      <c r="R808" s="31" t="str">
        <f t="shared" si="25"/>
        <v/>
      </c>
      <c r="S808" s="29">
        <f>IF($Q808&lt;Parâmetros!$E$19,$G808-1,$G808)</f>
        <v>0</v>
      </c>
    </row>
    <row r="809" spans="1:19" ht="15" customHeight="1" x14ac:dyDescent="0.25">
      <c r="A809" s="124"/>
      <c r="B809" s="65"/>
      <c r="C809" s="65"/>
      <c r="D809" s="66"/>
      <c r="E809" s="67"/>
      <c r="F809" s="65"/>
      <c r="G809" s="66"/>
      <c r="J809" s="65"/>
      <c r="K809" s="65"/>
      <c r="L809" s="66"/>
      <c r="M809" s="65"/>
      <c r="N809" s="65"/>
      <c r="O809" s="65"/>
      <c r="P809" s="66"/>
      <c r="Q809" s="31">
        <f t="shared" si="24"/>
        <v>9999</v>
      </c>
      <c r="R809" s="31" t="str">
        <f t="shared" si="25"/>
        <v/>
      </c>
      <c r="S809" s="29">
        <f>IF($Q809&lt;Parâmetros!$E$19,$G809-1,$G809)</f>
        <v>0</v>
      </c>
    </row>
    <row r="810" spans="1:19" ht="15" customHeight="1" x14ac:dyDescent="0.25">
      <c r="A810" s="124"/>
      <c r="B810" s="65"/>
      <c r="C810" s="65"/>
      <c r="D810" s="66"/>
      <c r="E810" s="67"/>
      <c r="F810" s="65"/>
      <c r="G810" s="66"/>
      <c r="J810" s="65"/>
      <c r="K810" s="65"/>
      <c r="L810" s="66"/>
      <c r="M810" s="65"/>
      <c r="N810" s="65"/>
      <c r="O810" s="65"/>
      <c r="P810" s="66"/>
      <c r="Q810" s="31">
        <f t="shared" si="24"/>
        <v>9999</v>
      </c>
      <c r="R810" s="31" t="str">
        <f t="shared" si="25"/>
        <v/>
      </c>
      <c r="S810" s="29">
        <f>IF($Q810&lt;Parâmetros!$E$19,$G810-1,$G810)</f>
        <v>0</v>
      </c>
    </row>
    <row r="811" spans="1:19" ht="15" customHeight="1" x14ac:dyDescent="0.25">
      <c r="A811" s="124"/>
      <c r="B811" s="65"/>
      <c r="C811" s="65"/>
      <c r="D811" s="66"/>
      <c r="E811" s="67"/>
      <c r="F811" s="65"/>
      <c r="G811" s="66"/>
      <c r="J811" s="65"/>
      <c r="K811" s="65"/>
      <c r="L811" s="66"/>
      <c r="M811" s="65"/>
      <c r="N811" s="65"/>
      <c r="O811" s="65"/>
      <c r="P811" s="66"/>
      <c r="Q811" s="31">
        <f t="shared" si="24"/>
        <v>9999</v>
      </c>
      <c r="R811" s="31" t="str">
        <f t="shared" si="25"/>
        <v/>
      </c>
      <c r="S811" s="29">
        <f>IF($Q811&lt;Parâmetros!$E$19,$G811-1,$G811)</f>
        <v>0</v>
      </c>
    </row>
    <row r="812" spans="1:19" ht="15" customHeight="1" x14ac:dyDescent="0.25">
      <c r="A812" s="124"/>
      <c r="B812" s="65"/>
      <c r="C812" s="65"/>
      <c r="D812" s="66"/>
      <c r="E812" s="67"/>
      <c r="F812" s="65"/>
      <c r="G812" s="66"/>
      <c r="J812" s="65"/>
      <c r="K812" s="65"/>
      <c r="L812" s="66"/>
      <c r="M812" s="65"/>
      <c r="N812" s="65"/>
      <c r="O812" s="65"/>
      <c r="P812" s="66"/>
      <c r="Q812" s="31">
        <f t="shared" si="24"/>
        <v>9999</v>
      </c>
      <c r="R812" s="31" t="str">
        <f t="shared" si="25"/>
        <v/>
      </c>
      <c r="S812" s="29">
        <f>IF($Q812&lt;Parâmetros!$E$19,$G812-1,$G812)</f>
        <v>0</v>
      </c>
    </row>
    <row r="813" spans="1:19" ht="15" customHeight="1" x14ac:dyDescent="0.25">
      <c r="A813" s="124"/>
      <c r="B813" s="65"/>
      <c r="C813" s="65"/>
      <c r="D813" s="66"/>
      <c r="E813" s="67"/>
      <c r="F813" s="65"/>
      <c r="G813" s="66"/>
      <c r="J813" s="65"/>
      <c r="K813" s="65"/>
      <c r="L813" s="66"/>
      <c r="M813" s="65"/>
      <c r="O813" s="65"/>
      <c r="P813" s="66"/>
      <c r="Q813" s="31">
        <f t="shared" si="24"/>
        <v>9999</v>
      </c>
      <c r="R813" s="31" t="str">
        <f t="shared" si="25"/>
        <v/>
      </c>
      <c r="S813" s="29">
        <f>IF($Q813&lt;Parâmetros!$E$19,$G813-1,$G813)</f>
        <v>0</v>
      </c>
    </row>
    <row r="814" spans="1:19" ht="15" customHeight="1" x14ac:dyDescent="0.25">
      <c r="A814" s="124"/>
      <c r="B814" s="65"/>
      <c r="C814" s="65"/>
      <c r="D814" s="66"/>
      <c r="E814" s="67"/>
      <c r="F814" s="65"/>
      <c r="G814" s="66"/>
      <c r="J814" s="65"/>
      <c r="K814" s="65"/>
      <c r="L814" s="66"/>
      <c r="M814" s="65"/>
      <c r="O814" s="65"/>
      <c r="P814" s="66"/>
      <c r="Q814" s="31">
        <f t="shared" si="24"/>
        <v>9999</v>
      </c>
      <c r="R814" s="31" t="str">
        <f t="shared" si="25"/>
        <v/>
      </c>
      <c r="S814" s="29">
        <f>IF($Q814&lt;Parâmetros!$E$19,$G814-1,$G814)</f>
        <v>0</v>
      </c>
    </row>
    <row r="815" spans="1:19" ht="15" customHeight="1" x14ac:dyDescent="0.25">
      <c r="A815" s="124"/>
      <c r="B815" s="65"/>
      <c r="C815" s="65"/>
      <c r="D815" s="66"/>
      <c r="E815" s="67"/>
      <c r="F815" s="65"/>
      <c r="G815" s="66"/>
      <c r="J815" s="65"/>
      <c r="K815" s="65"/>
      <c r="L815" s="66"/>
      <c r="M815" s="65"/>
      <c r="N815" s="65"/>
      <c r="O815" s="65"/>
      <c r="P815" s="66"/>
      <c r="Q815" s="31">
        <f t="shared" si="24"/>
        <v>9999</v>
      </c>
      <c r="R815" s="31" t="str">
        <f t="shared" si="25"/>
        <v/>
      </c>
      <c r="S815" s="29">
        <f>IF($Q815&lt;Parâmetros!$E$19,$G815-1,$G815)</f>
        <v>0</v>
      </c>
    </row>
    <row r="816" spans="1:19" ht="15" customHeight="1" x14ac:dyDescent="0.25">
      <c r="A816" s="124"/>
      <c r="B816" s="65"/>
      <c r="C816" s="65"/>
      <c r="D816" s="66"/>
      <c r="E816" s="67"/>
      <c r="F816" s="65"/>
      <c r="G816" s="66"/>
      <c r="J816" s="65"/>
      <c r="K816" s="65"/>
      <c r="L816" s="66"/>
      <c r="M816" s="65"/>
      <c r="O816" s="65"/>
      <c r="P816" s="66"/>
      <c r="Q816" s="31">
        <f t="shared" si="24"/>
        <v>9999</v>
      </c>
      <c r="R816" s="31" t="str">
        <f t="shared" si="25"/>
        <v/>
      </c>
      <c r="S816" s="29">
        <f>IF($Q816&lt;Parâmetros!$E$19,$G816-1,$G816)</f>
        <v>0</v>
      </c>
    </row>
    <row r="817" spans="1:19" ht="15" customHeight="1" x14ac:dyDescent="0.25">
      <c r="A817" s="124"/>
      <c r="B817" s="65"/>
      <c r="C817" s="65"/>
      <c r="D817" s="66"/>
      <c r="E817" s="67"/>
      <c r="F817" s="65"/>
      <c r="G817" s="66"/>
      <c r="J817" s="65"/>
      <c r="K817" s="65"/>
      <c r="L817" s="66"/>
      <c r="M817" s="65"/>
      <c r="N817" s="65"/>
      <c r="O817" s="65"/>
      <c r="P817" s="66"/>
      <c r="Q817" s="31">
        <f t="shared" si="24"/>
        <v>9999</v>
      </c>
      <c r="R817" s="31" t="str">
        <f t="shared" si="25"/>
        <v/>
      </c>
      <c r="S817" s="29">
        <f>IF($Q817&lt;Parâmetros!$E$19,$G817-1,$G817)</f>
        <v>0</v>
      </c>
    </row>
    <row r="818" spans="1:19" ht="15" customHeight="1" x14ac:dyDescent="0.25">
      <c r="A818" s="124"/>
      <c r="B818" s="65"/>
      <c r="C818" s="65"/>
      <c r="D818" s="66"/>
      <c r="E818" s="67"/>
      <c r="F818" s="65"/>
      <c r="G818" s="66"/>
      <c r="J818" s="65"/>
      <c r="K818" s="65"/>
      <c r="L818" s="66"/>
      <c r="M818" s="65"/>
      <c r="O818" s="65"/>
      <c r="P818" s="66"/>
      <c r="Q818" s="31">
        <f t="shared" si="24"/>
        <v>9999</v>
      </c>
      <c r="R818" s="31" t="str">
        <f t="shared" si="25"/>
        <v/>
      </c>
      <c r="S818" s="29">
        <f>IF($Q818&lt;Parâmetros!$E$19,$G818-1,$G818)</f>
        <v>0</v>
      </c>
    </row>
    <row r="819" spans="1:19" ht="15" customHeight="1" x14ac:dyDescent="0.25">
      <c r="A819" s="124"/>
      <c r="B819" s="65"/>
      <c r="C819" s="65"/>
      <c r="D819" s="66"/>
      <c r="E819" s="67"/>
      <c r="F819" s="65"/>
      <c r="G819" s="66"/>
      <c r="J819" s="65"/>
      <c r="K819" s="65"/>
      <c r="L819" s="66"/>
      <c r="M819" s="65"/>
      <c r="N819" s="65"/>
      <c r="O819" s="65"/>
      <c r="P819" s="66"/>
      <c r="Q819" s="31">
        <f t="shared" si="24"/>
        <v>9999</v>
      </c>
      <c r="R819" s="31" t="str">
        <f t="shared" si="25"/>
        <v/>
      </c>
      <c r="S819" s="29">
        <f>IF($Q819&lt;Parâmetros!$E$19,$G819-1,$G819)</f>
        <v>0</v>
      </c>
    </row>
    <row r="820" spans="1:19" ht="15" customHeight="1" x14ac:dyDescent="0.25">
      <c r="A820" s="124"/>
      <c r="B820" s="65"/>
      <c r="C820" s="65"/>
      <c r="D820" s="66"/>
      <c r="E820" s="67"/>
      <c r="F820" s="65"/>
      <c r="G820" s="66"/>
      <c r="J820" s="65"/>
      <c r="K820" s="65"/>
      <c r="L820" s="66"/>
      <c r="M820" s="65"/>
      <c r="N820" s="65"/>
      <c r="O820" s="65"/>
      <c r="P820" s="66"/>
      <c r="Q820" s="31">
        <f t="shared" si="24"/>
        <v>9999</v>
      </c>
      <c r="R820" s="31" t="str">
        <f t="shared" si="25"/>
        <v/>
      </c>
      <c r="S820" s="29">
        <f>IF($Q820&lt;Parâmetros!$E$19,$G820-1,$G820)</f>
        <v>0</v>
      </c>
    </row>
    <row r="821" spans="1:19" ht="15" customHeight="1" x14ac:dyDescent="0.25">
      <c r="A821" s="124"/>
      <c r="B821" s="65"/>
      <c r="C821" s="65"/>
      <c r="D821" s="66"/>
      <c r="E821" s="67"/>
      <c r="F821" s="65"/>
      <c r="G821" s="66"/>
      <c r="J821" s="65"/>
      <c r="K821" s="65"/>
      <c r="L821" s="66"/>
      <c r="M821" s="65"/>
      <c r="O821" s="65"/>
      <c r="P821" s="66"/>
      <c r="Q821" s="31">
        <f t="shared" si="24"/>
        <v>9999</v>
      </c>
      <c r="R821" s="31" t="str">
        <f t="shared" si="25"/>
        <v/>
      </c>
      <c r="S821" s="29">
        <f>IF($Q821&lt;Parâmetros!$E$19,$G821-1,$G821)</f>
        <v>0</v>
      </c>
    </row>
    <row r="822" spans="1:19" ht="15" customHeight="1" x14ac:dyDescent="0.25">
      <c r="A822" s="124"/>
      <c r="B822" s="65"/>
      <c r="C822" s="65"/>
      <c r="D822" s="66"/>
      <c r="E822" s="67"/>
      <c r="F822" s="65"/>
      <c r="G822" s="66"/>
      <c r="J822" s="65"/>
      <c r="K822" s="65"/>
      <c r="L822" s="66"/>
      <c r="M822" s="65"/>
      <c r="O822" s="65"/>
      <c r="P822" s="66"/>
      <c r="Q822" s="31">
        <f t="shared" si="24"/>
        <v>9999</v>
      </c>
      <c r="R822" s="31" t="str">
        <f t="shared" si="25"/>
        <v/>
      </c>
      <c r="S822" s="29">
        <f>IF($Q822&lt;Parâmetros!$E$19,$G822-1,$G822)</f>
        <v>0</v>
      </c>
    </row>
    <row r="823" spans="1:19" ht="15" customHeight="1" x14ac:dyDescent="0.25">
      <c r="A823" s="124"/>
      <c r="B823" s="65"/>
      <c r="C823" s="65"/>
      <c r="D823" s="66"/>
      <c r="E823" s="67"/>
      <c r="F823" s="65"/>
      <c r="G823" s="66"/>
      <c r="J823" s="65"/>
      <c r="K823" s="65"/>
      <c r="L823" s="66"/>
      <c r="M823" s="65"/>
      <c r="N823" s="65"/>
      <c r="O823" s="65"/>
      <c r="P823" s="66"/>
      <c r="Q823" s="31">
        <f t="shared" si="24"/>
        <v>9999</v>
      </c>
      <c r="R823" s="31" t="str">
        <f t="shared" si="25"/>
        <v/>
      </c>
      <c r="S823" s="29">
        <f>IF($Q823&lt;Parâmetros!$E$19,$G823-1,$G823)</f>
        <v>0</v>
      </c>
    </row>
    <row r="824" spans="1:19" ht="15" customHeight="1" x14ac:dyDescent="0.25">
      <c r="A824" s="124"/>
      <c r="B824" s="65"/>
      <c r="C824" s="65"/>
      <c r="D824" s="66"/>
      <c r="E824" s="67"/>
      <c r="F824" s="65"/>
      <c r="G824" s="66"/>
      <c r="J824" s="65"/>
      <c r="K824" s="65"/>
      <c r="L824" s="66"/>
      <c r="M824" s="65"/>
      <c r="N824" s="65"/>
      <c r="O824" s="65"/>
      <c r="P824" s="66"/>
      <c r="Q824" s="31">
        <f t="shared" si="24"/>
        <v>9999</v>
      </c>
      <c r="R824" s="31" t="str">
        <f t="shared" si="25"/>
        <v/>
      </c>
      <c r="S824" s="29">
        <f>IF($Q824&lt;Parâmetros!$E$19,$G824-1,$G824)</f>
        <v>0</v>
      </c>
    </row>
    <row r="825" spans="1:19" ht="15" customHeight="1" x14ac:dyDescent="0.25">
      <c r="A825" s="124"/>
      <c r="B825" s="65"/>
      <c r="C825" s="65"/>
      <c r="D825" s="66"/>
      <c r="E825" s="67"/>
      <c r="F825" s="65"/>
      <c r="G825" s="66"/>
      <c r="J825" s="65"/>
      <c r="K825" s="65"/>
      <c r="L825" s="66"/>
      <c r="M825" s="65"/>
      <c r="N825" s="65"/>
      <c r="O825" s="65"/>
      <c r="P825" s="66"/>
      <c r="Q825" s="31">
        <f t="shared" si="24"/>
        <v>9999</v>
      </c>
      <c r="R825" s="31" t="str">
        <f t="shared" si="25"/>
        <v/>
      </c>
      <c r="S825" s="29">
        <f>IF($Q825&lt;Parâmetros!$E$19,$G825-1,$G825)</f>
        <v>0</v>
      </c>
    </row>
    <row r="826" spans="1:19" ht="15" customHeight="1" x14ac:dyDescent="0.25">
      <c r="A826" s="124"/>
      <c r="B826" s="65"/>
      <c r="C826" s="65"/>
      <c r="D826" s="66"/>
      <c r="E826" s="67"/>
      <c r="F826" s="65"/>
      <c r="G826" s="66"/>
      <c r="J826" s="65"/>
      <c r="K826" s="65"/>
      <c r="L826" s="66"/>
      <c r="M826" s="65"/>
      <c r="N826" s="65"/>
      <c r="O826" s="65"/>
      <c r="P826" s="66"/>
      <c r="Q826" s="31">
        <f t="shared" si="24"/>
        <v>9999</v>
      </c>
      <c r="R826" s="31" t="str">
        <f t="shared" si="25"/>
        <v/>
      </c>
      <c r="S826" s="29">
        <f>IF($Q826&lt;Parâmetros!$E$19,$G826-1,$G826)</f>
        <v>0</v>
      </c>
    </row>
    <row r="827" spans="1:19" ht="15" customHeight="1" x14ac:dyDescent="0.25">
      <c r="A827" s="124"/>
      <c r="B827" s="65"/>
      <c r="C827" s="65"/>
      <c r="D827" s="66"/>
      <c r="E827" s="67"/>
      <c r="F827" s="65"/>
      <c r="G827" s="66"/>
      <c r="J827" s="65"/>
      <c r="K827" s="65"/>
      <c r="L827" s="66"/>
      <c r="M827" s="65"/>
      <c r="N827" s="65"/>
      <c r="O827" s="65"/>
      <c r="P827" s="66"/>
      <c r="Q827" s="31">
        <f t="shared" si="24"/>
        <v>9999</v>
      </c>
      <c r="R827" s="31" t="str">
        <f t="shared" si="25"/>
        <v/>
      </c>
      <c r="S827" s="29">
        <f>IF($Q827&lt;Parâmetros!$E$19,$G827-1,$G827)</f>
        <v>0</v>
      </c>
    </row>
    <row r="828" spans="1:19" ht="15" customHeight="1" x14ac:dyDescent="0.25">
      <c r="A828" s="124"/>
      <c r="B828" s="65"/>
      <c r="C828" s="65"/>
      <c r="D828" s="66"/>
      <c r="E828" s="67"/>
      <c r="F828" s="65"/>
      <c r="G828" s="66"/>
      <c r="J828" s="65"/>
      <c r="K828" s="65"/>
      <c r="L828" s="66"/>
      <c r="M828" s="65"/>
      <c r="N828" s="65"/>
      <c r="O828" s="65"/>
      <c r="P828" s="66"/>
      <c r="Q828" s="31">
        <f t="shared" si="24"/>
        <v>9999</v>
      </c>
      <c r="R828" s="31" t="str">
        <f t="shared" si="25"/>
        <v/>
      </c>
      <c r="S828" s="29">
        <f>IF($Q828&lt;Parâmetros!$E$19,$G828-1,$G828)</f>
        <v>0</v>
      </c>
    </row>
    <row r="829" spans="1:19" ht="15" customHeight="1" x14ac:dyDescent="0.25">
      <c r="A829" s="124"/>
      <c r="B829" s="65"/>
      <c r="C829" s="65"/>
      <c r="D829" s="66"/>
      <c r="E829" s="67"/>
      <c r="F829" s="65"/>
      <c r="G829" s="66"/>
      <c r="J829" s="65"/>
      <c r="K829" s="65"/>
      <c r="L829" s="66"/>
      <c r="M829" s="65"/>
      <c r="N829" s="65"/>
      <c r="O829" s="65"/>
      <c r="P829" s="66"/>
      <c r="Q829" s="31">
        <f t="shared" si="24"/>
        <v>9999</v>
      </c>
      <c r="R829" s="31" t="str">
        <f t="shared" si="25"/>
        <v/>
      </c>
      <c r="S829" s="29">
        <f>IF($Q829&lt;Parâmetros!$E$19,$G829-1,$G829)</f>
        <v>0</v>
      </c>
    </row>
    <row r="830" spans="1:19" ht="15" customHeight="1" x14ac:dyDescent="0.25">
      <c r="A830" s="124"/>
      <c r="B830" s="65"/>
      <c r="C830" s="65"/>
      <c r="D830" s="66"/>
      <c r="E830" s="67"/>
      <c r="F830" s="65"/>
      <c r="G830" s="66"/>
      <c r="J830" s="65"/>
      <c r="K830" s="65"/>
      <c r="L830" s="66"/>
      <c r="M830" s="65"/>
      <c r="N830" s="65"/>
      <c r="O830" s="65"/>
      <c r="P830" s="66"/>
      <c r="Q830" s="31">
        <f t="shared" si="24"/>
        <v>9999</v>
      </c>
      <c r="R830" s="31" t="str">
        <f t="shared" si="25"/>
        <v/>
      </c>
      <c r="S830" s="29">
        <f>IF($Q830&lt;Parâmetros!$E$19,$G830-1,$G830)</f>
        <v>0</v>
      </c>
    </row>
    <row r="831" spans="1:19" ht="15" customHeight="1" x14ac:dyDescent="0.25">
      <c r="A831" s="124"/>
      <c r="B831" s="65"/>
      <c r="C831" s="65"/>
      <c r="D831" s="66"/>
      <c r="E831" s="67"/>
      <c r="F831" s="65"/>
      <c r="G831" s="66"/>
      <c r="J831" s="65"/>
      <c r="K831" s="65"/>
      <c r="L831" s="66"/>
      <c r="M831" s="65"/>
      <c r="N831" s="65"/>
      <c r="O831" s="65"/>
      <c r="P831" s="66"/>
      <c r="Q831" s="31">
        <f t="shared" si="24"/>
        <v>9999</v>
      </c>
      <c r="R831" s="31" t="str">
        <f t="shared" si="25"/>
        <v/>
      </c>
      <c r="S831" s="29">
        <f>IF($Q831&lt;Parâmetros!$E$19,$G831-1,$G831)</f>
        <v>0</v>
      </c>
    </row>
    <row r="832" spans="1:19" ht="15" customHeight="1" x14ac:dyDescent="0.25">
      <c r="A832" s="124"/>
      <c r="B832" s="65"/>
      <c r="C832" s="65"/>
      <c r="D832" s="66"/>
      <c r="E832" s="67"/>
      <c r="F832" s="65"/>
      <c r="G832" s="66"/>
      <c r="J832" s="65"/>
      <c r="K832" s="65"/>
      <c r="L832" s="66"/>
      <c r="M832" s="65"/>
      <c r="N832" s="65"/>
      <c r="O832" s="65"/>
      <c r="P832" s="66"/>
      <c r="Q832" s="31">
        <f t="shared" si="24"/>
        <v>9999</v>
      </c>
      <c r="R832" s="31" t="str">
        <f t="shared" si="25"/>
        <v/>
      </c>
      <c r="S832" s="29">
        <f>IF($Q832&lt;Parâmetros!$E$19,$G832-1,$G832)</f>
        <v>0</v>
      </c>
    </row>
    <row r="833" spans="1:19" ht="15" customHeight="1" x14ac:dyDescent="0.25">
      <c r="A833" s="124"/>
      <c r="B833" s="65"/>
      <c r="C833" s="65"/>
      <c r="D833" s="66"/>
      <c r="E833" s="67"/>
      <c r="F833" s="65"/>
      <c r="G833" s="66"/>
      <c r="J833" s="65"/>
      <c r="K833" s="65"/>
      <c r="L833" s="66"/>
      <c r="M833" s="65"/>
      <c r="N833" s="65"/>
      <c r="O833" s="65"/>
      <c r="P833" s="66"/>
      <c r="Q833" s="31">
        <f t="shared" si="24"/>
        <v>9999</v>
      </c>
      <c r="R833" s="31" t="str">
        <f t="shared" si="25"/>
        <v/>
      </c>
      <c r="S833" s="29">
        <f>IF($Q833&lt;Parâmetros!$E$19,$G833-1,$G833)</f>
        <v>0</v>
      </c>
    </row>
    <row r="834" spans="1:19" ht="15" customHeight="1" x14ac:dyDescent="0.25">
      <c r="A834" s="124"/>
      <c r="B834" s="65"/>
      <c r="C834" s="65"/>
      <c r="D834" s="66"/>
      <c r="E834" s="67"/>
      <c r="F834" s="65"/>
      <c r="G834" s="66"/>
      <c r="J834" s="65"/>
      <c r="K834" s="65"/>
      <c r="L834" s="66"/>
      <c r="M834" s="65"/>
      <c r="N834" s="65"/>
      <c r="O834" s="65"/>
      <c r="P834" s="66"/>
      <c r="Q834" s="31">
        <f t="shared" ref="Q834:Q896" si="26">IFERROR(VALUE(LEFT($J834,2))*60+VALUE(MID($J834,4,2)),9999)</f>
        <v>9999</v>
      </c>
      <c r="R834" s="31" t="str">
        <f t="shared" ref="R834:R896" si="27">IFERROR(VALUE(LEFT($K834,2))*60+VALUE(MID($K834,4,2)),"")</f>
        <v/>
      </c>
      <c r="S834" s="29">
        <f>IF($Q834&lt;Parâmetros!$E$19,$G834-1,$G834)</f>
        <v>0</v>
      </c>
    </row>
    <row r="835" spans="1:19" ht="15" customHeight="1" x14ac:dyDescent="0.25">
      <c r="A835" s="124"/>
      <c r="B835" s="65"/>
      <c r="C835" s="65"/>
      <c r="D835" s="66"/>
      <c r="E835" s="67"/>
      <c r="F835" s="65"/>
      <c r="G835" s="66"/>
      <c r="J835" s="65"/>
      <c r="K835" s="65"/>
      <c r="L835" s="66"/>
      <c r="M835" s="65"/>
      <c r="N835" s="65"/>
      <c r="O835" s="65"/>
      <c r="P835" s="66"/>
      <c r="Q835" s="31">
        <f t="shared" si="26"/>
        <v>9999</v>
      </c>
      <c r="R835" s="31" t="str">
        <f t="shared" si="27"/>
        <v/>
      </c>
      <c r="S835" s="29">
        <f>IF($Q835&lt;Parâmetros!$E$19,$G835-1,$G835)</f>
        <v>0</v>
      </c>
    </row>
    <row r="836" spans="1:19" ht="15" customHeight="1" x14ac:dyDescent="0.25">
      <c r="A836" s="124"/>
      <c r="B836" s="65"/>
      <c r="C836" s="65"/>
      <c r="D836" s="66"/>
      <c r="E836" s="67"/>
      <c r="F836" s="65"/>
      <c r="G836" s="66"/>
      <c r="J836" s="65"/>
      <c r="K836" s="65"/>
      <c r="L836" s="66"/>
      <c r="M836" s="65"/>
      <c r="N836" s="65"/>
      <c r="O836" s="65"/>
      <c r="P836" s="66"/>
      <c r="Q836" s="31">
        <f t="shared" si="26"/>
        <v>9999</v>
      </c>
      <c r="R836" s="31" t="str">
        <f t="shared" si="27"/>
        <v/>
      </c>
      <c r="S836" s="29">
        <f>IF($Q836&lt;Parâmetros!$E$19,$G836-1,$G836)</f>
        <v>0</v>
      </c>
    </row>
    <row r="837" spans="1:19" ht="15" customHeight="1" x14ac:dyDescent="0.25">
      <c r="A837" s="124"/>
      <c r="B837" s="65"/>
      <c r="C837" s="65"/>
      <c r="D837" s="66"/>
      <c r="E837" s="67"/>
      <c r="F837" s="65"/>
      <c r="G837" s="66"/>
      <c r="J837" s="65"/>
      <c r="K837" s="65"/>
      <c r="L837" s="66"/>
      <c r="M837" s="65"/>
      <c r="N837" s="65"/>
      <c r="O837" s="65"/>
      <c r="P837" s="66"/>
      <c r="Q837" s="31">
        <f t="shared" si="26"/>
        <v>9999</v>
      </c>
      <c r="R837" s="31" t="str">
        <f t="shared" si="27"/>
        <v/>
      </c>
      <c r="S837" s="29">
        <f>IF($Q837&lt;Parâmetros!$E$19,$G837-1,$G837)</f>
        <v>0</v>
      </c>
    </row>
    <row r="838" spans="1:19" ht="15" customHeight="1" x14ac:dyDescent="0.25">
      <c r="A838" s="124"/>
      <c r="B838" s="65"/>
      <c r="C838" s="65"/>
      <c r="D838" s="66"/>
      <c r="E838" s="67"/>
      <c r="F838" s="65"/>
      <c r="G838" s="66"/>
      <c r="J838" s="65"/>
      <c r="K838" s="65"/>
      <c r="L838" s="66"/>
      <c r="M838" s="65"/>
      <c r="N838" s="65"/>
      <c r="O838" s="65"/>
      <c r="P838" s="66"/>
      <c r="Q838" s="31">
        <f t="shared" si="26"/>
        <v>9999</v>
      </c>
      <c r="R838" s="31" t="str">
        <f t="shared" si="27"/>
        <v/>
      </c>
      <c r="S838" s="29">
        <f>IF($Q838&lt;Parâmetros!$E$19,$G838-1,$G838)</f>
        <v>0</v>
      </c>
    </row>
    <row r="839" spans="1:19" ht="15" customHeight="1" x14ac:dyDescent="0.25">
      <c r="A839" s="124"/>
      <c r="B839" s="65"/>
      <c r="C839" s="65"/>
      <c r="D839" s="66"/>
      <c r="E839" s="67"/>
      <c r="F839" s="65"/>
      <c r="G839" s="66"/>
      <c r="J839" s="65"/>
      <c r="K839" s="65"/>
      <c r="L839" s="66"/>
      <c r="M839" s="65"/>
      <c r="N839" s="65"/>
      <c r="O839" s="65"/>
      <c r="P839" s="66"/>
      <c r="Q839" s="31">
        <f t="shared" si="26"/>
        <v>9999</v>
      </c>
      <c r="R839" s="31" t="str">
        <f t="shared" si="27"/>
        <v/>
      </c>
      <c r="S839" s="29">
        <f>IF($Q839&lt;Parâmetros!$E$19,$G839-1,$G839)</f>
        <v>0</v>
      </c>
    </row>
    <row r="840" spans="1:19" ht="15" customHeight="1" x14ac:dyDescent="0.25">
      <c r="A840" s="124"/>
      <c r="B840" s="65"/>
      <c r="C840" s="65"/>
      <c r="D840" s="66"/>
      <c r="E840" s="67"/>
      <c r="F840" s="65"/>
      <c r="G840" s="66"/>
      <c r="J840" s="65"/>
      <c r="K840" s="65"/>
      <c r="L840" s="66"/>
      <c r="M840" s="65"/>
      <c r="N840" s="65"/>
      <c r="O840" s="65"/>
      <c r="P840" s="66"/>
      <c r="Q840" s="31">
        <f t="shared" si="26"/>
        <v>9999</v>
      </c>
      <c r="R840" s="31" t="str">
        <f t="shared" si="27"/>
        <v/>
      </c>
      <c r="S840" s="29">
        <f>IF($Q840&lt;Parâmetros!$E$19,$G840-1,$G840)</f>
        <v>0</v>
      </c>
    </row>
    <row r="841" spans="1:19" ht="15" customHeight="1" x14ac:dyDescent="0.25">
      <c r="A841" s="124"/>
      <c r="B841" s="65"/>
      <c r="C841" s="65"/>
      <c r="D841" s="66"/>
      <c r="E841" s="67"/>
      <c r="F841" s="65"/>
      <c r="G841" s="66"/>
      <c r="J841" s="65"/>
      <c r="K841" s="65"/>
      <c r="L841" s="66"/>
      <c r="M841" s="65"/>
      <c r="N841" s="65"/>
      <c r="O841" s="65"/>
      <c r="P841" s="66"/>
      <c r="Q841" s="31">
        <f t="shared" si="26"/>
        <v>9999</v>
      </c>
      <c r="R841" s="31" t="str">
        <f t="shared" si="27"/>
        <v/>
      </c>
      <c r="S841" s="29">
        <f>IF($Q841&lt;Parâmetros!$E$19,$G841-1,$G841)</f>
        <v>0</v>
      </c>
    </row>
    <row r="842" spans="1:19" ht="15" customHeight="1" x14ac:dyDescent="0.25">
      <c r="A842" s="124"/>
      <c r="B842" s="65"/>
      <c r="C842" s="65"/>
      <c r="D842" s="66"/>
      <c r="E842" s="67"/>
      <c r="F842" s="65"/>
      <c r="G842" s="66"/>
      <c r="J842" s="65"/>
      <c r="K842" s="65"/>
      <c r="L842" s="66"/>
      <c r="M842" s="65"/>
      <c r="N842" s="65"/>
      <c r="O842" s="65"/>
      <c r="P842" s="66"/>
      <c r="Q842" s="31">
        <f t="shared" si="26"/>
        <v>9999</v>
      </c>
      <c r="R842" s="31" t="str">
        <f t="shared" si="27"/>
        <v/>
      </c>
      <c r="S842" s="29">
        <f>IF($Q842&lt;Parâmetros!$E$19,$G842-1,$G842)</f>
        <v>0</v>
      </c>
    </row>
    <row r="843" spans="1:19" ht="15" customHeight="1" x14ac:dyDescent="0.25">
      <c r="A843" s="124"/>
      <c r="B843" s="65"/>
      <c r="C843" s="65"/>
      <c r="D843" s="66"/>
      <c r="E843" s="67"/>
      <c r="F843" s="65"/>
      <c r="G843" s="66"/>
      <c r="J843" s="65"/>
      <c r="K843" s="65"/>
      <c r="L843" s="66"/>
      <c r="M843" s="65"/>
      <c r="N843" s="65"/>
      <c r="O843" s="65"/>
      <c r="P843" s="66"/>
      <c r="Q843" s="31">
        <f t="shared" si="26"/>
        <v>9999</v>
      </c>
      <c r="R843" s="31" t="str">
        <f t="shared" si="27"/>
        <v/>
      </c>
      <c r="S843" s="29">
        <f>IF($Q843&lt;Parâmetros!$E$19,$G843-1,$G843)</f>
        <v>0</v>
      </c>
    </row>
    <row r="844" spans="1:19" ht="15" customHeight="1" x14ac:dyDescent="0.25">
      <c r="A844" s="124"/>
      <c r="B844" s="65"/>
      <c r="C844" s="65"/>
      <c r="D844" s="66"/>
      <c r="E844" s="67"/>
      <c r="F844" s="65"/>
      <c r="G844" s="66"/>
      <c r="J844" s="65"/>
      <c r="K844" s="65"/>
      <c r="L844" s="66"/>
      <c r="M844" s="65"/>
      <c r="N844" s="65"/>
      <c r="O844" s="65"/>
      <c r="P844" s="66"/>
      <c r="Q844" s="31">
        <f t="shared" si="26"/>
        <v>9999</v>
      </c>
      <c r="R844" s="31" t="str">
        <f t="shared" si="27"/>
        <v/>
      </c>
      <c r="S844" s="29">
        <f>IF($Q844&lt;Parâmetros!$E$19,$G844-1,$G844)</f>
        <v>0</v>
      </c>
    </row>
    <row r="845" spans="1:19" ht="15" customHeight="1" x14ac:dyDescent="0.25">
      <c r="A845" s="124"/>
      <c r="B845" s="65"/>
      <c r="C845" s="65"/>
      <c r="D845" s="66"/>
      <c r="E845" s="67"/>
      <c r="F845" s="65"/>
      <c r="G845" s="66"/>
      <c r="J845" s="65"/>
      <c r="K845" s="65"/>
      <c r="L845" s="66"/>
      <c r="M845" s="65"/>
      <c r="N845" s="65"/>
      <c r="O845" s="65"/>
      <c r="P845" s="66"/>
      <c r="Q845" s="31">
        <f t="shared" si="26"/>
        <v>9999</v>
      </c>
      <c r="R845" s="31" t="str">
        <f t="shared" si="27"/>
        <v/>
      </c>
      <c r="S845" s="29">
        <f>IF($Q845&lt;Parâmetros!$E$19,$G845-1,$G845)</f>
        <v>0</v>
      </c>
    </row>
    <row r="846" spans="1:19" ht="15" customHeight="1" x14ac:dyDescent="0.25">
      <c r="A846" s="124"/>
      <c r="B846" s="65"/>
      <c r="C846" s="65"/>
      <c r="D846" s="66"/>
      <c r="E846" s="67"/>
      <c r="F846" s="65"/>
      <c r="G846" s="66"/>
      <c r="J846" s="65"/>
      <c r="K846" s="65"/>
      <c r="L846" s="66"/>
      <c r="M846" s="65"/>
      <c r="N846" s="65"/>
      <c r="O846" s="65"/>
      <c r="P846" s="66"/>
      <c r="Q846" s="31">
        <f t="shared" si="26"/>
        <v>9999</v>
      </c>
      <c r="R846" s="31" t="str">
        <f t="shared" si="27"/>
        <v/>
      </c>
      <c r="S846" s="29">
        <f>IF($Q846&lt;Parâmetros!$E$19,$G846-1,$G846)</f>
        <v>0</v>
      </c>
    </row>
    <row r="847" spans="1:19" ht="15" customHeight="1" x14ac:dyDescent="0.25">
      <c r="A847" s="124"/>
      <c r="B847" s="65"/>
      <c r="C847" s="65"/>
      <c r="D847" s="66"/>
      <c r="E847" s="67"/>
      <c r="F847" s="65"/>
      <c r="G847" s="66"/>
      <c r="J847" s="65"/>
      <c r="K847" s="65"/>
      <c r="L847" s="66"/>
      <c r="M847" s="65"/>
      <c r="N847" s="65"/>
      <c r="O847" s="65"/>
      <c r="P847" s="66"/>
      <c r="Q847" s="31">
        <f t="shared" si="26"/>
        <v>9999</v>
      </c>
      <c r="R847" s="31" t="str">
        <f t="shared" si="27"/>
        <v/>
      </c>
      <c r="S847" s="29">
        <f>IF($Q847&lt;Parâmetros!$E$19,$G847-1,$G847)</f>
        <v>0</v>
      </c>
    </row>
    <row r="848" spans="1:19" ht="15" customHeight="1" x14ac:dyDescent="0.25">
      <c r="A848" s="124"/>
      <c r="B848" s="65"/>
      <c r="C848" s="65"/>
      <c r="D848" s="66"/>
      <c r="E848" s="67"/>
      <c r="F848" s="65"/>
      <c r="G848" s="66"/>
      <c r="J848" s="65"/>
      <c r="K848" s="65"/>
      <c r="L848" s="66"/>
      <c r="M848" s="65"/>
      <c r="N848" s="65"/>
      <c r="O848" s="65"/>
      <c r="P848" s="66"/>
      <c r="Q848" s="31">
        <f t="shared" si="26"/>
        <v>9999</v>
      </c>
      <c r="R848" s="31" t="str">
        <f t="shared" si="27"/>
        <v/>
      </c>
      <c r="S848" s="29">
        <f>IF($Q848&lt;Parâmetros!$E$19,$G848-1,$G848)</f>
        <v>0</v>
      </c>
    </row>
    <row r="849" spans="1:19" ht="15" customHeight="1" x14ac:dyDescent="0.25">
      <c r="A849" s="124"/>
      <c r="B849" s="65"/>
      <c r="C849" s="65"/>
      <c r="D849" s="66"/>
      <c r="E849" s="67"/>
      <c r="F849" s="65"/>
      <c r="G849" s="66"/>
      <c r="J849" s="65"/>
      <c r="K849" s="65"/>
      <c r="L849" s="66"/>
      <c r="M849" s="65"/>
      <c r="N849" s="65"/>
      <c r="O849" s="65"/>
      <c r="P849" s="66"/>
      <c r="Q849" s="31">
        <f t="shared" si="26"/>
        <v>9999</v>
      </c>
      <c r="R849" s="31" t="str">
        <f t="shared" si="27"/>
        <v/>
      </c>
      <c r="S849" s="29">
        <f>IF($Q849&lt;Parâmetros!$E$19,$G849-1,$G849)</f>
        <v>0</v>
      </c>
    </row>
    <row r="850" spans="1:19" ht="15" customHeight="1" x14ac:dyDescent="0.25">
      <c r="A850" s="124"/>
      <c r="B850" s="65"/>
      <c r="C850" s="65"/>
      <c r="D850" s="66"/>
      <c r="E850" s="67"/>
      <c r="F850" s="65"/>
      <c r="G850" s="66"/>
      <c r="J850" s="65"/>
      <c r="K850" s="65"/>
      <c r="L850" s="66"/>
      <c r="M850" s="65"/>
      <c r="N850" s="65"/>
      <c r="O850" s="65"/>
      <c r="P850" s="66"/>
      <c r="Q850" s="31">
        <f t="shared" si="26"/>
        <v>9999</v>
      </c>
      <c r="R850" s="31" t="str">
        <f t="shared" si="27"/>
        <v/>
      </c>
      <c r="S850" s="29">
        <f>IF($Q850&lt;Parâmetros!$E$19,$G850-1,$G850)</f>
        <v>0</v>
      </c>
    </row>
    <row r="851" spans="1:19" ht="15" customHeight="1" x14ac:dyDescent="0.25">
      <c r="A851" s="124"/>
      <c r="B851" s="65"/>
      <c r="C851" s="65"/>
      <c r="D851" s="66"/>
      <c r="E851" s="67"/>
      <c r="F851" s="65"/>
      <c r="G851" s="66"/>
      <c r="J851" s="65"/>
      <c r="K851" s="65"/>
      <c r="L851" s="66"/>
      <c r="M851" s="65"/>
      <c r="N851" s="65"/>
      <c r="O851" s="65"/>
      <c r="P851" s="66"/>
      <c r="Q851" s="31">
        <f t="shared" si="26"/>
        <v>9999</v>
      </c>
      <c r="R851" s="31" t="str">
        <f t="shared" si="27"/>
        <v/>
      </c>
      <c r="S851" s="29">
        <f>IF($Q851&lt;Parâmetros!$E$19,$G851-1,$G851)</f>
        <v>0</v>
      </c>
    </row>
    <row r="852" spans="1:19" ht="15" customHeight="1" x14ac:dyDescent="0.25">
      <c r="A852" s="124"/>
      <c r="B852" s="65"/>
      <c r="C852" s="65"/>
      <c r="D852" s="66"/>
      <c r="E852" s="67"/>
      <c r="F852" s="65"/>
      <c r="G852" s="66"/>
      <c r="J852" s="65"/>
      <c r="K852" s="65"/>
      <c r="L852" s="66"/>
      <c r="M852" s="65"/>
      <c r="N852" s="65"/>
      <c r="O852" s="65"/>
      <c r="P852" s="66"/>
      <c r="Q852" s="31">
        <f t="shared" si="26"/>
        <v>9999</v>
      </c>
      <c r="R852" s="31" t="str">
        <f t="shared" si="27"/>
        <v/>
      </c>
      <c r="S852" s="29">
        <f>IF($Q852&lt;Parâmetros!$E$19,$G852-1,$G852)</f>
        <v>0</v>
      </c>
    </row>
    <row r="853" spans="1:19" ht="15" customHeight="1" x14ac:dyDescent="0.25">
      <c r="A853" s="124"/>
      <c r="B853" s="65"/>
      <c r="C853" s="65"/>
      <c r="D853" s="66"/>
      <c r="E853" s="67"/>
      <c r="F853" s="65"/>
      <c r="G853" s="66"/>
      <c r="J853" s="65"/>
      <c r="K853" s="65"/>
      <c r="L853" s="66"/>
      <c r="M853" s="65"/>
      <c r="N853" s="65"/>
      <c r="O853" s="65"/>
      <c r="P853" s="66"/>
      <c r="Q853" s="31">
        <f t="shared" si="26"/>
        <v>9999</v>
      </c>
      <c r="R853" s="31" t="str">
        <f t="shared" si="27"/>
        <v/>
      </c>
      <c r="S853" s="29">
        <f>IF($Q853&lt;Parâmetros!$E$19,$G853-1,$G853)</f>
        <v>0</v>
      </c>
    </row>
    <row r="854" spans="1:19" ht="15" customHeight="1" x14ac:dyDescent="0.25">
      <c r="A854" s="124"/>
      <c r="B854" s="65"/>
      <c r="C854" s="65"/>
      <c r="D854" s="66"/>
      <c r="E854" s="67"/>
      <c r="F854" s="65"/>
      <c r="G854" s="66"/>
      <c r="J854" s="65"/>
      <c r="K854" s="65"/>
      <c r="L854" s="66"/>
      <c r="M854" s="65"/>
      <c r="N854" s="65"/>
      <c r="O854" s="65"/>
      <c r="P854" s="66"/>
      <c r="Q854" s="31">
        <f t="shared" si="26"/>
        <v>9999</v>
      </c>
      <c r="R854" s="31" t="str">
        <f t="shared" si="27"/>
        <v/>
      </c>
      <c r="S854" s="29">
        <f>IF($Q854&lt;Parâmetros!$E$19,$G854-1,$G854)</f>
        <v>0</v>
      </c>
    </row>
    <row r="855" spans="1:19" ht="15" customHeight="1" x14ac:dyDescent="0.25">
      <c r="A855" s="124"/>
      <c r="B855" s="65"/>
      <c r="C855" s="65"/>
      <c r="D855" s="66"/>
      <c r="E855" s="67"/>
      <c r="F855" s="65"/>
      <c r="G855" s="66"/>
      <c r="J855" s="65"/>
      <c r="K855" s="65"/>
      <c r="L855" s="66"/>
      <c r="M855" s="65"/>
      <c r="N855" s="65"/>
      <c r="O855" s="65"/>
      <c r="P855" s="66"/>
      <c r="Q855" s="31">
        <f t="shared" si="26"/>
        <v>9999</v>
      </c>
      <c r="R855" s="31" t="str">
        <f t="shared" si="27"/>
        <v/>
      </c>
      <c r="S855" s="29">
        <f>IF($Q855&lt;Parâmetros!$E$19,$G855-1,$G855)</f>
        <v>0</v>
      </c>
    </row>
    <row r="856" spans="1:19" ht="15" customHeight="1" x14ac:dyDescent="0.25">
      <c r="A856" s="124"/>
      <c r="B856" s="65"/>
      <c r="C856" s="65"/>
      <c r="D856" s="66"/>
      <c r="E856" s="67"/>
      <c r="F856" s="65"/>
      <c r="G856" s="66"/>
      <c r="J856" s="65"/>
      <c r="K856" s="65"/>
      <c r="L856" s="66"/>
      <c r="M856" s="65"/>
      <c r="N856" s="65"/>
      <c r="O856" s="65"/>
      <c r="P856" s="66"/>
      <c r="Q856" s="31">
        <f t="shared" si="26"/>
        <v>9999</v>
      </c>
      <c r="R856" s="31" t="str">
        <f t="shared" si="27"/>
        <v/>
      </c>
      <c r="S856" s="29">
        <f>IF($Q856&lt;Parâmetros!$E$19,$G856-1,$G856)</f>
        <v>0</v>
      </c>
    </row>
    <row r="857" spans="1:19" ht="15" customHeight="1" x14ac:dyDescent="0.25">
      <c r="A857" s="124"/>
      <c r="B857" s="65"/>
      <c r="C857" s="65"/>
      <c r="D857" s="66"/>
      <c r="E857" s="67"/>
      <c r="F857" s="65"/>
      <c r="G857" s="66"/>
      <c r="J857" s="65"/>
      <c r="K857" s="65"/>
      <c r="L857" s="66"/>
      <c r="M857" s="65"/>
      <c r="N857" s="65"/>
      <c r="O857" s="65"/>
      <c r="P857" s="66"/>
      <c r="Q857" s="31">
        <f t="shared" si="26"/>
        <v>9999</v>
      </c>
      <c r="R857" s="31" t="str">
        <f t="shared" si="27"/>
        <v/>
      </c>
      <c r="S857" s="29">
        <f>IF($Q857&lt;Parâmetros!$E$19,$G857-1,$G857)</f>
        <v>0</v>
      </c>
    </row>
    <row r="858" spans="1:19" ht="15" customHeight="1" x14ac:dyDescent="0.25">
      <c r="A858" s="124"/>
      <c r="B858" s="65"/>
      <c r="C858" s="65"/>
      <c r="D858" s="66"/>
      <c r="E858" s="67"/>
      <c r="F858" s="65"/>
      <c r="G858" s="66"/>
      <c r="J858" s="65"/>
      <c r="K858" s="65"/>
      <c r="L858" s="66"/>
      <c r="M858" s="65"/>
      <c r="N858" s="65"/>
      <c r="O858" s="65"/>
      <c r="P858" s="66"/>
      <c r="Q858" s="31">
        <f t="shared" si="26"/>
        <v>9999</v>
      </c>
      <c r="R858" s="31" t="str">
        <f t="shared" si="27"/>
        <v/>
      </c>
      <c r="S858" s="29">
        <f>IF($Q858&lt;Parâmetros!$E$19,$G858-1,$G858)</f>
        <v>0</v>
      </c>
    </row>
    <row r="859" spans="1:19" ht="15" customHeight="1" x14ac:dyDescent="0.25">
      <c r="A859" s="124"/>
      <c r="B859" s="65"/>
      <c r="C859" s="65"/>
      <c r="D859" s="66"/>
      <c r="E859" s="67"/>
      <c r="F859" s="65"/>
      <c r="G859" s="66"/>
      <c r="J859" s="65"/>
      <c r="K859" s="65"/>
      <c r="L859" s="66"/>
      <c r="M859" s="65"/>
      <c r="N859" s="65"/>
      <c r="O859" s="65"/>
      <c r="P859" s="66"/>
      <c r="Q859" s="31">
        <f t="shared" si="26"/>
        <v>9999</v>
      </c>
      <c r="R859" s="31" t="str">
        <f t="shared" si="27"/>
        <v/>
      </c>
      <c r="S859" s="29">
        <f>IF($Q859&lt;Parâmetros!$E$19,$G859-1,$G859)</f>
        <v>0</v>
      </c>
    </row>
    <row r="860" spans="1:19" ht="15" customHeight="1" x14ac:dyDescent="0.25">
      <c r="A860" s="124"/>
      <c r="B860" s="65"/>
      <c r="C860" s="65"/>
      <c r="D860" s="66"/>
      <c r="E860" s="67"/>
      <c r="F860" s="65"/>
      <c r="G860" s="66"/>
      <c r="J860" s="65"/>
      <c r="K860" s="65"/>
      <c r="L860" s="66"/>
      <c r="M860" s="65"/>
      <c r="N860" s="65"/>
      <c r="O860" s="65"/>
      <c r="P860" s="66"/>
      <c r="Q860" s="31">
        <f t="shared" si="26"/>
        <v>9999</v>
      </c>
      <c r="R860" s="31" t="str">
        <f t="shared" si="27"/>
        <v/>
      </c>
      <c r="S860" s="29">
        <f>IF($Q860&lt;Parâmetros!$E$19,$G860-1,$G860)</f>
        <v>0</v>
      </c>
    </row>
    <row r="861" spans="1:19" ht="15" customHeight="1" x14ac:dyDescent="0.25">
      <c r="A861" s="124"/>
      <c r="B861" s="65"/>
      <c r="C861" s="65"/>
      <c r="D861" s="66"/>
      <c r="E861" s="67"/>
      <c r="F861" s="65"/>
      <c r="G861" s="66"/>
      <c r="J861" s="65"/>
      <c r="K861" s="65"/>
      <c r="L861" s="66"/>
      <c r="M861" s="65"/>
      <c r="N861" s="65"/>
      <c r="O861" s="65"/>
      <c r="P861" s="66"/>
      <c r="Q861" s="31">
        <f t="shared" si="26"/>
        <v>9999</v>
      </c>
      <c r="R861" s="31" t="str">
        <f t="shared" si="27"/>
        <v/>
      </c>
      <c r="S861" s="29">
        <f>IF($Q861&lt;Parâmetros!$E$19,$G861-1,$G861)</f>
        <v>0</v>
      </c>
    </row>
    <row r="862" spans="1:19" ht="15" customHeight="1" x14ac:dyDescent="0.25">
      <c r="A862" s="124"/>
      <c r="B862" s="65"/>
      <c r="C862" s="65"/>
      <c r="D862" s="66"/>
      <c r="E862" s="67"/>
      <c r="F862" s="65"/>
      <c r="G862" s="66"/>
      <c r="J862" s="65"/>
      <c r="K862" s="65"/>
      <c r="L862" s="66"/>
      <c r="M862" s="65"/>
      <c r="N862" s="65"/>
      <c r="O862" s="65"/>
      <c r="P862" s="66"/>
      <c r="Q862" s="31">
        <f t="shared" si="26"/>
        <v>9999</v>
      </c>
      <c r="R862" s="31" t="str">
        <f t="shared" si="27"/>
        <v/>
      </c>
      <c r="S862" s="29">
        <f>IF($Q862&lt;Parâmetros!$E$19,$G862-1,$G862)</f>
        <v>0</v>
      </c>
    </row>
    <row r="863" spans="1:19" ht="15" customHeight="1" x14ac:dyDescent="0.25">
      <c r="A863" s="124"/>
      <c r="B863" s="65"/>
      <c r="C863" s="65"/>
      <c r="D863" s="66"/>
      <c r="E863" s="67"/>
      <c r="F863" s="65"/>
      <c r="G863" s="66"/>
      <c r="J863" s="65"/>
      <c r="K863" s="65"/>
      <c r="L863" s="66"/>
      <c r="M863" s="65"/>
      <c r="N863" s="65"/>
      <c r="O863" s="65"/>
      <c r="P863" s="66"/>
      <c r="Q863" s="31">
        <f t="shared" si="26"/>
        <v>9999</v>
      </c>
      <c r="R863" s="31" t="str">
        <f t="shared" si="27"/>
        <v/>
      </c>
      <c r="S863" s="29">
        <f>IF($Q863&lt;Parâmetros!$E$19,$G863-1,$G863)</f>
        <v>0</v>
      </c>
    </row>
    <row r="864" spans="1:19" ht="15" customHeight="1" x14ac:dyDescent="0.25">
      <c r="A864" s="124"/>
      <c r="B864" s="65"/>
      <c r="C864" s="65"/>
      <c r="D864" s="66"/>
      <c r="E864" s="67"/>
      <c r="F864" s="65"/>
      <c r="G864" s="66"/>
      <c r="J864" s="65"/>
      <c r="K864" s="65"/>
      <c r="L864" s="66"/>
      <c r="M864" s="65"/>
      <c r="N864" s="65"/>
      <c r="O864" s="65"/>
      <c r="P864" s="66"/>
      <c r="Q864" s="31">
        <f t="shared" si="26"/>
        <v>9999</v>
      </c>
      <c r="R864" s="31" t="str">
        <f t="shared" si="27"/>
        <v/>
      </c>
      <c r="S864" s="29">
        <f>IF($Q864&lt;Parâmetros!$E$19,$G864-1,$G864)</f>
        <v>0</v>
      </c>
    </row>
    <row r="865" spans="1:19" ht="15" customHeight="1" x14ac:dyDescent="0.25">
      <c r="A865" s="124"/>
      <c r="B865" s="65"/>
      <c r="C865" s="65"/>
      <c r="D865" s="66"/>
      <c r="E865" s="67"/>
      <c r="F865" s="65"/>
      <c r="G865" s="66"/>
      <c r="J865" s="65"/>
      <c r="K865" s="65"/>
      <c r="L865" s="66"/>
      <c r="M865" s="65"/>
      <c r="N865" s="65"/>
      <c r="O865" s="65"/>
      <c r="P865" s="66"/>
      <c r="Q865" s="31">
        <f t="shared" si="26"/>
        <v>9999</v>
      </c>
      <c r="R865" s="31" t="str">
        <f t="shared" si="27"/>
        <v/>
      </c>
      <c r="S865" s="29">
        <f>IF($Q865&lt;Parâmetros!$E$19,$G865-1,$G865)</f>
        <v>0</v>
      </c>
    </row>
    <row r="866" spans="1:19" ht="15" customHeight="1" x14ac:dyDescent="0.25">
      <c r="A866" s="124"/>
      <c r="B866" s="65"/>
      <c r="C866" s="65"/>
      <c r="D866" s="66"/>
      <c r="E866" s="67"/>
      <c r="F866" s="65"/>
      <c r="G866" s="66"/>
      <c r="J866" s="65"/>
      <c r="K866" s="65"/>
      <c r="L866" s="66"/>
      <c r="M866" s="65"/>
      <c r="N866" s="65"/>
      <c r="O866" s="65"/>
      <c r="P866" s="66"/>
      <c r="Q866" s="31">
        <f t="shared" si="26"/>
        <v>9999</v>
      </c>
      <c r="R866" s="31" t="str">
        <f t="shared" si="27"/>
        <v/>
      </c>
      <c r="S866" s="29">
        <f>IF($Q866&lt;Parâmetros!$E$19,$G866-1,$G866)</f>
        <v>0</v>
      </c>
    </row>
    <row r="867" spans="1:19" ht="15" customHeight="1" x14ac:dyDescent="0.25">
      <c r="A867" s="124"/>
      <c r="B867" s="65"/>
      <c r="C867" s="65"/>
      <c r="D867" s="66"/>
      <c r="E867" s="67"/>
      <c r="F867" s="65"/>
      <c r="G867" s="66"/>
      <c r="J867" s="65"/>
      <c r="K867" s="65"/>
      <c r="L867" s="66"/>
      <c r="M867" s="65"/>
      <c r="N867" s="65"/>
      <c r="O867" s="65"/>
      <c r="P867" s="66"/>
      <c r="Q867" s="31">
        <f t="shared" si="26"/>
        <v>9999</v>
      </c>
      <c r="R867" s="31" t="str">
        <f t="shared" si="27"/>
        <v/>
      </c>
      <c r="S867" s="29">
        <f>IF($Q867&lt;Parâmetros!$E$19,$G867-1,$G867)</f>
        <v>0</v>
      </c>
    </row>
    <row r="868" spans="1:19" ht="15" customHeight="1" x14ac:dyDescent="0.25">
      <c r="A868" s="124"/>
      <c r="B868" s="65"/>
      <c r="C868" s="65"/>
      <c r="D868" s="66"/>
      <c r="E868" s="67"/>
      <c r="F868" s="65"/>
      <c r="G868" s="66"/>
      <c r="J868" s="65"/>
      <c r="K868" s="65"/>
      <c r="L868" s="66"/>
      <c r="M868" s="65"/>
      <c r="N868" s="65"/>
      <c r="O868" s="65"/>
      <c r="P868" s="66"/>
      <c r="Q868" s="31">
        <f t="shared" si="26"/>
        <v>9999</v>
      </c>
      <c r="R868" s="31" t="str">
        <f t="shared" si="27"/>
        <v/>
      </c>
      <c r="S868" s="29">
        <f>IF($Q868&lt;Parâmetros!$E$19,$G868-1,$G868)</f>
        <v>0</v>
      </c>
    </row>
    <row r="869" spans="1:19" ht="15" customHeight="1" x14ac:dyDescent="0.25">
      <c r="A869" s="124"/>
      <c r="B869" s="65"/>
      <c r="C869" s="65"/>
      <c r="D869" s="66"/>
      <c r="E869" s="67"/>
      <c r="F869" s="65"/>
      <c r="G869" s="66"/>
      <c r="J869" s="65"/>
      <c r="K869" s="65"/>
      <c r="L869" s="66"/>
      <c r="M869" s="65"/>
      <c r="N869" s="65"/>
      <c r="O869" s="65"/>
      <c r="P869" s="66"/>
      <c r="Q869" s="31">
        <f t="shared" si="26"/>
        <v>9999</v>
      </c>
      <c r="R869" s="31" t="str">
        <f t="shared" si="27"/>
        <v/>
      </c>
      <c r="S869" s="29">
        <f>IF($Q869&lt;Parâmetros!$E$19,$G869-1,$G869)</f>
        <v>0</v>
      </c>
    </row>
    <row r="870" spans="1:19" ht="15" customHeight="1" x14ac:dyDescent="0.25">
      <c r="A870" s="124"/>
      <c r="B870" s="65"/>
      <c r="C870" s="65"/>
      <c r="D870" s="66"/>
      <c r="E870" s="67"/>
      <c r="F870" s="65"/>
      <c r="G870" s="66"/>
      <c r="J870" s="65"/>
      <c r="K870" s="65"/>
      <c r="L870" s="66"/>
      <c r="M870" s="65"/>
      <c r="O870" s="65"/>
      <c r="P870" s="66"/>
      <c r="Q870" s="31">
        <f t="shared" si="26"/>
        <v>9999</v>
      </c>
      <c r="R870" s="31" t="str">
        <f t="shared" si="27"/>
        <v/>
      </c>
      <c r="S870" s="29">
        <f>IF($Q870&lt;Parâmetros!$E$19,$G870-1,$G870)</f>
        <v>0</v>
      </c>
    </row>
    <row r="871" spans="1:19" ht="15" customHeight="1" x14ac:dyDescent="0.25">
      <c r="A871" s="124"/>
      <c r="B871" s="65"/>
      <c r="C871" s="65"/>
      <c r="D871" s="66"/>
      <c r="E871" s="67"/>
      <c r="F871" s="65"/>
      <c r="G871" s="66"/>
      <c r="J871" s="65"/>
      <c r="K871" s="65"/>
      <c r="L871" s="66"/>
      <c r="M871" s="65"/>
      <c r="O871" s="65"/>
      <c r="P871" s="66"/>
      <c r="Q871" s="31">
        <f t="shared" si="26"/>
        <v>9999</v>
      </c>
      <c r="R871" s="31" t="str">
        <f t="shared" si="27"/>
        <v/>
      </c>
      <c r="S871" s="29">
        <f>IF($Q871&lt;Parâmetros!$E$19,$G871-1,$G871)</f>
        <v>0</v>
      </c>
    </row>
    <row r="872" spans="1:19" ht="15" customHeight="1" x14ac:dyDescent="0.25">
      <c r="A872" s="124"/>
      <c r="B872" s="65"/>
      <c r="C872" s="65"/>
      <c r="D872" s="66"/>
      <c r="E872" s="67"/>
      <c r="F872" s="65"/>
      <c r="G872" s="66"/>
      <c r="J872" s="65"/>
      <c r="K872" s="65"/>
      <c r="L872" s="66"/>
      <c r="M872" s="65"/>
      <c r="N872" s="65"/>
      <c r="O872" s="65"/>
      <c r="P872" s="66"/>
      <c r="Q872" s="31">
        <f t="shared" si="26"/>
        <v>9999</v>
      </c>
      <c r="R872" s="31" t="str">
        <f t="shared" si="27"/>
        <v/>
      </c>
      <c r="S872" s="29">
        <f>IF($Q872&lt;Parâmetros!$E$19,$G872-1,$G872)</f>
        <v>0</v>
      </c>
    </row>
    <row r="873" spans="1:19" ht="15" customHeight="1" x14ac:dyDescent="0.25">
      <c r="A873" s="124"/>
      <c r="B873" s="65"/>
      <c r="C873" s="65"/>
      <c r="D873" s="66"/>
      <c r="E873" s="67"/>
      <c r="F873" s="65"/>
      <c r="G873" s="66"/>
      <c r="J873" s="65"/>
      <c r="K873" s="65"/>
      <c r="L873" s="66"/>
      <c r="M873" s="65"/>
      <c r="N873" s="65"/>
      <c r="O873" s="65"/>
      <c r="P873" s="66"/>
      <c r="Q873" s="31">
        <f t="shared" si="26"/>
        <v>9999</v>
      </c>
      <c r="R873" s="31" t="str">
        <f t="shared" si="27"/>
        <v/>
      </c>
      <c r="S873" s="29">
        <f>IF($Q873&lt;Parâmetros!$E$19,$G873-1,$G873)</f>
        <v>0</v>
      </c>
    </row>
    <row r="874" spans="1:19" ht="15" customHeight="1" x14ac:dyDescent="0.25">
      <c r="A874" s="124"/>
      <c r="B874" s="65"/>
      <c r="C874" s="65"/>
      <c r="D874" s="66"/>
      <c r="E874" s="67"/>
      <c r="F874" s="65"/>
      <c r="G874" s="66"/>
      <c r="J874" s="65"/>
      <c r="K874" s="65"/>
      <c r="L874" s="66"/>
      <c r="M874" s="65"/>
      <c r="N874" s="65"/>
      <c r="O874" s="65"/>
      <c r="P874" s="66"/>
      <c r="Q874" s="31">
        <f t="shared" si="26"/>
        <v>9999</v>
      </c>
      <c r="R874" s="31" t="str">
        <f t="shared" si="27"/>
        <v/>
      </c>
      <c r="S874" s="29">
        <f>IF($Q874&lt;Parâmetros!$E$19,$G874-1,$G874)</f>
        <v>0</v>
      </c>
    </row>
    <row r="875" spans="1:19" ht="15" customHeight="1" x14ac:dyDescent="0.25">
      <c r="A875" s="124"/>
      <c r="B875" s="65"/>
      <c r="C875" s="65"/>
      <c r="D875" s="66"/>
      <c r="E875" s="67"/>
      <c r="F875" s="65"/>
      <c r="G875" s="66"/>
      <c r="J875" s="65"/>
      <c r="K875" s="65"/>
      <c r="L875" s="66"/>
      <c r="M875" s="65"/>
      <c r="N875" s="65"/>
      <c r="O875" s="65"/>
      <c r="P875" s="66"/>
      <c r="Q875" s="31">
        <f t="shared" si="26"/>
        <v>9999</v>
      </c>
      <c r="R875" s="31" t="str">
        <f t="shared" si="27"/>
        <v/>
      </c>
      <c r="S875" s="29">
        <f>IF($Q875&lt;Parâmetros!$E$19,$G875-1,$G875)</f>
        <v>0</v>
      </c>
    </row>
    <row r="876" spans="1:19" ht="15" customHeight="1" x14ac:dyDescent="0.25">
      <c r="A876" s="124"/>
      <c r="B876" s="65"/>
      <c r="C876" s="65"/>
      <c r="D876" s="66"/>
      <c r="E876" s="67"/>
      <c r="F876" s="65"/>
      <c r="G876" s="66"/>
      <c r="J876" s="65"/>
      <c r="K876" s="65"/>
      <c r="L876" s="66"/>
      <c r="M876" s="65"/>
      <c r="N876" s="65"/>
      <c r="O876" s="65"/>
      <c r="P876" s="66"/>
      <c r="Q876" s="31">
        <f t="shared" si="26"/>
        <v>9999</v>
      </c>
      <c r="R876" s="31" t="str">
        <f t="shared" si="27"/>
        <v/>
      </c>
      <c r="S876" s="29">
        <f>IF($Q876&lt;Parâmetros!$E$19,$G876-1,$G876)</f>
        <v>0</v>
      </c>
    </row>
    <row r="877" spans="1:19" ht="15" customHeight="1" x14ac:dyDescent="0.25">
      <c r="A877" s="124"/>
      <c r="B877" s="65"/>
      <c r="C877" s="65"/>
      <c r="D877" s="66"/>
      <c r="E877" s="67"/>
      <c r="F877" s="65"/>
      <c r="G877" s="66"/>
      <c r="J877" s="65"/>
      <c r="K877" s="65"/>
      <c r="L877" s="66"/>
      <c r="M877" s="65"/>
      <c r="N877" s="65"/>
      <c r="O877" s="65"/>
      <c r="P877" s="66"/>
      <c r="Q877" s="31">
        <f t="shared" si="26"/>
        <v>9999</v>
      </c>
      <c r="R877" s="31" t="str">
        <f t="shared" si="27"/>
        <v/>
      </c>
      <c r="S877" s="29">
        <f>IF($Q877&lt;Parâmetros!$E$19,$G877-1,$G877)</f>
        <v>0</v>
      </c>
    </row>
    <row r="878" spans="1:19" ht="15" customHeight="1" x14ac:dyDescent="0.25">
      <c r="A878" s="124"/>
      <c r="B878" s="65"/>
      <c r="C878" s="65"/>
      <c r="D878" s="66"/>
      <c r="E878" s="67"/>
      <c r="F878" s="65"/>
      <c r="G878" s="66"/>
      <c r="J878" s="65"/>
      <c r="K878" s="65"/>
      <c r="L878" s="66"/>
      <c r="M878" s="65"/>
      <c r="N878" s="65"/>
      <c r="O878" s="65"/>
      <c r="P878" s="66"/>
      <c r="Q878" s="31">
        <f t="shared" si="26"/>
        <v>9999</v>
      </c>
      <c r="R878" s="31" t="str">
        <f t="shared" si="27"/>
        <v/>
      </c>
      <c r="S878" s="29">
        <f>IF($Q878&lt;Parâmetros!$E$19,$G878-1,$G878)</f>
        <v>0</v>
      </c>
    </row>
    <row r="879" spans="1:19" ht="15" customHeight="1" x14ac:dyDescent="0.25">
      <c r="A879" s="124"/>
      <c r="B879" s="65"/>
      <c r="C879" s="65"/>
      <c r="D879" s="66"/>
      <c r="E879" s="67"/>
      <c r="F879" s="65"/>
      <c r="G879" s="66"/>
      <c r="J879" s="65"/>
      <c r="K879" s="65"/>
      <c r="L879" s="66"/>
      <c r="M879" s="65"/>
      <c r="N879" s="65"/>
      <c r="O879" s="65"/>
      <c r="P879" s="66"/>
      <c r="Q879" s="31">
        <f t="shared" si="26"/>
        <v>9999</v>
      </c>
      <c r="R879" s="31" t="str">
        <f t="shared" si="27"/>
        <v/>
      </c>
      <c r="S879" s="29">
        <f>IF($Q879&lt;Parâmetros!$E$19,$G879-1,$G879)</f>
        <v>0</v>
      </c>
    </row>
    <row r="880" spans="1:19" ht="15" customHeight="1" x14ac:dyDescent="0.25">
      <c r="A880" s="124"/>
      <c r="B880" s="65"/>
      <c r="C880" s="65"/>
      <c r="D880" s="66"/>
      <c r="E880" s="67"/>
      <c r="F880" s="65"/>
      <c r="G880" s="66"/>
      <c r="J880" s="65"/>
      <c r="K880" s="65"/>
      <c r="L880" s="66"/>
      <c r="M880" s="65"/>
      <c r="N880" s="65"/>
      <c r="O880" s="65"/>
      <c r="P880" s="66"/>
      <c r="Q880" s="31">
        <f t="shared" si="26"/>
        <v>9999</v>
      </c>
      <c r="R880" s="31" t="str">
        <f t="shared" si="27"/>
        <v/>
      </c>
      <c r="S880" s="29">
        <f>IF($Q880&lt;Parâmetros!$E$19,$G880-1,$G880)</f>
        <v>0</v>
      </c>
    </row>
    <row r="881" spans="1:19" ht="15" customHeight="1" x14ac:dyDescent="0.25">
      <c r="A881" s="124"/>
      <c r="B881" s="65"/>
      <c r="C881" s="65"/>
      <c r="D881" s="66"/>
      <c r="E881" s="67"/>
      <c r="F881" s="65"/>
      <c r="G881" s="66"/>
      <c r="J881" s="65"/>
      <c r="K881" s="65"/>
      <c r="L881" s="66"/>
      <c r="M881" s="65"/>
      <c r="O881" s="65"/>
      <c r="P881" s="66"/>
      <c r="Q881" s="31">
        <f t="shared" si="26"/>
        <v>9999</v>
      </c>
      <c r="R881" s="31" t="str">
        <f t="shared" si="27"/>
        <v/>
      </c>
      <c r="S881" s="29">
        <f>IF($Q881&lt;Parâmetros!$E$19,$G881-1,$G881)</f>
        <v>0</v>
      </c>
    </row>
    <row r="882" spans="1:19" ht="15" customHeight="1" x14ac:dyDescent="0.25">
      <c r="A882" s="124"/>
      <c r="B882" s="65"/>
      <c r="C882" s="65"/>
      <c r="D882" s="66"/>
      <c r="E882" s="67"/>
      <c r="F882" s="65"/>
      <c r="G882" s="66"/>
      <c r="J882" s="65"/>
      <c r="K882" s="65"/>
      <c r="L882" s="66"/>
      <c r="M882" s="65"/>
      <c r="O882" s="65"/>
      <c r="P882" s="66"/>
      <c r="Q882" s="31">
        <f t="shared" si="26"/>
        <v>9999</v>
      </c>
      <c r="R882" s="31" t="str">
        <f t="shared" si="27"/>
        <v/>
      </c>
      <c r="S882" s="29">
        <f>IF($Q882&lt;Parâmetros!$E$19,$G882-1,$G882)</f>
        <v>0</v>
      </c>
    </row>
    <row r="883" spans="1:19" ht="15" customHeight="1" x14ac:dyDescent="0.25">
      <c r="A883" s="124"/>
      <c r="B883" s="65"/>
      <c r="C883" s="65"/>
      <c r="D883" s="66"/>
      <c r="E883" s="67"/>
      <c r="F883" s="65"/>
      <c r="G883" s="66"/>
      <c r="J883" s="65"/>
      <c r="K883" s="65"/>
      <c r="L883" s="66"/>
      <c r="M883" s="65"/>
      <c r="N883" s="65"/>
      <c r="O883" s="65"/>
      <c r="P883" s="66"/>
      <c r="Q883" s="31">
        <f t="shared" si="26"/>
        <v>9999</v>
      </c>
      <c r="R883" s="31" t="str">
        <f t="shared" si="27"/>
        <v/>
      </c>
      <c r="S883" s="29">
        <f>IF($Q883&lt;Parâmetros!$E$19,$G883-1,$G883)</f>
        <v>0</v>
      </c>
    </row>
    <row r="884" spans="1:19" ht="15" customHeight="1" x14ac:dyDescent="0.25">
      <c r="A884" s="124"/>
      <c r="B884" s="65"/>
      <c r="C884" s="65"/>
      <c r="D884" s="66"/>
      <c r="E884" s="67"/>
      <c r="F884" s="65"/>
      <c r="G884" s="66"/>
      <c r="J884" s="65"/>
      <c r="K884" s="65"/>
      <c r="L884" s="66"/>
      <c r="M884" s="65"/>
      <c r="O884" s="65"/>
      <c r="P884" s="66"/>
      <c r="Q884" s="31">
        <f t="shared" si="26"/>
        <v>9999</v>
      </c>
      <c r="R884" s="31" t="str">
        <f t="shared" si="27"/>
        <v/>
      </c>
      <c r="S884" s="29">
        <f>IF($Q884&lt;Parâmetros!$E$19,$G884-1,$G884)</f>
        <v>0</v>
      </c>
    </row>
    <row r="885" spans="1:19" ht="15" customHeight="1" x14ac:dyDescent="0.25">
      <c r="A885" s="124"/>
      <c r="B885" s="65"/>
      <c r="C885" s="65"/>
      <c r="D885" s="66"/>
      <c r="E885" s="67"/>
      <c r="F885" s="65"/>
      <c r="G885" s="66"/>
      <c r="J885" s="65"/>
      <c r="K885" s="65"/>
      <c r="L885" s="66"/>
      <c r="M885" s="65"/>
      <c r="O885" s="65"/>
      <c r="P885" s="66"/>
      <c r="Q885" s="31">
        <f t="shared" si="26"/>
        <v>9999</v>
      </c>
      <c r="R885" s="31" t="str">
        <f t="shared" si="27"/>
        <v/>
      </c>
      <c r="S885" s="29">
        <f>IF($Q885&lt;Parâmetros!$E$19,$G885-1,$G885)</f>
        <v>0</v>
      </c>
    </row>
    <row r="886" spans="1:19" ht="15" customHeight="1" x14ac:dyDescent="0.25">
      <c r="A886" s="124"/>
      <c r="B886" s="65"/>
      <c r="C886" s="65"/>
      <c r="D886" s="66"/>
      <c r="E886" s="67"/>
      <c r="F886" s="65"/>
      <c r="G886" s="66"/>
      <c r="J886" s="65"/>
      <c r="K886" s="65"/>
      <c r="L886" s="66"/>
      <c r="M886" s="65"/>
      <c r="N886" s="65"/>
      <c r="O886" s="65"/>
      <c r="P886" s="66"/>
      <c r="Q886" s="31">
        <f t="shared" si="26"/>
        <v>9999</v>
      </c>
      <c r="R886" s="31" t="str">
        <f t="shared" si="27"/>
        <v/>
      </c>
      <c r="S886" s="29">
        <f>IF($Q886&lt;Parâmetros!$E$19,$G886-1,$G886)</f>
        <v>0</v>
      </c>
    </row>
    <row r="887" spans="1:19" ht="15" customHeight="1" x14ac:dyDescent="0.25">
      <c r="A887" s="124"/>
      <c r="B887" s="65"/>
      <c r="C887" s="65"/>
      <c r="D887" s="66"/>
      <c r="E887" s="67"/>
      <c r="F887" s="65"/>
      <c r="G887" s="66"/>
      <c r="J887" s="65"/>
      <c r="K887" s="65"/>
      <c r="L887" s="66"/>
      <c r="M887" s="65"/>
      <c r="N887" s="65"/>
      <c r="O887" s="65"/>
      <c r="P887" s="66"/>
      <c r="Q887" s="31">
        <f t="shared" si="26"/>
        <v>9999</v>
      </c>
      <c r="R887" s="31" t="str">
        <f t="shared" si="27"/>
        <v/>
      </c>
      <c r="S887" s="29">
        <f>IF($Q887&lt;Parâmetros!$E$19,$G887-1,$G887)</f>
        <v>0</v>
      </c>
    </row>
    <row r="888" spans="1:19" ht="15" customHeight="1" x14ac:dyDescent="0.25">
      <c r="A888" s="124"/>
      <c r="B888" s="65"/>
      <c r="C888" s="65"/>
      <c r="D888" s="66"/>
      <c r="E888" s="67"/>
      <c r="F888" s="65"/>
      <c r="G888" s="66"/>
      <c r="J888" s="65"/>
      <c r="K888" s="65"/>
      <c r="L888" s="66"/>
      <c r="M888" s="65"/>
      <c r="N888" s="65"/>
      <c r="O888" s="65"/>
      <c r="P888" s="66"/>
      <c r="Q888" s="31">
        <f t="shared" si="26"/>
        <v>9999</v>
      </c>
      <c r="R888" s="31" t="str">
        <f t="shared" si="27"/>
        <v/>
      </c>
      <c r="S888" s="29">
        <f>IF($Q888&lt;Parâmetros!$E$19,$G888-1,$G888)</f>
        <v>0</v>
      </c>
    </row>
    <row r="889" spans="1:19" ht="15" customHeight="1" x14ac:dyDescent="0.25">
      <c r="A889" s="124"/>
      <c r="B889" s="65"/>
      <c r="C889" s="65"/>
      <c r="D889" s="66"/>
      <c r="E889" s="67"/>
      <c r="F889" s="65"/>
      <c r="G889" s="66"/>
      <c r="J889" s="65"/>
      <c r="K889" s="65"/>
      <c r="L889" s="66"/>
      <c r="M889" s="65"/>
      <c r="N889" s="65"/>
      <c r="O889" s="65"/>
      <c r="P889" s="66"/>
      <c r="Q889" s="31">
        <f t="shared" si="26"/>
        <v>9999</v>
      </c>
      <c r="R889" s="31" t="str">
        <f t="shared" si="27"/>
        <v/>
      </c>
      <c r="S889" s="29">
        <f>IF($Q889&lt;Parâmetros!$E$19,$G889-1,$G889)</f>
        <v>0</v>
      </c>
    </row>
    <row r="890" spans="1:19" ht="15" customHeight="1" x14ac:dyDescent="0.25">
      <c r="A890" s="124"/>
      <c r="B890" s="65"/>
      <c r="C890" s="65"/>
      <c r="D890" s="66"/>
      <c r="E890" s="67"/>
      <c r="F890" s="65"/>
      <c r="G890" s="66"/>
      <c r="J890" s="65"/>
      <c r="K890" s="65"/>
      <c r="L890" s="66"/>
      <c r="M890" s="65"/>
      <c r="N890" s="65"/>
      <c r="O890" s="65"/>
      <c r="P890" s="66"/>
      <c r="Q890" s="31">
        <f t="shared" si="26"/>
        <v>9999</v>
      </c>
      <c r="R890" s="31" t="str">
        <f t="shared" si="27"/>
        <v/>
      </c>
      <c r="S890" s="29">
        <f>IF($Q890&lt;Parâmetros!$E$19,$G890-1,$G890)</f>
        <v>0</v>
      </c>
    </row>
    <row r="891" spans="1:19" ht="15" customHeight="1" x14ac:dyDescent="0.25">
      <c r="A891" s="124"/>
      <c r="B891" s="65"/>
      <c r="C891" s="65"/>
      <c r="D891" s="66"/>
      <c r="E891" s="67"/>
      <c r="F891" s="65"/>
      <c r="G891" s="66"/>
      <c r="J891" s="65"/>
      <c r="K891" s="65"/>
      <c r="L891" s="66"/>
      <c r="M891" s="65"/>
      <c r="N891" s="65"/>
      <c r="O891" s="65"/>
      <c r="P891" s="66"/>
      <c r="Q891" s="31">
        <f t="shared" si="26"/>
        <v>9999</v>
      </c>
      <c r="R891" s="31" t="str">
        <f t="shared" si="27"/>
        <v/>
      </c>
      <c r="S891" s="29">
        <f>IF($Q891&lt;Parâmetros!$E$19,$G891-1,$G891)</f>
        <v>0</v>
      </c>
    </row>
    <row r="892" spans="1:19" ht="15" customHeight="1" x14ac:dyDescent="0.25">
      <c r="A892" s="124"/>
      <c r="B892" s="65"/>
      <c r="C892" s="65"/>
      <c r="D892" s="66"/>
      <c r="E892" s="67"/>
      <c r="F892" s="65"/>
      <c r="G892" s="66"/>
      <c r="J892" s="65"/>
      <c r="K892" s="65"/>
      <c r="L892" s="66"/>
      <c r="M892" s="65"/>
      <c r="N892" s="65"/>
      <c r="O892" s="65"/>
      <c r="P892" s="66"/>
      <c r="Q892" s="31">
        <f t="shared" si="26"/>
        <v>9999</v>
      </c>
      <c r="R892" s="31" t="str">
        <f t="shared" si="27"/>
        <v/>
      </c>
      <c r="S892" s="29">
        <f>IF($Q892&lt;Parâmetros!$E$19,$G892-1,$G892)</f>
        <v>0</v>
      </c>
    </row>
    <row r="893" spans="1:19" ht="15" customHeight="1" x14ac:dyDescent="0.25">
      <c r="A893" s="124"/>
      <c r="B893" s="65"/>
      <c r="C893" s="65"/>
      <c r="D893" s="66"/>
      <c r="E893" s="67"/>
      <c r="F893" s="65"/>
      <c r="G893" s="66"/>
      <c r="J893" s="65"/>
      <c r="K893" s="65"/>
      <c r="L893" s="66"/>
      <c r="M893" s="65"/>
      <c r="N893" s="65"/>
      <c r="O893" s="65"/>
      <c r="P893" s="66"/>
      <c r="Q893" s="31">
        <f t="shared" si="26"/>
        <v>9999</v>
      </c>
      <c r="R893" s="31" t="str">
        <f t="shared" si="27"/>
        <v/>
      </c>
      <c r="S893" s="29">
        <f>IF($Q893&lt;Parâmetros!$E$19,$G893-1,$G893)</f>
        <v>0</v>
      </c>
    </row>
    <row r="894" spans="1:19" ht="15" customHeight="1" x14ac:dyDescent="0.25">
      <c r="A894" s="124"/>
      <c r="B894" s="65"/>
      <c r="C894" s="65"/>
      <c r="D894" s="66"/>
      <c r="E894" s="67"/>
      <c r="F894" s="65"/>
      <c r="G894" s="66"/>
      <c r="J894" s="65"/>
      <c r="K894" s="65"/>
      <c r="L894" s="66"/>
      <c r="M894" s="65"/>
      <c r="N894" s="65"/>
      <c r="O894" s="65"/>
      <c r="P894" s="66"/>
      <c r="Q894" s="31">
        <f t="shared" si="26"/>
        <v>9999</v>
      </c>
      <c r="R894" s="31" t="str">
        <f t="shared" si="27"/>
        <v/>
      </c>
      <c r="S894" s="29">
        <f>IF($Q894&lt;Parâmetros!$E$19,$G894-1,$G894)</f>
        <v>0</v>
      </c>
    </row>
    <row r="895" spans="1:19" ht="15" customHeight="1" x14ac:dyDescent="0.25">
      <c r="A895" s="124"/>
      <c r="B895" s="65"/>
      <c r="C895" s="65"/>
      <c r="D895" s="66"/>
      <c r="E895" s="67"/>
      <c r="F895" s="65"/>
      <c r="G895" s="66"/>
      <c r="J895" s="65"/>
      <c r="K895" s="65"/>
      <c r="L895" s="66"/>
      <c r="M895" s="65"/>
      <c r="N895" s="65"/>
      <c r="O895" s="65"/>
      <c r="P895" s="66"/>
      <c r="Q895" s="31">
        <f t="shared" si="26"/>
        <v>9999</v>
      </c>
      <c r="R895" s="31" t="str">
        <f t="shared" si="27"/>
        <v/>
      </c>
      <c r="S895" s="29">
        <f>IF($Q895&lt;Parâmetros!$E$19,$G895-1,$G895)</f>
        <v>0</v>
      </c>
    </row>
    <row r="896" spans="1:19" ht="15" customHeight="1" x14ac:dyDescent="0.25">
      <c r="A896" s="124"/>
      <c r="B896" s="65"/>
      <c r="C896" s="65"/>
      <c r="D896" s="66"/>
      <c r="E896" s="67"/>
      <c r="F896" s="65"/>
      <c r="G896" s="66"/>
      <c r="J896" s="65"/>
      <c r="K896" s="65"/>
      <c r="L896" s="66"/>
      <c r="M896" s="65"/>
      <c r="N896" s="65"/>
      <c r="O896" s="65"/>
      <c r="P896" s="66"/>
      <c r="Q896" s="31">
        <f t="shared" si="26"/>
        <v>9999</v>
      </c>
      <c r="R896" s="31" t="str">
        <f t="shared" si="27"/>
        <v/>
      </c>
      <c r="S896" s="29">
        <f>IF($Q896&lt;Parâmetros!$E$19,$G896-1,$G896)</f>
        <v>0</v>
      </c>
    </row>
    <row r="897" spans="1:19" ht="15" customHeight="1" x14ac:dyDescent="0.25">
      <c r="A897" s="124"/>
      <c r="B897" s="65"/>
      <c r="C897" s="65"/>
      <c r="D897" s="66"/>
      <c r="E897" s="67"/>
      <c r="F897" s="65"/>
      <c r="G897" s="66"/>
      <c r="J897" s="65"/>
      <c r="K897" s="65"/>
      <c r="L897" s="66"/>
      <c r="M897" s="65"/>
      <c r="N897" s="65"/>
      <c r="O897" s="65"/>
      <c r="P897" s="66"/>
      <c r="Q897" s="31">
        <f t="shared" ref="Q897:Q960" si="28">IFERROR(VALUE(LEFT($J897,2))*60+VALUE(MID($J897,4,2)),9999)</f>
        <v>9999</v>
      </c>
      <c r="R897" s="31" t="str">
        <f t="shared" ref="R897:R960" si="29">IFERROR(VALUE(LEFT($K897,2))*60+VALUE(MID($K897,4,2)),"")</f>
        <v/>
      </c>
      <c r="S897" s="29">
        <f>IF($Q897&lt;Parâmetros!$E$19,$G897-1,$G897)</f>
        <v>0</v>
      </c>
    </row>
    <row r="898" spans="1:19" ht="15" customHeight="1" x14ac:dyDescent="0.25">
      <c r="A898" s="124"/>
      <c r="B898" s="65"/>
      <c r="C898" s="65"/>
      <c r="D898" s="66"/>
      <c r="E898" s="67"/>
      <c r="F898" s="65"/>
      <c r="G898" s="66"/>
      <c r="J898" s="65"/>
      <c r="K898" s="65"/>
      <c r="L898" s="66"/>
      <c r="M898" s="65"/>
      <c r="N898" s="65"/>
      <c r="O898" s="65"/>
      <c r="P898" s="66"/>
      <c r="Q898" s="31">
        <f t="shared" si="28"/>
        <v>9999</v>
      </c>
      <c r="R898" s="31" t="str">
        <f t="shared" si="29"/>
        <v/>
      </c>
      <c r="S898" s="29">
        <f>IF($Q898&lt;Parâmetros!$E$19,$G898-1,$G898)</f>
        <v>0</v>
      </c>
    </row>
    <row r="899" spans="1:19" ht="15" customHeight="1" x14ac:dyDescent="0.25">
      <c r="A899" s="124"/>
      <c r="B899" s="65"/>
      <c r="C899" s="65"/>
      <c r="D899" s="66"/>
      <c r="E899" s="67"/>
      <c r="F899" s="65"/>
      <c r="G899" s="66"/>
      <c r="J899" s="65"/>
      <c r="K899" s="65"/>
      <c r="L899" s="66"/>
      <c r="M899" s="65"/>
      <c r="N899" s="65"/>
      <c r="O899" s="65"/>
      <c r="P899" s="66"/>
      <c r="Q899" s="31">
        <f t="shared" si="28"/>
        <v>9999</v>
      </c>
      <c r="R899" s="31" t="str">
        <f t="shared" si="29"/>
        <v/>
      </c>
      <c r="S899" s="29">
        <f>IF($Q899&lt;Parâmetros!$E$19,$G899-1,$G899)</f>
        <v>0</v>
      </c>
    </row>
    <row r="900" spans="1:19" ht="15" customHeight="1" x14ac:dyDescent="0.25">
      <c r="A900" s="124"/>
      <c r="B900" s="65"/>
      <c r="C900" s="65"/>
      <c r="D900" s="66"/>
      <c r="E900" s="67"/>
      <c r="F900" s="65"/>
      <c r="G900" s="66"/>
      <c r="J900" s="65"/>
      <c r="K900" s="65"/>
      <c r="L900" s="66"/>
      <c r="M900" s="65"/>
      <c r="N900" s="65"/>
      <c r="O900" s="65"/>
      <c r="P900" s="66"/>
      <c r="Q900" s="31">
        <f t="shared" si="28"/>
        <v>9999</v>
      </c>
      <c r="R900" s="31" t="str">
        <f t="shared" si="29"/>
        <v/>
      </c>
      <c r="S900" s="29">
        <f>IF($Q900&lt;Parâmetros!$E$19,$G900-1,$G900)</f>
        <v>0</v>
      </c>
    </row>
    <row r="901" spans="1:19" ht="15" customHeight="1" x14ac:dyDescent="0.25">
      <c r="A901" s="124"/>
      <c r="B901" s="65"/>
      <c r="C901" s="65"/>
      <c r="D901" s="66"/>
      <c r="E901" s="67"/>
      <c r="F901" s="65"/>
      <c r="G901" s="66"/>
      <c r="J901" s="65"/>
      <c r="K901" s="65"/>
      <c r="L901" s="66"/>
      <c r="M901" s="65"/>
      <c r="N901" s="65"/>
      <c r="O901" s="65"/>
      <c r="P901" s="66"/>
      <c r="Q901" s="31">
        <f t="shared" si="28"/>
        <v>9999</v>
      </c>
      <c r="R901" s="31" t="str">
        <f t="shared" si="29"/>
        <v/>
      </c>
      <c r="S901" s="29">
        <f>IF($Q901&lt;Parâmetros!$E$19,$G901-1,$G901)</f>
        <v>0</v>
      </c>
    </row>
    <row r="902" spans="1:19" ht="15" customHeight="1" x14ac:dyDescent="0.25">
      <c r="A902" s="124"/>
      <c r="B902" s="65"/>
      <c r="C902" s="65"/>
      <c r="D902" s="66"/>
      <c r="E902" s="67"/>
      <c r="F902" s="65"/>
      <c r="G902" s="66"/>
      <c r="J902" s="65"/>
      <c r="K902" s="65"/>
      <c r="L902" s="66"/>
      <c r="M902" s="65"/>
      <c r="N902" s="65"/>
      <c r="O902" s="65"/>
      <c r="P902" s="66"/>
      <c r="Q902" s="31">
        <f t="shared" si="28"/>
        <v>9999</v>
      </c>
      <c r="R902" s="31" t="str">
        <f t="shared" si="29"/>
        <v/>
      </c>
      <c r="S902" s="29">
        <f>IF($Q902&lt;Parâmetros!$E$19,$G902-1,$G902)</f>
        <v>0</v>
      </c>
    </row>
    <row r="903" spans="1:19" ht="15" customHeight="1" x14ac:dyDescent="0.25">
      <c r="A903" s="124"/>
      <c r="B903" s="65"/>
      <c r="C903" s="65"/>
      <c r="D903" s="66"/>
      <c r="E903" s="67"/>
      <c r="F903" s="65"/>
      <c r="G903" s="66"/>
      <c r="J903" s="65"/>
      <c r="K903" s="65"/>
      <c r="L903" s="66"/>
      <c r="M903" s="65"/>
      <c r="N903" s="65"/>
      <c r="O903" s="65"/>
      <c r="P903" s="66"/>
      <c r="Q903" s="31">
        <f t="shared" si="28"/>
        <v>9999</v>
      </c>
      <c r="R903" s="31" t="str">
        <f t="shared" si="29"/>
        <v/>
      </c>
      <c r="S903" s="29">
        <f>IF($Q903&lt;Parâmetros!$E$19,$G903-1,$G903)</f>
        <v>0</v>
      </c>
    </row>
    <row r="904" spans="1:19" ht="15" customHeight="1" x14ac:dyDescent="0.25">
      <c r="A904" s="124"/>
      <c r="B904" s="65"/>
      <c r="C904" s="65"/>
      <c r="D904" s="66"/>
      <c r="E904" s="67"/>
      <c r="F904" s="65"/>
      <c r="G904" s="66"/>
      <c r="J904" s="65"/>
      <c r="K904" s="65"/>
      <c r="L904" s="66"/>
      <c r="M904" s="65"/>
      <c r="N904" s="65"/>
      <c r="O904" s="65"/>
      <c r="P904" s="66"/>
      <c r="Q904" s="31">
        <f t="shared" si="28"/>
        <v>9999</v>
      </c>
      <c r="R904" s="31" t="str">
        <f t="shared" si="29"/>
        <v/>
      </c>
      <c r="S904" s="29">
        <f>IF($Q904&lt;Parâmetros!$E$19,$G904-1,$G904)</f>
        <v>0</v>
      </c>
    </row>
    <row r="905" spans="1:19" ht="15" customHeight="1" x14ac:dyDescent="0.25">
      <c r="A905" s="124"/>
      <c r="B905" s="65"/>
      <c r="C905" s="65"/>
      <c r="D905" s="66"/>
      <c r="E905" s="67"/>
      <c r="F905" s="65"/>
      <c r="G905" s="66"/>
      <c r="J905" s="65"/>
      <c r="K905" s="65"/>
      <c r="L905" s="66"/>
      <c r="M905" s="65"/>
      <c r="N905" s="65"/>
      <c r="O905" s="65"/>
      <c r="P905" s="66"/>
      <c r="Q905" s="31">
        <f t="shared" si="28"/>
        <v>9999</v>
      </c>
      <c r="R905" s="31" t="str">
        <f t="shared" si="29"/>
        <v/>
      </c>
      <c r="S905" s="29">
        <f>IF($Q905&lt;Parâmetros!$E$19,$G905-1,$G905)</f>
        <v>0</v>
      </c>
    </row>
    <row r="906" spans="1:19" ht="15" customHeight="1" x14ac:dyDescent="0.25">
      <c r="A906" s="124"/>
      <c r="B906" s="65"/>
      <c r="C906" s="65"/>
      <c r="D906" s="66"/>
      <c r="E906" s="67"/>
      <c r="F906" s="65"/>
      <c r="G906" s="66"/>
      <c r="J906" s="65"/>
      <c r="K906" s="65"/>
      <c r="L906" s="66"/>
      <c r="M906" s="65"/>
      <c r="N906" s="65"/>
      <c r="O906" s="65"/>
      <c r="P906" s="66"/>
      <c r="Q906" s="31">
        <f t="shared" si="28"/>
        <v>9999</v>
      </c>
      <c r="R906" s="31" t="str">
        <f t="shared" si="29"/>
        <v/>
      </c>
      <c r="S906" s="29">
        <f>IF($Q906&lt;Parâmetros!$E$19,$G906-1,$G906)</f>
        <v>0</v>
      </c>
    </row>
    <row r="907" spans="1:19" ht="15" customHeight="1" x14ac:dyDescent="0.25">
      <c r="A907" s="124"/>
      <c r="B907" s="65"/>
      <c r="C907" s="65"/>
      <c r="D907" s="66"/>
      <c r="E907" s="67"/>
      <c r="F907" s="65"/>
      <c r="G907" s="66"/>
      <c r="J907" s="65"/>
      <c r="K907" s="65"/>
      <c r="L907" s="66"/>
      <c r="M907" s="65"/>
      <c r="N907" s="65"/>
      <c r="O907" s="65"/>
      <c r="P907" s="66"/>
      <c r="Q907" s="31">
        <f t="shared" si="28"/>
        <v>9999</v>
      </c>
      <c r="R907" s="31" t="str">
        <f t="shared" si="29"/>
        <v/>
      </c>
      <c r="S907" s="29">
        <f>IF($Q907&lt;Parâmetros!$E$19,$G907-1,$G907)</f>
        <v>0</v>
      </c>
    </row>
    <row r="908" spans="1:19" ht="15" customHeight="1" x14ac:dyDescent="0.25">
      <c r="A908" s="124"/>
      <c r="B908" s="65"/>
      <c r="C908" s="65"/>
      <c r="D908" s="66"/>
      <c r="E908" s="67"/>
      <c r="F908" s="65"/>
      <c r="G908" s="66"/>
      <c r="J908" s="65"/>
      <c r="K908" s="65"/>
      <c r="L908" s="66"/>
      <c r="M908" s="65"/>
      <c r="N908" s="65"/>
      <c r="O908" s="65"/>
      <c r="P908" s="66"/>
      <c r="Q908" s="31">
        <f t="shared" si="28"/>
        <v>9999</v>
      </c>
      <c r="R908" s="31" t="str">
        <f t="shared" si="29"/>
        <v/>
      </c>
      <c r="S908" s="29">
        <f>IF($Q908&lt;Parâmetros!$E$19,$G908-1,$G908)</f>
        <v>0</v>
      </c>
    </row>
    <row r="909" spans="1:19" ht="15" customHeight="1" x14ac:dyDescent="0.25">
      <c r="A909" s="124"/>
      <c r="B909" s="65"/>
      <c r="C909" s="65"/>
      <c r="D909" s="66"/>
      <c r="E909" s="67"/>
      <c r="F909" s="65"/>
      <c r="G909" s="66"/>
      <c r="J909" s="65"/>
      <c r="K909" s="65"/>
      <c r="L909" s="66"/>
      <c r="M909" s="65"/>
      <c r="N909" s="65"/>
      <c r="O909" s="65"/>
      <c r="P909" s="66"/>
      <c r="Q909" s="31">
        <f t="shared" si="28"/>
        <v>9999</v>
      </c>
      <c r="R909" s="31" t="str">
        <f t="shared" si="29"/>
        <v/>
      </c>
      <c r="S909" s="29">
        <f>IF($Q909&lt;Parâmetros!$E$19,$G909-1,$G909)</f>
        <v>0</v>
      </c>
    </row>
    <row r="910" spans="1:19" ht="15" customHeight="1" x14ac:dyDescent="0.25">
      <c r="A910" s="124"/>
      <c r="B910" s="65"/>
      <c r="C910" s="65"/>
      <c r="D910" s="66"/>
      <c r="E910" s="67"/>
      <c r="F910" s="65"/>
      <c r="G910" s="66"/>
      <c r="J910" s="65"/>
      <c r="K910" s="65"/>
      <c r="L910" s="66"/>
      <c r="M910" s="65"/>
      <c r="N910" s="65"/>
      <c r="O910" s="65"/>
      <c r="P910" s="66"/>
      <c r="Q910" s="31">
        <f t="shared" si="28"/>
        <v>9999</v>
      </c>
      <c r="R910" s="31" t="str">
        <f t="shared" si="29"/>
        <v/>
      </c>
      <c r="S910" s="29">
        <f>IF($Q910&lt;Parâmetros!$E$19,$G910-1,$G910)</f>
        <v>0</v>
      </c>
    </row>
    <row r="911" spans="1:19" ht="15" customHeight="1" x14ac:dyDescent="0.25">
      <c r="A911" s="124"/>
      <c r="B911" s="65"/>
      <c r="C911" s="65"/>
      <c r="D911" s="66"/>
      <c r="E911" s="67"/>
      <c r="F911" s="65"/>
      <c r="G911" s="66"/>
      <c r="J911" s="65"/>
      <c r="K911" s="65"/>
      <c r="L911" s="66"/>
      <c r="M911" s="65"/>
      <c r="N911" s="65"/>
      <c r="O911" s="65"/>
      <c r="P911" s="66"/>
      <c r="Q911" s="31">
        <f t="shared" si="28"/>
        <v>9999</v>
      </c>
      <c r="R911" s="31" t="str">
        <f t="shared" si="29"/>
        <v/>
      </c>
      <c r="S911" s="29">
        <f>IF($Q911&lt;Parâmetros!$E$19,$G911-1,$G911)</f>
        <v>0</v>
      </c>
    </row>
    <row r="912" spans="1:19" ht="15" customHeight="1" x14ac:dyDescent="0.25">
      <c r="A912" s="124"/>
      <c r="B912" s="65"/>
      <c r="C912" s="65"/>
      <c r="D912" s="66"/>
      <c r="E912" s="67"/>
      <c r="F912" s="65"/>
      <c r="G912" s="66"/>
      <c r="J912" s="65"/>
      <c r="K912" s="65"/>
      <c r="L912" s="66"/>
      <c r="M912" s="65"/>
      <c r="N912" s="65"/>
      <c r="O912" s="65"/>
      <c r="P912" s="66"/>
      <c r="Q912" s="31">
        <f t="shared" si="28"/>
        <v>9999</v>
      </c>
      <c r="R912" s="31" t="str">
        <f t="shared" si="29"/>
        <v/>
      </c>
      <c r="S912" s="29">
        <f>IF($Q912&lt;Parâmetros!$E$19,$G912-1,$G912)</f>
        <v>0</v>
      </c>
    </row>
    <row r="913" spans="1:19" ht="15" customHeight="1" x14ac:dyDescent="0.25">
      <c r="A913" s="124"/>
      <c r="B913" s="65"/>
      <c r="C913" s="65"/>
      <c r="D913" s="66"/>
      <c r="E913" s="67"/>
      <c r="F913" s="65"/>
      <c r="G913" s="66"/>
      <c r="J913" s="65"/>
      <c r="K913" s="65"/>
      <c r="L913" s="66"/>
      <c r="M913" s="65"/>
      <c r="N913" s="65"/>
      <c r="O913" s="65"/>
      <c r="P913" s="66"/>
      <c r="Q913" s="31">
        <f t="shared" si="28"/>
        <v>9999</v>
      </c>
      <c r="R913" s="31" t="str">
        <f t="shared" si="29"/>
        <v/>
      </c>
      <c r="S913" s="29">
        <f>IF($Q913&lt;Parâmetros!$E$19,$G913-1,$G913)</f>
        <v>0</v>
      </c>
    </row>
    <row r="914" spans="1:19" ht="15" customHeight="1" x14ac:dyDescent="0.25">
      <c r="A914" s="124"/>
      <c r="B914" s="65"/>
      <c r="C914" s="65"/>
      <c r="D914" s="66"/>
      <c r="E914" s="67"/>
      <c r="F914" s="65"/>
      <c r="G914" s="66"/>
      <c r="J914" s="65"/>
      <c r="K914" s="65"/>
      <c r="L914" s="66"/>
      <c r="M914" s="65"/>
      <c r="N914" s="65"/>
      <c r="O914" s="65"/>
      <c r="P914" s="66"/>
      <c r="Q914" s="31">
        <f t="shared" si="28"/>
        <v>9999</v>
      </c>
      <c r="R914" s="31" t="str">
        <f t="shared" si="29"/>
        <v/>
      </c>
      <c r="S914" s="29">
        <f>IF($Q914&lt;Parâmetros!$E$19,$G914-1,$G914)</f>
        <v>0</v>
      </c>
    </row>
    <row r="915" spans="1:19" ht="15" customHeight="1" x14ac:dyDescent="0.25">
      <c r="A915" s="124"/>
      <c r="B915" s="65"/>
      <c r="C915" s="65"/>
      <c r="D915" s="66"/>
      <c r="E915" s="67"/>
      <c r="F915" s="65"/>
      <c r="G915" s="66"/>
      <c r="J915" s="65"/>
      <c r="K915" s="65"/>
      <c r="L915" s="66"/>
      <c r="M915" s="65"/>
      <c r="N915" s="65"/>
      <c r="O915" s="65"/>
      <c r="P915" s="66"/>
      <c r="Q915" s="31">
        <f t="shared" si="28"/>
        <v>9999</v>
      </c>
      <c r="R915" s="31" t="str">
        <f t="shared" si="29"/>
        <v/>
      </c>
      <c r="S915" s="29">
        <f>IF($Q915&lt;Parâmetros!$E$19,$G915-1,$G915)</f>
        <v>0</v>
      </c>
    </row>
    <row r="916" spans="1:19" ht="15" customHeight="1" x14ac:dyDescent="0.25">
      <c r="A916" s="124"/>
      <c r="B916" s="65"/>
      <c r="C916" s="65"/>
      <c r="D916" s="66"/>
      <c r="E916" s="67"/>
      <c r="F916" s="65"/>
      <c r="G916" s="66"/>
      <c r="J916" s="65"/>
      <c r="K916" s="65"/>
      <c r="L916" s="66"/>
      <c r="M916" s="65"/>
      <c r="N916" s="65"/>
      <c r="O916" s="65"/>
      <c r="P916" s="66"/>
      <c r="Q916" s="31">
        <f t="shared" si="28"/>
        <v>9999</v>
      </c>
      <c r="R916" s="31" t="str">
        <f t="shared" si="29"/>
        <v/>
      </c>
      <c r="S916" s="29">
        <f>IF($Q916&lt;Parâmetros!$E$19,$G916-1,$G916)</f>
        <v>0</v>
      </c>
    </row>
    <row r="917" spans="1:19" ht="15" customHeight="1" x14ac:dyDescent="0.25">
      <c r="A917" s="124"/>
      <c r="B917" s="65"/>
      <c r="C917" s="65"/>
      <c r="D917" s="66"/>
      <c r="E917" s="67"/>
      <c r="F917" s="65"/>
      <c r="G917" s="66"/>
      <c r="J917" s="65"/>
      <c r="K917" s="65"/>
      <c r="L917" s="66"/>
      <c r="M917" s="65"/>
      <c r="N917" s="65"/>
      <c r="O917" s="65"/>
      <c r="P917" s="66"/>
      <c r="Q917" s="31">
        <f t="shared" si="28"/>
        <v>9999</v>
      </c>
      <c r="R917" s="31" t="str">
        <f t="shared" si="29"/>
        <v/>
      </c>
      <c r="S917" s="29">
        <f>IF($Q917&lt;Parâmetros!$E$19,$G917-1,$G917)</f>
        <v>0</v>
      </c>
    </row>
    <row r="918" spans="1:19" ht="15" customHeight="1" x14ac:dyDescent="0.25">
      <c r="A918" s="124"/>
      <c r="B918" s="65"/>
      <c r="C918" s="65"/>
      <c r="D918" s="66"/>
      <c r="E918" s="67"/>
      <c r="F918" s="65"/>
      <c r="G918" s="66"/>
      <c r="J918" s="65"/>
      <c r="K918" s="65"/>
      <c r="L918" s="66"/>
      <c r="M918" s="65"/>
      <c r="N918" s="65"/>
      <c r="O918" s="65"/>
      <c r="P918" s="66"/>
      <c r="Q918" s="31">
        <f t="shared" si="28"/>
        <v>9999</v>
      </c>
      <c r="R918" s="31" t="str">
        <f t="shared" si="29"/>
        <v/>
      </c>
      <c r="S918" s="29">
        <f>IF($Q918&lt;Parâmetros!$E$19,$G918-1,$G918)</f>
        <v>0</v>
      </c>
    </row>
    <row r="919" spans="1:19" ht="15" customHeight="1" x14ac:dyDescent="0.25">
      <c r="A919" s="124"/>
      <c r="B919" s="65"/>
      <c r="C919" s="65"/>
      <c r="D919" s="66"/>
      <c r="E919" s="67"/>
      <c r="F919" s="65"/>
      <c r="G919" s="66"/>
      <c r="J919" s="65"/>
      <c r="K919" s="65"/>
      <c r="L919" s="66"/>
      <c r="M919" s="65"/>
      <c r="N919" s="65"/>
      <c r="O919" s="65"/>
      <c r="P919" s="66"/>
      <c r="Q919" s="31">
        <f t="shared" si="28"/>
        <v>9999</v>
      </c>
      <c r="R919" s="31" t="str">
        <f t="shared" si="29"/>
        <v/>
      </c>
      <c r="S919" s="29">
        <f>IF($Q919&lt;Parâmetros!$E$19,$G919-1,$G919)</f>
        <v>0</v>
      </c>
    </row>
    <row r="920" spans="1:19" ht="15" customHeight="1" x14ac:dyDescent="0.25">
      <c r="A920" s="124"/>
      <c r="B920" s="65"/>
      <c r="C920" s="65"/>
      <c r="D920" s="66"/>
      <c r="E920" s="67"/>
      <c r="F920" s="65"/>
      <c r="G920" s="66"/>
      <c r="J920" s="65"/>
      <c r="K920" s="65"/>
      <c r="L920" s="66"/>
      <c r="M920" s="65"/>
      <c r="N920" s="65"/>
      <c r="O920" s="65"/>
      <c r="P920" s="66"/>
      <c r="Q920" s="31">
        <f t="shared" si="28"/>
        <v>9999</v>
      </c>
      <c r="R920" s="31" t="str">
        <f t="shared" si="29"/>
        <v/>
      </c>
      <c r="S920" s="29">
        <f>IF($Q920&lt;Parâmetros!$E$19,$G920-1,$G920)</f>
        <v>0</v>
      </c>
    </row>
    <row r="921" spans="1:19" ht="15" customHeight="1" x14ac:dyDescent="0.25">
      <c r="A921" s="124"/>
      <c r="B921" s="65"/>
      <c r="C921" s="65"/>
      <c r="D921" s="66"/>
      <c r="E921" s="67"/>
      <c r="F921" s="65"/>
      <c r="G921" s="66"/>
      <c r="J921" s="65"/>
      <c r="K921" s="65"/>
      <c r="L921" s="66"/>
      <c r="M921" s="65"/>
      <c r="N921" s="65"/>
      <c r="O921" s="65"/>
      <c r="P921" s="66"/>
      <c r="Q921" s="31">
        <f t="shared" si="28"/>
        <v>9999</v>
      </c>
      <c r="R921" s="31" t="str">
        <f t="shared" si="29"/>
        <v/>
      </c>
      <c r="S921" s="29">
        <f>IF($Q921&lt;Parâmetros!$E$19,$G921-1,$G921)</f>
        <v>0</v>
      </c>
    </row>
    <row r="922" spans="1:19" ht="15" customHeight="1" x14ac:dyDescent="0.25">
      <c r="A922" s="124"/>
      <c r="B922" s="65"/>
      <c r="C922" s="65"/>
      <c r="D922" s="66"/>
      <c r="E922" s="67"/>
      <c r="F922" s="65"/>
      <c r="G922" s="66"/>
      <c r="J922" s="65"/>
      <c r="K922" s="65"/>
      <c r="L922" s="66"/>
      <c r="M922" s="65"/>
      <c r="O922" s="65"/>
      <c r="P922" s="66"/>
      <c r="Q922" s="31">
        <f t="shared" si="28"/>
        <v>9999</v>
      </c>
      <c r="R922" s="31" t="str">
        <f t="shared" si="29"/>
        <v/>
      </c>
      <c r="S922" s="29">
        <f>IF($Q922&lt;Parâmetros!$E$19,$G922-1,$G922)</f>
        <v>0</v>
      </c>
    </row>
    <row r="923" spans="1:19" ht="15" customHeight="1" x14ac:dyDescent="0.25">
      <c r="A923" s="124"/>
      <c r="B923" s="65"/>
      <c r="C923" s="65"/>
      <c r="D923" s="66"/>
      <c r="E923" s="67"/>
      <c r="F923" s="65"/>
      <c r="G923" s="66"/>
      <c r="J923" s="65"/>
      <c r="K923" s="65"/>
      <c r="L923" s="66"/>
      <c r="M923" s="65"/>
      <c r="N923" s="65"/>
      <c r="O923" s="65"/>
      <c r="P923" s="66"/>
      <c r="Q923" s="31">
        <f t="shared" si="28"/>
        <v>9999</v>
      </c>
      <c r="R923" s="31" t="str">
        <f t="shared" si="29"/>
        <v/>
      </c>
      <c r="S923" s="29">
        <f>IF($Q923&lt;Parâmetros!$E$19,$G923-1,$G923)</f>
        <v>0</v>
      </c>
    </row>
    <row r="924" spans="1:19" ht="15" customHeight="1" x14ac:dyDescent="0.25">
      <c r="A924" s="124"/>
      <c r="B924" s="65"/>
      <c r="C924" s="65"/>
      <c r="D924" s="66"/>
      <c r="E924" s="67"/>
      <c r="F924" s="65"/>
      <c r="G924" s="66"/>
      <c r="J924" s="65"/>
      <c r="K924" s="65"/>
      <c r="L924" s="66"/>
      <c r="M924" s="65"/>
      <c r="N924" s="65"/>
      <c r="O924" s="65"/>
      <c r="P924" s="66"/>
      <c r="Q924" s="31">
        <f t="shared" si="28"/>
        <v>9999</v>
      </c>
      <c r="R924" s="31" t="str">
        <f t="shared" si="29"/>
        <v/>
      </c>
      <c r="S924" s="29">
        <f>IF($Q924&lt;Parâmetros!$E$19,$G924-1,$G924)</f>
        <v>0</v>
      </c>
    </row>
    <row r="925" spans="1:19" ht="15" customHeight="1" x14ac:dyDescent="0.25">
      <c r="A925" s="124"/>
      <c r="B925" s="65"/>
      <c r="C925" s="65"/>
      <c r="D925" s="66"/>
      <c r="E925" s="67"/>
      <c r="F925" s="65"/>
      <c r="G925" s="66"/>
      <c r="J925" s="65"/>
      <c r="K925" s="65"/>
      <c r="L925" s="66"/>
      <c r="M925" s="65"/>
      <c r="N925" s="65"/>
      <c r="O925" s="65"/>
      <c r="P925" s="66"/>
      <c r="Q925" s="31">
        <f t="shared" si="28"/>
        <v>9999</v>
      </c>
      <c r="R925" s="31" t="str">
        <f t="shared" si="29"/>
        <v/>
      </c>
      <c r="S925" s="29">
        <f>IF($Q925&lt;Parâmetros!$E$19,$G925-1,$G925)</f>
        <v>0</v>
      </c>
    </row>
    <row r="926" spans="1:19" ht="15" customHeight="1" x14ac:dyDescent="0.25">
      <c r="A926" s="124"/>
      <c r="B926" s="65"/>
      <c r="C926" s="65"/>
      <c r="D926" s="66"/>
      <c r="E926" s="67"/>
      <c r="F926" s="65"/>
      <c r="G926" s="66"/>
      <c r="J926" s="65"/>
      <c r="K926" s="65"/>
      <c r="L926" s="66"/>
      <c r="M926" s="65"/>
      <c r="N926" s="65"/>
      <c r="O926" s="65"/>
      <c r="P926" s="66"/>
      <c r="Q926" s="31">
        <f t="shared" si="28"/>
        <v>9999</v>
      </c>
      <c r="R926" s="31" t="str">
        <f t="shared" si="29"/>
        <v/>
      </c>
      <c r="S926" s="29">
        <f>IF($Q926&lt;Parâmetros!$E$19,$G926-1,$G926)</f>
        <v>0</v>
      </c>
    </row>
    <row r="927" spans="1:19" ht="15" customHeight="1" x14ac:dyDescent="0.25">
      <c r="A927" s="124"/>
      <c r="B927" s="65"/>
      <c r="C927" s="65"/>
      <c r="D927" s="66"/>
      <c r="E927" s="67"/>
      <c r="F927" s="65"/>
      <c r="G927" s="66"/>
      <c r="J927" s="65"/>
      <c r="K927" s="65"/>
      <c r="L927" s="66"/>
      <c r="M927" s="65"/>
      <c r="N927" s="65"/>
      <c r="O927" s="65"/>
      <c r="P927" s="66"/>
      <c r="Q927" s="31">
        <f t="shared" si="28"/>
        <v>9999</v>
      </c>
      <c r="R927" s="31" t="str">
        <f t="shared" si="29"/>
        <v/>
      </c>
      <c r="S927" s="29">
        <f>IF($Q927&lt;Parâmetros!$E$19,$G927-1,$G927)</f>
        <v>0</v>
      </c>
    </row>
    <row r="928" spans="1:19" ht="15" customHeight="1" x14ac:dyDescent="0.25">
      <c r="A928" s="124"/>
      <c r="B928" s="65"/>
      <c r="C928" s="65"/>
      <c r="D928" s="66"/>
      <c r="E928" s="67"/>
      <c r="F928" s="65"/>
      <c r="G928" s="66"/>
      <c r="J928" s="65"/>
      <c r="K928" s="65"/>
      <c r="L928" s="66"/>
      <c r="M928" s="65"/>
      <c r="O928" s="65"/>
      <c r="P928" s="66"/>
      <c r="Q928" s="31">
        <f t="shared" si="28"/>
        <v>9999</v>
      </c>
      <c r="R928" s="31" t="str">
        <f t="shared" si="29"/>
        <v/>
      </c>
      <c r="S928" s="29">
        <f>IF($Q928&lt;Parâmetros!$E$19,$G928-1,$G928)</f>
        <v>0</v>
      </c>
    </row>
    <row r="929" spans="1:19" ht="15" customHeight="1" x14ac:dyDescent="0.25">
      <c r="A929" s="124"/>
      <c r="B929" s="65"/>
      <c r="C929" s="65"/>
      <c r="D929" s="66"/>
      <c r="E929" s="67"/>
      <c r="F929" s="65"/>
      <c r="G929" s="66"/>
      <c r="J929" s="65"/>
      <c r="K929" s="65"/>
      <c r="L929" s="66"/>
      <c r="M929" s="65"/>
      <c r="O929" s="65"/>
      <c r="P929" s="66"/>
      <c r="Q929" s="31">
        <f t="shared" si="28"/>
        <v>9999</v>
      </c>
      <c r="R929" s="31" t="str">
        <f t="shared" si="29"/>
        <v/>
      </c>
      <c r="S929" s="29">
        <f>IF($Q929&lt;Parâmetros!$E$19,$G929-1,$G929)</f>
        <v>0</v>
      </c>
    </row>
    <row r="930" spans="1:19" ht="15" customHeight="1" x14ac:dyDescent="0.25">
      <c r="A930" s="124"/>
      <c r="B930" s="65"/>
      <c r="C930" s="65"/>
      <c r="D930" s="66"/>
      <c r="E930" s="67"/>
      <c r="F930" s="65"/>
      <c r="G930" s="66"/>
      <c r="J930" s="65"/>
      <c r="K930" s="65"/>
      <c r="L930" s="66"/>
      <c r="M930" s="65"/>
      <c r="O930" s="65"/>
      <c r="P930" s="66"/>
      <c r="Q930" s="31">
        <f t="shared" si="28"/>
        <v>9999</v>
      </c>
      <c r="R930" s="31" t="str">
        <f t="shared" si="29"/>
        <v/>
      </c>
      <c r="S930" s="29">
        <f>IF($Q930&lt;Parâmetros!$E$19,$G930-1,$G930)</f>
        <v>0</v>
      </c>
    </row>
    <row r="931" spans="1:19" ht="15" customHeight="1" x14ac:dyDescent="0.25">
      <c r="A931" s="124"/>
      <c r="B931" s="65"/>
      <c r="C931" s="65"/>
      <c r="D931" s="66"/>
      <c r="E931" s="67"/>
      <c r="F931" s="65"/>
      <c r="G931" s="66"/>
      <c r="J931" s="65"/>
      <c r="K931" s="65"/>
      <c r="L931" s="66"/>
      <c r="M931" s="65"/>
      <c r="N931" s="65"/>
      <c r="O931" s="65"/>
      <c r="P931" s="66"/>
      <c r="Q931" s="31">
        <f t="shared" si="28"/>
        <v>9999</v>
      </c>
      <c r="R931" s="31" t="str">
        <f t="shared" si="29"/>
        <v/>
      </c>
      <c r="S931" s="29">
        <f>IF($Q931&lt;Parâmetros!$E$19,$G931-1,$G931)</f>
        <v>0</v>
      </c>
    </row>
    <row r="932" spans="1:19" ht="15" customHeight="1" x14ac:dyDescent="0.25">
      <c r="A932" s="124"/>
      <c r="B932" s="65"/>
      <c r="C932" s="65"/>
      <c r="D932" s="66"/>
      <c r="E932" s="67"/>
      <c r="F932" s="65"/>
      <c r="G932" s="66"/>
      <c r="J932" s="65"/>
      <c r="K932" s="65"/>
      <c r="L932" s="66"/>
      <c r="M932" s="65"/>
      <c r="N932" s="65"/>
      <c r="O932" s="65"/>
      <c r="P932" s="66"/>
      <c r="Q932" s="31">
        <f t="shared" si="28"/>
        <v>9999</v>
      </c>
      <c r="R932" s="31" t="str">
        <f t="shared" si="29"/>
        <v/>
      </c>
      <c r="S932" s="29">
        <f>IF($Q932&lt;Parâmetros!$E$19,$G932-1,$G932)</f>
        <v>0</v>
      </c>
    </row>
    <row r="933" spans="1:19" ht="15" customHeight="1" x14ac:dyDescent="0.25">
      <c r="A933" s="124"/>
      <c r="B933" s="65"/>
      <c r="C933" s="65"/>
      <c r="D933" s="66"/>
      <c r="E933" s="67"/>
      <c r="F933" s="65"/>
      <c r="G933" s="66"/>
      <c r="J933" s="65"/>
      <c r="K933" s="65"/>
      <c r="L933" s="66"/>
      <c r="M933" s="65"/>
      <c r="N933" s="65"/>
      <c r="O933" s="65"/>
      <c r="P933" s="66"/>
      <c r="Q933" s="31">
        <f t="shared" si="28"/>
        <v>9999</v>
      </c>
      <c r="R933" s="31" t="str">
        <f t="shared" si="29"/>
        <v/>
      </c>
      <c r="S933" s="29">
        <f>IF($Q933&lt;Parâmetros!$E$19,$G933-1,$G933)</f>
        <v>0</v>
      </c>
    </row>
    <row r="934" spans="1:19" ht="15" customHeight="1" x14ac:dyDescent="0.25">
      <c r="A934" s="124"/>
      <c r="B934" s="65"/>
      <c r="C934" s="65"/>
      <c r="D934" s="66"/>
      <c r="E934" s="67"/>
      <c r="F934" s="65"/>
      <c r="G934" s="66"/>
      <c r="J934" s="65"/>
      <c r="K934" s="65"/>
      <c r="L934" s="66"/>
      <c r="M934" s="65"/>
      <c r="O934" s="65"/>
      <c r="P934" s="66"/>
      <c r="Q934" s="31">
        <f t="shared" si="28"/>
        <v>9999</v>
      </c>
      <c r="R934" s="31" t="str">
        <f t="shared" si="29"/>
        <v/>
      </c>
      <c r="S934" s="29">
        <f>IF($Q934&lt;Parâmetros!$E$19,$G934-1,$G934)</f>
        <v>0</v>
      </c>
    </row>
    <row r="935" spans="1:19" ht="15" customHeight="1" x14ac:dyDescent="0.25">
      <c r="A935" s="124"/>
      <c r="B935" s="65"/>
      <c r="C935" s="65"/>
      <c r="D935" s="66"/>
      <c r="E935" s="67"/>
      <c r="F935" s="65"/>
      <c r="G935" s="66"/>
      <c r="J935" s="65"/>
      <c r="K935" s="65"/>
      <c r="L935" s="66"/>
      <c r="M935" s="65"/>
      <c r="N935" s="65"/>
      <c r="O935" s="65"/>
      <c r="P935" s="66"/>
      <c r="Q935" s="31">
        <f t="shared" si="28"/>
        <v>9999</v>
      </c>
      <c r="R935" s="31" t="str">
        <f t="shared" si="29"/>
        <v/>
      </c>
      <c r="S935" s="29">
        <f>IF($Q935&lt;Parâmetros!$E$19,$G935-1,$G935)</f>
        <v>0</v>
      </c>
    </row>
    <row r="936" spans="1:19" ht="15" customHeight="1" x14ac:dyDescent="0.25">
      <c r="A936" s="124"/>
      <c r="B936" s="65"/>
      <c r="C936" s="65"/>
      <c r="D936" s="66"/>
      <c r="E936" s="67"/>
      <c r="F936" s="65"/>
      <c r="G936" s="66"/>
      <c r="J936" s="65"/>
      <c r="K936" s="65"/>
      <c r="L936" s="66"/>
      <c r="M936" s="65"/>
      <c r="N936" s="65"/>
      <c r="O936" s="65"/>
      <c r="P936" s="66"/>
      <c r="Q936" s="31">
        <f t="shared" si="28"/>
        <v>9999</v>
      </c>
      <c r="R936" s="31" t="str">
        <f t="shared" si="29"/>
        <v/>
      </c>
      <c r="S936" s="29">
        <f>IF($Q936&lt;Parâmetros!$E$19,$G936-1,$G936)</f>
        <v>0</v>
      </c>
    </row>
    <row r="937" spans="1:19" ht="15" customHeight="1" x14ac:dyDescent="0.25">
      <c r="A937" s="124"/>
      <c r="B937" s="65"/>
      <c r="C937" s="65"/>
      <c r="D937" s="66"/>
      <c r="E937" s="67"/>
      <c r="F937" s="65"/>
      <c r="G937" s="66"/>
      <c r="J937" s="65"/>
      <c r="K937" s="65"/>
      <c r="L937" s="66"/>
      <c r="M937" s="65"/>
      <c r="N937" s="65"/>
      <c r="O937" s="65"/>
      <c r="P937" s="66"/>
      <c r="Q937" s="31">
        <f t="shared" si="28"/>
        <v>9999</v>
      </c>
      <c r="R937" s="31" t="str">
        <f t="shared" si="29"/>
        <v/>
      </c>
      <c r="S937" s="29">
        <f>IF($Q937&lt;Parâmetros!$E$19,$G937-1,$G937)</f>
        <v>0</v>
      </c>
    </row>
    <row r="938" spans="1:19" ht="15" customHeight="1" x14ac:dyDescent="0.25">
      <c r="A938" s="124"/>
      <c r="B938" s="65"/>
      <c r="C938" s="65"/>
      <c r="D938" s="66"/>
      <c r="E938" s="67"/>
      <c r="F938" s="65"/>
      <c r="G938" s="66"/>
      <c r="J938" s="65"/>
      <c r="K938" s="65"/>
      <c r="L938" s="66"/>
      <c r="M938" s="65"/>
      <c r="N938" s="65"/>
      <c r="O938" s="65"/>
      <c r="P938" s="66"/>
      <c r="Q938" s="31">
        <f t="shared" si="28"/>
        <v>9999</v>
      </c>
      <c r="R938" s="31" t="str">
        <f t="shared" si="29"/>
        <v/>
      </c>
      <c r="S938" s="29">
        <f>IF($Q938&lt;Parâmetros!$E$19,$G938-1,$G938)</f>
        <v>0</v>
      </c>
    </row>
    <row r="939" spans="1:19" ht="15" customHeight="1" x14ac:dyDescent="0.25">
      <c r="A939" s="124"/>
      <c r="B939" s="65"/>
      <c r="C939" s="65"/>
      <c r="D939" s="66"/>
      <c r="E939" s="67"/>
      <c r="F939" s="65"/>
      <c r="G939" s="66"/>
      <c r="J939" s="65"/>
      <c r="K939" s="65"/>
      <c r="L939" s="66"/>
      <c r="M939" s="65"/>
      <c r="N939" s="65"/>
      <c r="O939" s="65"/>
      <c r="P939" s="66"/>
      <c r="Q939" s="31">
        <f t="shared" si="28"/>
        <v>9999</v>
      </c>
      <c r="R939" s="31" t="str">
        <f t="shared" si="29"/>
        <v/>
      </c>
      <c r="S939" s="29">
        <f>IF($Q939&lt;Parâmetros!$E$19,$G939-1,$G939)</f>
        <v>0</v>
      </c>
    </row>
    <row r="940" spans="1:19" ht="15" customHeight="1" x14ac:dyDescent="0.25">
      <c r="A940" s="124"/>
      <c r="B940" s="65"/>
      <c r="C940" s="65"/>
      <c r="D940" s="66"/>
      <c r="E940" s="67"/>
      <c r="F940" s="65"/>
      <c r="G940" s="66"/>
      <c r="J940" s="65"/>
      <c r="K940" s="65"/>
      <c r="L940" s="66"/>
      <c r="M940" s="65"/>
      <c r="O940" s="65"/>
      <c r="P940" s="66"/>
      <c r="Q940" s="31">
        <f t="shared" si="28"/>
        <v>9999</v>
      </c>
      <c r="R940" s="31" t="str">
        <f t="shared" si="29"/>
        <v/>
      </c>
      <c r="S940" s="29">
        <f>IF($Q940&lt;Parâmetros!$E$19,$G940-1,$G940)</f>
        <v>0</v>
      </c>
    </row>
    <row r="941" spans="1:19" ht="15" customHeight="1" x14ac:dyDescent="0.25">
      <c r="A941" s="124"/>
      <c r="B941" s="65"/>
      <c r="C941" s="65"/>
      <c r="D941" s="66"/>
      <c r="E941" s="67"/>
      <c r="F941" s="65"/>
      <c r="G941" s="66"/>
      <c r="J941" s="65"/>
      <c r="K941" s="65"/>
      <c r="L941" s="66"/>
      <c r="M941" s="65"/>
      <c r="N941" s="65"/>
      <c r="O941" s="65"/>
      <c r="P941" s="66"/>
      <c r="Q941" s="31">
        <f t="shared" si="28"/>
        <v>9999</v>
      </c>
      <c r="R941" s="31" t="str">
        <f t="shared" si="29"/>
        <v/>
      </c>
      <c r="S941" s="29">
        <f>IF($Q941&lt;Parâmetros!$E$19,$G941-1,$G941)</f>
        <v>0</v>
      </c>
    </row>
    <row r="942" spans="1:19" ht="15" customHeight="1" x14ac:dyDescent="0.25">
      <c r="A942" s="124"/>
      <c r="B942" s="65"/>
      <c r="C942" s="65"/>
      <c r="D942" s="66"/>
      <c r="E942" s="67"/>
      <c r="F942" s="65"/>
      <c r="G942" s="66"/>
      <c r="J942" s="65"/>
      <c r="K942" s="65"/>
      <c r="L942" s="66"/>
      <c r="M942" s="65"/>
      <c r="N942" s="65"/>
      <c r="O942" s="65"/>
      <c r="P942" s="66"/>
      <c r="Q942" s="31">
        <f t="shared" si="28"/>
        <v>9999</v>
      </c>
      <c r="R942" s="31" t="str">
        <f t="shared" si="29"/>
        <v/>
      </c>
      <c r="S942" s="29">
        <f>IF($Q942&lt;Parâmetros!$E$19,$G942-1,$G942)</f>
        <v>0</v>
      </c>
    </row>
    <row r="943" spans="1:19" ht="15" customHeight="1" x14ac:dyDescent="0.25">
      <c r="A943" s="124"/>
      <c r="B943" s="65"/>
      <c r="C943" s="65"/>
      <c r="D943" s="66"/>
      <c r="E943" s="67"/>
      <c r="F943" s="65"/>
      <c r="G943" s="66"/>
      <c r="J943" s="65"/>
      <c r="K943" s="65"/>
      <c r="L943" s="66"/>
      <c r="M943" s="65"/>
      <c r="N943" s="65"/>
      <c r="O943" s="65"/>
      <c r="P943" s="66"/>
      <c r="Q943" s="31">
        <f t="shared" si="28"/>
        <v>9999</v>
      </c>
      <c r="R943" s="31" t="str">
        <f t="shared" si="29"/>
        <v/>
      </c>
      <c r="S943" s="29">
        <f>IF($Q943&lt;Parâmetros!$E$19,$G943-1,$G943)</f>
        <v>0</v>
      </c>
    </row>
    <row r="944" spans="1:19" ht="15" customHeight="1" x14ac:dyDescent="0.25">
      <c r="A944" s="124"/>
      <c r="B944" s="65"/>
      <c r="C944" s="65"/>
      <c r="D944" s="66"/>
      <c r="E944" s="67"/>
      <c r="F944" s="65"/>
      <c r="G944" s="66"/>
      <c r="J944" s="65"/>
      <c r="K944" s="65"/>
      <c r="L944" s="66"/>
      <c r="M944" s="65"/>
      <c r="N944" s="65"/>
      <c r="O944" s="65"/>
      <c r="P944" s="66"/>
      <c r="Q944" s="31">
        <f t="shared" si="28"/>
        <v>9999</v>
      </c>
      <c r="R944" s="31" t="str">
        <f t="shared" si="29"/>
        <v/>
      </c>
      <c r="S944" s="29">
        <f>IF($Q944&lt;Parâmetros!$E$19,$G944-1,$G944)</f>
        <v>0</v>
      </c>
    </row>
    <row r="945" spans="1:19" ht="15" customHeight="1" x14ac:dyDescent="0.25">
      <c r="A945" s="124"/>
      <c r="B945" s="65"/>
      <c r="C945" s="65"/>
      <c r="D945" s="66"/>
      <c r="E945" s="67"/>
      <c r="F945" s="65"/>
      <c r="G945" s="66"/>
      <c r="J945" s="65"/>
      <c r="K945" s="65"/>
      <c r="L945" s="66"/>
      <c r="M945" s="65"/>
      <c r="N945" s="65"/>
      <c r="O945" s="65"/>
      <c r="P945" s="66"/>
      <c r="Q945" s="31">
        <f t="shared" si="28"/>
        <v>9999</v>
      </c>
      <c r="R945" s="31" t="str">
        <f t="shared" si="29"/>
        <v/>
      </c>
      <c r="S945" s="29">
        <f>IF($Q945&lt;Parâmetros!$E$19,$G945-1,$G945)</f>
        <v>0</v>
      </c>
    </row>
    <row r="946" spans="1:19" ht="15" customHeight="1" x14ac:dyDescent="0.25">
      <c r="A946" s="124"/>
      <c r="B946" s="65"/>
      <c r="C946" s="65"/>
      <c r="D946" s="66"/>
      <c r="E946" s="67"/>
      <c r="F946" s="65"/>
      <c r="G946" s="66"/>
      <c r="J946" s="65"/>
      <c r="K946" s="65"/>
      <c r="L946" s="66"/>
      <c r="M946" s="65"/>
      <c r="O946" s="65"/>
      <c r="P946" s="66"/>
      <c r="Q946" s="31">
        <f t="shared" si="28"/>
        <v>9999</v>
      </c>
      <c r="R946" s="31" t="str">
        <f t="shared" si="29"/>
        <v/>
      </c>
      <c r="S946" s="29">
        <f>IF($Q946&lt;Parâmetros!$E$19,$G946-1,$G946)</f>
        <v>0</v>
      </c>
    </row>
    <row r="947" spans="1:19" ht="15" customHeight="1" x14ac:dyDescent="0.25">
      <c r="A947" s="124"/>
      <c r="B947" s="65"/>
      <c r="C947" s="65"/>
      <c r="D947" s="66"/>
      <c r="E947" s="67"/>
      <c r="F947" s="65"/>
      <c r="G947" s="66"/>
      <c r="J947" s="65"/>
      <c r="K947" s="65"/>
      <c r="L947" s="66"/>
      <c r="M947" s="65"/>
      <c r="O947" s="65"/>
      <c r="P947" s="66"/>
      <c r="Q947" s="31">
        <f t="shared" si="28"/>
        <v>9999</v>
      </c>
      <c r="R947" s="31" t="str">
        <f t="shared" si="29"/>
        <v/>
      </c>
      <c r="S947" s="29">
        <f>IF($Q947&lt;Parâmetros!$E$19,$G947-1,$G947)</f>
        <v>0</v>
      </c>
    </row>
    <row r="948" spans="1:19" ht="15" customHeight="1" x14ac:dyDescent="0.25">
      <c r="A948" s="124"/>
      <c r="B948" s="65"/>
      <c r="C948" s="65"/>
      <c r="D948" s="66"/>
      <c r="E948" s="67"/>
      <c r="F948" s="65"/>
      <c r="G948" s="66"/>
      <c r="J948" s="65"/>
      <c r="K948" s="65"/>
      <c r="L948" s="66"/>
      <c r="M948" s="65"/>
      <c r="O948" s="65"/>
      <c r="P948" s="66"/>
      <c r="Q948" s="31">
        <f t="shared" si="28"/>
        <v>9999</v>
      </c>
      <c r="R948" s="31" t="str">
        <f t="shared" si="29"/>
        <v/>
      </c>
      <c r="S948" s="29">
        <f>IF($Q948&lt;Parâmetros!$E$19,$G948-1,$G948)</f>
        <v>0</v>
      </c>
    </row>
    <row r="949" spans="1:19" ht="15" customHeight="1" x14ac:dyDescent="0.25">
      <c r="A949" s="124"/>
      <c r="B949" s="65"/>
      <c r="C949" s="65"/>
      <c r="D949" s="66"/>
      <c r="E949" s="67"/>
      <c r="F949" s="65"/>
      <c r="G949" s="66"/>
      <c r="J949" s="65"/>
      <c r="K949" s="65"/>
      <c r="L949" s="66"/>
      <c r="M949" s="65"/>
      <c r="O949" s="65"/>
      <c r="P949" s="66"/>
      <c r="Q949" s="31">
        <f t="shared" si="28"/>
        <v>9999</v>
      </c>
      <c r="R949" s="31" t="str">
        <f t="shared" si="29"/>
        <v/>
      </c>
      <c r="S949" s="29">
        <f>IF($Q949&lt;Parâmetros!$E$19,$G949-1,$G949)</f>
        <v>0</v>
      </c>
    </row>
    <row r="950" spans="1:19" ht="15" customHeight="1" x14ac:dyDescent="0.25">
      <c r="A950" s="124"/>
      <c r="B950" s="65"/>
      <c r="C950" s="65"/>
      <c r="D950" s="66"/>
      <c r="E950" s="67"/>
      <c r="F950" s="65"/>
      <c r="G950" s="66"/>
      <c r="J950" s="65"/>
      <c r="K950" s="65"/>
      <c r="L950" s="66"/>
      <c r="M950" s="65"/>
      <c r="N950" s="65"/>
      <c r="O950" s="65"/>
      <c r="P950" s="66"/>
      <c r="Q950" s="31">
        <f t="shared" si="28"/>
        <v>9999</v>
      </c>
      <c r="R950" s="31" t="str">
        <f t="shared" si="29"/>
        <v/>
      </c>
      <c r="S950" s="29">
        <f>IF($Q950&lt;Parâmetros!$E$19,$G950-1,$G950)</f>
        <v>0</v>
      </c>
    </row>
    <row r="951" spans="1:19" ht="15" customHeight="1" x14ac:dyDescent="0.25">
      <c r="A951" s="124"/>
      <c r="B951" s="65"/>
      <c r="C951" s="65"/>
      <c r="D951" s="66"/>
      <c r="E951" s="67"/>
      <c r="F951" s="65"/>
      <c r="G951" s="66"/>
      <c r="J951" s="65"/>
      <c r="K951" s="65"/>
      <c r="L951" s="66"/>
      <c r="M951" s="65"/>
      <c r="N951" s="65"/>
      <c r="O951" s="65"/>
      <c r="P951" s="66"/>
      <c r="Q951" s="31">
        <f t="shared" si="28"/>
        <v>9999</v>
      </c>
      <c r="R951" s="31" t="str">
        <f t="shared" si="29"/>
        <v/>
      </c>
      <c r="S951" s="29">
        <f>IF($Q951&lt;Parâmetros!$E$19,$G951-1,$G951)</f>
        <v>0</v>
      </c>
    </row>
    <row r="952" spans="1:19" ht="15" customHeight="1" x14ac:dyDescent="0.25">
      <c r="A952" s="124"/>
      <c r="B952" s="65"/>
      <c r="C952" s="65"/>
      <c r="D952" s="66"/>
      <c r="E952" s="67"/>
      <c r="F952" s="65"/>
      <c r="G952" s="66"/>
      <c r="J952" s="65"/>
      <c r="K952" s="65"/>
      <c r="L952" s="66"/>
      <c r="M952" s="65"/>
      <c r="N952" s="65"/>
      <c r="O952" s="65"/>
      <c r="P952" s="66"/>
      <c r="Q952" s="31">
        <f t="shared" si="28"/>
        <v>9999</v>
      </c>
      <c r="R952" s="31" t="str">
        <f t="shared" si="29"/>
        <v/>
      </c>
      <c r="S952" s="29">
        <f>IF($Q952&lt;Parâmetros!$E$19,$G952-1,$G952)</f>
        <v>0</v>
      </c>
    </row>
    <row r="953" spans="1:19" ht="15" customHeight="1" x14ac:dyDescent="0.25">
      <c r="A953" s="124"/>
      <c r="B953" s="65"/>
      <c r="C953" s="65"/>
      <c r="D953" s="66"/>
      <c r="E953" s="67"/>
      <c r="F953" s="65"/>
      <c r="G953" s="66"/>
      <c r="J953" s="65"/>
      <c r="K953" s="65"/>
      <c r="L953" s="66"/>
      <c r="M953" s="65"/>
      <c r="O953" s="65"/>
      <c r="P953" s="66"/>
      <c r="Q953" s="31">
        <f t="shared" si="28"/>
        <v>9999</v>
      </c>
      <c r="R953" s="31" t="str">
        <f t="shared" si="29"/>
        <v/>
      </c>
      <c r="S953" s="29">
        <f>IF($Q953&lt;Parâmetros!$E$19,$G953-1,$G953)</f>
        <v>0</v>
      </c>
    </row>
    <row r="954" spans="1:19" ht="15" customHeight="1" x14ac:dyDescent="0.25">
      <c r="A954" s="124"/>
      <c r="B954" s="65"/>
      <c r="C954" s="65"/>
      <c r="D954" s="66"/>
      <c r="E954" s="67"/>
      <c r="F954" s="65"/>
      <c r="G954" s="66"/>
      <c r="J954" s="65"/>
      <c r="K954" s="65"/>
      <c r="L954" s="66"/>
      <c r="M954" s="65"/>
      <c r="N954" s="65"/>
      <c r="O954" s="65"/>
      <c r="P954" s="66"/>
      <c r="Q954" s="31">
        <f t="shared" si="28"/>
        <v>9999</v>
      </c>
      <c r="R954" s="31" t="str">
        <f t="shared" si="29"/>
        <v/>
      </c>
      <c r="S954" s="29">
        <f>IF($Q954&lt;Parâmetros!$E$19,$G954-1,$G954)</f>
        <v>0</v>
      </c>
    </row>
    <row r="955" spans="1:19" ht="15" customHeight="1" x14ac:dyDescent="0.25">
      <c r="A955" s="124"/>
      <c r="B955" s="65"/>
      <c r="C955" s="65"/>
      <c r="D955" s="66"/>
      <c r="E955" s="67"/>
      <c r="F955" s="65"/>
      <c r="G955" s="66"/>
      <c r="J955" s="65"/>
      <c r="K955" s="65"/>
      <c r="L955" s="66"/>
      <c r="M955" s="65"/>
      <c r="N955" s="65"/>
      <c r="O955" s="65"/>
      <c r="P955" s="66"/>
      <c r="Q955" s="31">
        <f t="shared" si="28"/>
        <v>9999</v>
      </c>
      <c r="R955" s="31" t="str">
        <f t="shared" si="29"/>
        <v/>
      </c>
      <c r="S955" s="29">
        <f>IF($Q955&lt;Parâmetros!$E$19,$G955-1,$G955)</f>
        <v>0</v>
      </c>
    </row>
    <row r="956" spans="1:19" ht="15" customHeight="1" x14ac:dyDescent="0.25">
      <c r="A956" s="124"/>
      <c r="B956" s="65"/>
      <c r="C956" s="65"/>
      <c r="D956" s="66"/>
      <c r="E956" s="67"/>
      <c r="F956" s="65"/>
      <c r="G956" s="66"/>
      <c r="J956" s="65"/>
      <c r="K956" s="65"/>
      <c r="L956" s="66"/>
      <c r="M956" s="65"/>
      <c r="N956" s="65"/>
      <c r="O956" s="65"/>
      <c r="P956" s="66"/>
      <c r="Q956" s="31">
        <f t="shared" si="28"/>
        <v>9999</v>
      </c>
      <c r="R956" s="31" t="str">
        <f t="shared" si="29"/>
        <v/>
      </c>
      <c r="S956" s="29">
        <f>IF($Q956&lt;Parâmetros!$E$19,$G956-1,$G956)</f>
        <v>0</v>
      </c>
    </row>
    <row r="957" spans="1:19" ht="15" customHeight="1" x14ac:dyDescent="0.25">
      <c r="A957" s="124"/>
      <c r="B957" s="65"/>
      <c r="C957" s="65"/>
      <c r="D957" s="66"/>
      <c r="E957" s="67"/>
      <c r="F957" s="65"/>
      <c r="G957" s="66"/>
      <c r="J957" s="65"/>
      <c r="K957" s="65"/>
      <c r="L957" s="66"/>
      <c r="M957" s="65"/>
      <c r="N957" s="65"/>
      <c r="O957" s="65"/>
      <c r="P957" s="66"/>
      <c r="Q957" s="31">
        <f t="shared" si="28"/>
        <v>9999</v>
      </c>
      <c r="R957" s="31" t="str">
        <f t="shared" si="29"/>
        <v/>
      </c>
      <c r="S957" s="29">
        <f>IF($Q957&lt;Parâmetros!$E$19,$G957-1,$G957)</f>
        <v>0</v>
      </c>
    </row>
    <row r="958" spans="1:19" ht="15" customHeight="1" x14ac:dyDescent="0.25">
      <c r="A958" s="124"/>
      <c r="B958" s="65"/>
      <c r="C958" s="65"/>
      <c r="D958" s="66"/>
      <c r="E958" s="67"/>
      <c r="F958" s="65"/>
      <c r="G958" s="66"/>
      <c r="J958" s="65"/>
      <c r="K958" s="65"/>
      <c r="L958" s="66"/>
      <c r="M958" s="65"/>
      <c r="N958" s="65"/>
      <c r="O958" s="65"/>
      <c r="P958" s="66"/>
      <c r="Q958" s="31">
        <f t="shared" si="28"/>
        <v>9999</v>
      </c>
      <c r="R958" s="31" t="str">
        <f t="shared" si="29"/>
        <v/>
      </c>
      <c r="S958" s="29">
        <f>IF($Q958&lt;Parâmetros!$E$19,$G958-1,$G958)</f>
        <v>0</v>
      </c>
    </row>
    <row r="959" spans="1:19" ht="15" customHeight="1" x14ac:dyDescent="0.25">
      <c r="A959" s="124"/>
      <c r="B959" s="65"/>
      <c r="C959" s="65"/>
      <c r="D959" s="66"/>
      <c r="E959" s="67"/>
      <c r="F959" s="65"/>
      <c r="G959" s="66"/>
      <c r="J959" s="65"/>
      <c r="K959" s="65"/>
      <c r="L959" s="66"/>
      <c r="M959" s="65"/>
      <c r="N959" s="65"/>
      <c r="O959" s="65"/>
      <c r="P959" s="66"/>
      <c r="Q959" s="31">
        <f t="shared" si="28"/>
        <v>9999</v>
      </c>
      <c r="R959" s="31" t="str">
        <f t="shared" si="29"/>
        <v/>
      </c>
      <c r="S959" s="29">
        <f>IF($Q959&lt;Parâmetros!$E$19,$G959-1,$G959)</f>
        <v>0</v>
      </c>
    </row>
    <row r="960" spans="1:19" ht="15" customHeight="1" x14ac:dyDescent="0.25">
      <c r="A960" s="124"/>
      <c r="B960" s="65"/>
      <c r="C960" s="65"/>
      <c r="D960" s="66"/>
      <c r="E960" s="67"/>
      <c r="F960" s="65"/>
      <c r="G960" s="66"/>
      <c r="J960" s="65"/>
      <c r="K960" s="65"/>
      <c r="L960" s="66"/>
      <c r="M960" s="65"/>
      <c r="N960" s="65"/>
      <c r="O960" s="65"/>
      <c r="P960" s="66"/>
      <c r="Q960" s="31">
        <f t="shared" si="28"/>
        <v>9999</v>
      </c>
      <c r="R960" s="31" t="str">
        <f t="shared" si="29"/>
        <v/>
      </c>
      <c r="S960" s="29">
        <f>IF($Q960&lt;Parâmetros!$E$19,$G960-1,$G960)</f>
        <v>0</v>
      </c>
    </row>
    <row r="961" spans="1:19" ht="15" customHeight="1" x14ac:dyDescent="0.25">
      <c r="A961" s="124"/>
      <c r="B961" s="65"/>
      <c r="C961" s="65"/>
      <c r="D961" s="66"/>
      <c r="E961" s="67"/>
      <c r="F961" s="65"/>
      <c r="G961" s="66"/>
      <c r="J961" s="65"/>
      <c r="K961" s="65"/>
      <c r="L961" s="66"/>
      <c r="M961" s="65"/>
      <c r="N961" s="65"/>
      <c r="O961" s="65"/>
      <c r="P961" s="66"/>
      <c r="Q961" s="31">
        <f t="shared" ref="Q961:Q1024" si="30">IFERROR(VALUE(LEFT($J961,2))*60+VALUE(MID($J961,4,2)),9999)</f>
        <v>9999</v>
      </c>
      <c r="R961" s="31" t="str">
        <f t="shared" ref="R961:R1024" si="31">IFERROR(VALUE(LEFT($K961,2))*60+VALUE(MID($K961,4,2)),"")</f>
        <v/>
      </c>
      <c r="S961" s="29">
        <f>IF($Q961&lt;Parâmetros!$E$19,$G961-1,$G961)</f>
        <v>0</v>
      </c>
    </row>
    <row r="962" spans="1:19" ht="15" customHeight="1" x14ac:dyDescent="0.25">
      <c r="A962" s="124"/>
      <c r="B962" s="65"/>
      <c r="C962" s="65"/>
      <c r="D962" s="66"/>
      <c r="E962" s="67"/>
      <c r="F962" s="65"/>
      <c r="G962" s="66"/>
      <c r="J962" s="65"/>
      <c r="K962" s="65"/>
      <c r="L962" s="66"/>
      <c r="M962" s="65"/>
      <c r="N962" s="65"/>
      <c r="O962" s="65"/>
      <c r="P962" s="66"/>
      <c r="Q962" s="31">
        <f t="shared" si="30"/>
        <v>9999</v>
      </c>
      <c r="R962" s="31" t="str">
        <f t="shared" si="31"/>
        <v/>
      </c>
      <c r="S962" s="29">
        <f>IF($Q962&lt;Parâmetros!$E$19,$G962-1,$G962)</f>
        <v>0</v>
      </c>
    </row>
    <row r="963" spans="1:19" ht="15" customHeight="1" x14ac:dyDescent="0.25">
      <c r="A963" s="124"/>
      <c r="B963" s="65"/>
      <c r="C963" s="65"/>
      <c r="D963" s="66"/>
      <c r="E963" s="67"/>
      <c r="F963" s="65"/>
      <c r="G963" s="66"/>
      <c r="J963" s="65"/>
      <c r="K963" s="65"/>
      <c r="L963" s="66"/>
      <c r="M963" s="65"/>
      <c r="N963" s="65"/>
      <c r="O963" s="65"/>
      <c r="P963" s="66"/>
      <c r="Q963" s="31">
        <f t="shared" si="30"/>
        <v>9999</v>
      </c>
      <c r="R963" s="31" t="str">
        <f t="shared" si="31"/>
        <v/>
      </c>
      <c r="S963" s="29">
        <f>IF($Q963&lt;Parâmetros!$E$19,$G963-1,$G963)</f>
        <v>0</v>
      </c>
    </row>
    <row r="964" spans="1:19" ht="15" customHeight="1" x14ac:dyDescent="0.25">
      <c r="A964" s="124"/>
      <c r="B964" s="65"/>
      <c r="C964" s="65"/>
      <c r="D964" s="66"/>
      <c r="E964" s="67"/>
      <c r="F964" s="65"/>
      <c r="G964" s="66"/>
      <c r="J964" s="65"/>
      <c r="K964" s="65"/>
      <c r="L964" s="66"/>
      <c r="M964" s="65"/>
      <c r="N964" s="65"/>
      <c r="O964" s="65"/>
      <c r="P964" s="66"/>
      <c r="Q964" s="31">
        <f t="shared" si="30"/>
        <v>9999</v>
      </c>
      <c r="R964" s="31" t="str">
        <f t="shared" si="31"/>
        <v/>
      </c>
      <c r="S964" s="29">
        <f>IF($Q964&lt;Parâmetros!$E$19,$G964-1,$G964)</f>
        <v>0</v>
      </c>
    </row>
    <row r="965" spans="1:19" ht="15" customHeight="1" x14ac:dyDescent="0.25">
      <c r="A965" s="124"/>
      <c r="B965" s="65"/>
      <c r="C965" s="65"/>
      <c r="D965" s="66"/>
      <c r="E965" s="67"/>
      <c r="F965" s="65"/>
      <c r="G965" s="66"/>
      <c r="J965" s="65"/>
      <c r="K965" s="65"/>
      <c r="L965" s="66"/>
      <c r="M965" s="65"/>
      <c r="N965" s="65"/>
      <c r="O965" s="65"/>
      <c r="P965" s="66"/>
      <c r="Q965" s="31">
        <f t="shared" si="30"/>
        <v>9999</v>
      </c>
      <c r="R965" s="31" t="str">
        <f t="shared" si="31"/>
        <v/>
      </c>
      <c r="S965" s="29">
        <f>IF($Q965&lt;Parâmetros!$E$19,$G965-1,$G965)</f>
        <v>0</v>
      </c>
    </row>
    <row r="966" spans="1:19" ht="15" customHeight="1" x14ac:dyDescent="0.25">
      <c r="A966" s="124"/>
      <c r="B966" s="65"/>
      <c r="C966" s="65"/>
      <c r="D966" s="66"/>
      <c r="E966" s="67"/>
      <c r="F966" s="65"/>
      <c r="G966" s="66"/>
      <c r="J966" s="65"/>
      <c r="K966" s="65"/>
      <c r="L966" s="66"/>
      <c r="M966" s="65"/>
      <c r="N966" s="65"/>
      <c r="O966" s="65"/>
      <c r="P966" s="66"/>
      <c r="Q966" s="31">
        <f t="shared" si="30"/>
        <v>9999</v>
      </c>
      <c r="R966" s="31" t="str">
        <f t="shared" si="31"/>
        <v/>
      </c>
      <c r="S966" s="29">
        <f>IF($Q966&lt;Parâmetros!$E$19,$G966-1,$G966)</f>
        <v>0</v>
      </c>
    </row>
    <row r="967" spans="1:19" ht="15" customHeight="1" x14ac:dyDescent="0.25">
      <c r="A967" s="124"/>
      <c r="B967" s="65"/>
      <c r="C967" s="65"/>
      <c r="D967" s="66"/>
      <c r="E967" s="67"/>
      <c r="F967" s="65"/>
      <c r="G967" s="66"/>
      <c r="J967" s="65"/>
      <c r="K967" s="65"/>
      <c r="L967" s="66"/>
      <c r="M967" s="65"/>
      <c r="N967" s="65"/>
      <c r="O967" s="65"/>
      <c r="P967" s="66"/>
      <c r="Q967" s="31">
        <f t="shared" si="30"/>
        <v>9999</v>
      </c>
      <c r="R967" s="31" t="str">
        <f t="shared" si="31"/>
        <v/>
      </c>
      <c r="S967" s="29">
        <f>IF($Q967&lt;Parâmetros!$E$19,$G967-1,$G967)</f>
        <v>0</v>
      </c>
    </row>
    <row r="968" spans="1:19" ht="15" customHeight="1" x14ac:dyDescent="0.25">
      <c r="A968" s="124"/>
      <c r="B968" s="65"/>
      <c r="C968" s="65"/>
      <c r="D968" s="66"/>
      <c r="E968" s="67"/>
      <c r="F968" s="65"/>
      <c r="G968" s="66"/>
      <c r="J968" s="65"/>
      <c r="K968" s="65"/>
      <c r="L968" s="66"/>
      <c r="M968" s="65"/>
      <c r="N968" s="65"/>
      <c r="O968" s="65"/>
      <c r="P968" s="66"/>
      <c r="Q968" s="31">
        <f t="shared" si="30"/>
        <v>9999</v>
      </c>
      <c r="R968" s="31" t="str">
        <f t="shared" si="31"/>
        <v/>
      </c>
      <c r="S968" s="29">
        <f>IF($Q968&lt;Parâmetros!$E$19,$G968-1,$G968)</f>
        <v>0</v>
      </c>
    </row>
    <row r="969" spans="1:19" ht="15" customHeight="1" x14ac:dyDescent="0.25">
      <c r="A969" s="124"/>
      <c r="B969" s="65"/>
      <c r="C969" s="65"/>
      <c r="D969" s="66"/>
      <c r="E969" s="67"/>
      <c r="F969" s="65"/>
      <c r="G969" s="66"/>
      <c r="J969" s="65"/>
      <c r="K969" s="65"/>
      <c r="L969" s="66"/>
      <c r="M969" s="65"/>
      <c r="O969" s="65"/>
      <c r="P969" s="66"/>
      <c r="Q969" s="31">
        <f t="shared" si="30"/>
        <v>9999</v>
      </c>
      <c r="R969" s="31" t="str">
        <f t="shared" si="31"/>
        <v/>
      </c>
      <c r="S969" s="29">
        <f>IF($Q969&lt;Parâmetros!$E$19,$G969-1,$G969)</f>
        <v>0</v>
      </c>
    </row>
    <row r="970" spans="1:19" ht="15" customHeight="1" x14ac:dyDescent="0.25">
      <c r="A970" s="124"/>
      <c r="B970" s="65"/>
      <c r="C970" s="65"/>
      <c r="D970" s="66"/>
      <c r="E970" s="67"/>
      <c r="F970" s="65"/>
      <c r="G970" s="66"/>
      <c r="J970" s="65"/>
      <c r="K970" s="65"/>
      <c r="L970" s="66"/>
      <c r="M970" s="65"/>
      <c r="N970" s="65"/>
      <c r="O970" s="65"/>
      <c r="P970" s="66"/>
      <c r="Q970" s="31">
        <f t="shared" si="30"/>
        <v>9999</v>
      </c>
      <c r="R970" s="31" t="str">
        <f t="shared" si="31"/>
        <v/>
      </c>
      <c r="S970" s="29">
        <f>IF($Q970&lt;Parâmetros!$E$19,$G970-1,$G970)</f>
        <v>0</v>
      </c>
    </row>
    <row r="971" spans="1:19" ht="15" customHeight="1" x14ac:dyDescent="0.25">
      <c r="A971" s="124"/>
      <c r="B971" s="65"/>
      <c r="C971" s="65"/>
      <c r="D971" s="66"/>
      <c r="E971" s="67"/>
      <c r="F971" s="65"/>
      <c r="G971" s="66"/>
      <c r="J971" s="65"/>
      <c r="K971" s="65"/>
      <c r="L971" s="66"/>
      <c r="M971" s="65"/>
      <c r="N971" s="65"/>
      <c r="O971" s="65"/>
      <c r="P971" s="66"/>
      <c r="Q971" s="31">
        <f t="shared" si="30"/>
        <v>9999</v>
      </c>
      <c r="R971" s="31" t="str">
        <f t="shared" si="31"/>
        <v/>
      </c>
      <c r="S971" s="29">
        <f>IF($Q971&lt;Parâmetros!$E$19,$G971-1,$G971)</f>
        <v>0</v>
      </c>
    </row>
    <row r="972" spans="1:19" ht="15" customHeight="1" x14ac:dyDescent="0.25">
      <c r="A972" s="124"/>
      <c r="B972" s="65"/>
      <c r="C972" s="65"/>
      <c r="D972" s="66"/>
      <c r="E972" s="67"/>
      <c r="F972" s="65"/>
      <c r="G972" s="66"/>
      <c r="J972" s="65"/>
      <c r="K972" s="65"/>
      <c r="L972" s="66"/>
      <c r="M972" s="65"/>
      <c r="N972" s="65"/>
      <c r="O972" s="65"/>
      <c r="P972" s="66"/>
      <c r="Q972" s="31">
        <f t="shared" si="30"/>
        <v>9999</v>
      </c>
      <c r="R972" s="31" t="str">
        <f t="shared" si="31"/>
        <v/>
      </c>
      <c r="S972" s="29">
        <f>IF($Q972&lt;Parâmetros!$E$19,$G972-1,$G972)</f>
        <v>0</v>
      </c>
    </row>
    <row r="973" spans="1:19" ht="15" customHeight="1" x14ac:dyDescent="0.25">
      <c r="A973" s="124"/>
      <c r="B973" s="65"/>
      <c r="C973" s="65"/>
      <c r="D973" s="66"/>
      <c r="E973" s="67"/>
      <c r="F973" s="65"/>
      <c r="G973" s="66"/>
      <c r="J973" s="65"/>
      <c r="K973" s="65"/>
      <c r="L973" s="66"/>
      <c r="M973" s="65"/>
      <c r="N973" s="65"/>
      <c r="O973" s="65"/>
      <c r="P973" s="66"/>
      <c r="Q973" s="31">
        <f t="shared" si="30"/>
        <v>9999</v>
      </c>
      <c r="R973" s="31" t="str">
        <f t="shared" si="31"/>
        <v/>
      </c>
      <c r="S973" s="29">
        <f>IF($Q973&lt;Parâmetros!$E$19,$G973-1,$G973)</f>
        <v>0</v>
      </c>
    </row>
    <row r="974" spans="1:19" ht="15" customHeight="1" x14ac:dyDescent="0.25">
      <c r="A974" s="124"/>
      <c r="B974" s="65"/>
      <c r="C974" s="65"/>
      <c r="D974" s="66"/>
      <c r="E974" s="67"/>
      <c r="F974" s="65"/>
      <c r="G974" s="66"/>
      <c r="J974" s="65"/>
      <c r="K974" s="65"/>
      <c r="L974" s="66"/>
      <c r="M974" s="65"/>
      <c r="N974" s="65"/>
      <c r="O974" s="65"/>
      <c r="P974" s="66"/>
      <c r="Q974" s="31">
        <f t="shared" si="30"/>
        <v>9999</v>
      </c>
      <c r="R974" s="31" t="str">
        <f t="shared" si="31"/>
        <v/>
      </c>
      <c r="S974" s="29">
        <f>IF($Q974&lt;Parâmetros!$E$19,$G974-1,$G974)</f>
        <v>0</v>
      </c>
    </row>
    <row r="975" spans="1:19" ht="15" customHeight="1" x14ac:dyDescent="0.25">
      <c r="A975" s="124"/>
      <c r="B975" s="65"/>
      <c r="C975" s="65"/>
      <c r="D975" s="66"/>
      <c r="E975" s="67"/>
      <c r="F975" s="65"/>
      <c r="G975" s="66"/>
      <c r="J975" s="65"/>
      <c r="K975" s="65"/>
      <c r="L975" s="66"/>
      <c r="M975" s="65"/>
      <c r="N975" s="65"/>
      <c r="O975" s="65"/>
      <c r="P975" s="66"/>
      <c r="Q975" s="31">
        <f t="shared" si="30"/>
        <v>9999</v>
      </c>
      <c r="R975" s="31" t="str">
        <f t="shared" si="31"/>
        <v/>
      </c>
      <c r="S975" s="29">
        <f>IF($Q975&lt;Parâmetros!$E$19,$G975-1,$G975)</f>
        <v>0</v>
      </c>
    </row>
    <row r="976" spans="1:19" ht="15" customHeight="1" x14ac:dyDescent="0.25">
      <c r="A976" s="124"/>
      <c r="B976" s="65"/>
      <c r="C976" s="65"/>
      <c r="D976" s="66"/>
      <c r="E976" s="67"/>
      <c r="F976" s="65"/>
      <c r="G976" s="66"/>
      <c r="J976" s="65"/>
      <c r="K976" s="65"/>
      <c r="L976" s="66"/>
      <c r="M976" s="65"/>
      <c r="N976" s="65"/>
      <c r="O976" s="65"/>
      <c r="P976" s="66"/>
      <c r="Q976" s="31">
        <f t="shared" si="30"/>
        <v>9999</v>
      </c>
      <c r="R976" s="31" t="str">
        <f t="shared" si="31"/>
        <v/>
      </c>
      <c r="S976" s="29">
        <f>IF($Q976&lt;Parâmetros!$E$19,$G976-1,$G976)</f>
        <v>0</v>
      </c>
    </row>
    <row r="977" spans="1:19" ht="15" customHeight="1" x14ac:dyDescent="0.25">
      <c r="A977" s="124"/>
      <c r="B977" s="65"/>
      <c r="C977" s="65"/>
      <c r="D977" s="66"/>
      <c r="E977" s="67"/>
      <c r="F977" s="65"/>
      <c r="G977" s="66"/>
      <c r="J977" s="65"/>
      <c r="K977" s="65"/>
      <c r="L977" s="66"/>
      <c r="M977" s="65"/>
      <c r="N977" s="65"/>
      <c r="O977" s="65"/>
      <c r="P977" s="66"/>
      <c r="Q977" s="31">
        <f t="shared" si="30"/>
        <v>9999</v>
      </c>
      <c r="R977" s="31" t="str">
        <f t="shared" si="31"/>
        <v/>
      </c>
      <c r="S977" s="29">
        <f>IF($Q977&lt;Parâmetros!$E$19,$G977-1,$G977)</f>
        <v>0</v>
      </c>
    </row>
    <row r="978" spans="1:19" ht="15" customHeight="1" x14ac:dyDescent="0.25">
      <c r="A978" s="124"/>
      <c r="B978" s="65"/>
      <c r="C978" s="65"/>
      <c r="D978" s="66"/>
      <c r="E978" s="67"/>
      <c r="F978" s="65"/>
      <c r="G978" s="66"/>
      <c r="J978" s="65"/>
      <c r="K978" s="65"/>
      <c r="L978" s="66"/>
      <c r="M978" s="65"/>
      <c r="N978" s="65"/>
      <c r="O978" s="65"/>
      <c r="P978" s="66"/>
      <c r="Q978" s="31">
        <f t="shared" si="30"/>
        <v>9999</v>
      </c>
      <c r="R978" s="31" t="str">
        <f t="shared" si="31"/>
        <v/>
      </c>
      <c r="S978" s="29">
        <f>IF($Q978&lt;Parâmetros!$E$19,$G978-1,$G978)</f>
        <v>0</v>
      </c>
    </row>
    <row r="979" spans="1:19" ht="15" customHeight="1" x14ac:dyDescent="0.25">
      <c r="A979" s="124"/>
      <c r="B979" s="65"/>
      <c r="C979" s="65"/>
      <c r="D979" s="66"/>
      <c r="E979" s="67"/>
      <c r="F979" s="65"/>
      <c r="G979" s="66"/>
      <c r="J979" s="65"/>
      <c r="K979" s="65"/>
      <c r="L979" s="66"/>
      <c r="M979" s="65"/>
      <c r="N979" s="65"/>
      <c r="O979" s="65"/>
      <c r="P979" s="66"/>
      <c r="Q979" s="31">
        <f t="shared" si="30"/>
        <v>9999</v>
      </c>
      <c r="R979" s="31" t="str">
        <f t="shared" si="31"/>
        <v/>
      </c>
      <c r="S979" s="29">
        <f>IF($Q979&lt;Parâmetros!$E$19,$G979-1,$G979)</f>
        <v>0</v>
      </c>
    </row>
    <row r="980" spans="1:19" ht="15" customHeight="1" x14ac:dyDescent="0.25">
      <c r="A980" s="124"/>
      <c r="B980" s="65"/>
      <c r="C980" s="65"/>
      <c r="D980" s="66"/>
      <c r="E980" s="67"/>
      <c r="F980" s="65"/>
      <c r="G980" s="66"/>
      <c r="J980" s="65"/>
      <c r="K980" s="65"/>
      <c r="L980" s="66"/>
      <c r="M980" s="65"/>
      <c r="N980" s="65"/>
      <c r="O980" s="65"/>
      <c r="P980" s="66"/>
      <c r="Q980" s="31">
        <f t="shared" si="30"/>
        <v>9999</v>
      </c>
      <c r="R980" s="31" t="str">
        <f t="shared" si="31"/>
        <v/>
      </c>
      <c r="S980" s="29">
        <f>IF($Q980&lt;Parâmetros!$E$19,$G980-1,$G980)</f>
        <v>0</v>
      </c>
    </row>
    <row r="981" spans="1:19" ht="15" customHeight="1" x14ac:dyDescent="0.25">
      <c r="A981" s="124"/>
      <c r="B981" s="65"/>
      <c r="C981" s="65"/>
      <c r="D981" s="66"/>
      <c r="E981" s="67"/>
      <c r="F981" s="65"/>
      <c r="G981" s="66"/>
      <c r="J981" s="65"/>
      <c r="K981" s="65"/>
      <c r="L981" s="66"/>
      <c r="M981" s="65"/>
      <c r="N981" s="65"/>
      <c r="O981" s="65"/>
      <c r="P981" s="66"/>
      <c r="Q981" s="31">
        <f t="shared" si="30"/>
        <v>9999</v>
      </c>
      <c r="R981" s="31" t="str">
        <f t="shared" si="31"/>
        <v/>
      </c>
      <c r="S981" s="29">
        <f>IF($Q981&lt;Parâmetros!$E$19,$G981-1,$G981)</f>
        <v>0</v>
      </c>
    </row>
    <row r="982" spans="1:19" ht="15" customHeight="1" x14ac:dyDescent="0.25">
      <c r="A982" s="124"/>
      <c r="B982" s="65"/>
      <c r="C982" s="65"/>
      <c r="D982" s="66"/>
      <c r="E982" s="67"/>
      <c r="F982" s="65"/>
      <c r="G982" s="66"/>
      <c r="J982" s="65"/>
      <c r="K982" s="65"/>
      <c r="L982" s="66"/>
      <c r="M982" s="65"/>
      <c r="N982" s="65"/>
      <c r="O982" s="65"/>
      <c r="P982" s="66"/>
      <c r="Q982" s="31">
        <f t="shared" si="30"/>
        <v>9999</v>
      </c>
      <c r="R982" s="31" t="str">
        <f t="shared" si="31"/>
        <v/>
      </c>
      <c r="S982" s="29">
        <f>IF($Q982&lt;Parâmetros!$E$19,$G982-1,$G982)</f>
        <v>0</v>
      </c>
    </row>
    <row r="983" spans="1:19" ht="15" customHeight="1" x14ac:dyDescent="0.25">
      <c r="A983" s="124"/>
      <c r="B983" s="65"/>
      <c r="C983" s="65"/>
      <c r="D983" s="66"/>
      <c r="E983" s="67"/>
      <c r="F983" s="65"/>
      <c r="G983" s="66"/>
      <c r="J983" s="65"/>
      <c r="K983" s="65"/>
      <c r="L983" s="66"/>
      <c r="M983" s="65"/>
      <c r="N983" s="65"/>
      <c r="O983" s="65"/>
      <c r="P983" s="66"/>
      <c r="Q983" s="31">
        <f t="shared" si="30"/>
        <v>9999</v>
      </c>
      <c r="R983" s="31" t="str">
        <f t="shared" si="31"/>
        <v/>
      </c>
      <c r="S983" s="29">
        <f>IF($Q983&lt;Parâmetros!$E$19,$G983-1,$G983)</f>
        <v>0</v>
      </c>
    </row>
    <row r="984" spans="1:19" ht="15" customHeight="1" x14ac:dyDescent="0.25">
      <c r="A984" s="124"/>
      <c r="B984" s="65"/>
      <c r="C984" s="65"/>
      <c r="D984" s="66"/>
      <c r="E984" s="67"/>
      <c r="F984" s="65"/>
      <c r="G984" s="66"/>
      <c r="J984" s="65"/>
      <c r="K984" s="65"/>
      <c r="L984" s="66"/>
      <c r="M984" s="65"/>
      <c r="O984" s="65"/>
      <c r="P984" s="66"/>
      <c r="Q984" s="31">
        <f t="shared" si="30"/>
        <v>9999</v>
      </c>
      <c r="R984" s="31" t="str">
        <f t="shared" si="31"/>
        <v/>
      </c>
      <c r="S984" s="29">
        <f>IF($Q984&lt;Parâmetros!$E$19,$G984-1,$G984)</f>
        <v>0</v>
      </c>
    </row>
    <row r="985" spans="1:19" ht="15" customHeight="1" x14ac:dyDescent="0.25">
      <c r="A985" s="124"/>
      <c r="B985" s="65"/>
      <c r="C985" s="65"/>
      <c r="D985" s="66"/>
      <c r="E985" s="67"/>
      <c r="F985" s="65"/>
      <c r="G985" s="66"/>
      <c r="J985" s="65"/>
      <c r="K985" s="65"/>
      <c r="L985" s="66"/>
      <c r="M985" s="65"/>
      <c r="N985" s="65"/>
      <c r="O985" s="65"/>
      <c r="P985" s="66"/>
      <c r="Q985" s="31">
        <f t="shared" si="30"/>
        <v>9999</v>
      </c>
      <c r="R985" s="31" t="str">
        <f t="shared" si="31"/>
        <v/>
      </c>
      <c r="S985" s="29">
        <f>IF($Q985&lt;Parâmetros!$E$19,$G985-1,$G985)</f>
        <v>0</v>
      </c>
    </row>
    <row r="986" spans="1:19" ht="15" customHeight="1" x14ac:dyDescent="0.25">
      <c r="A986" s="124"/>
      <c r="B986" s="65"/>
      <c r="C986" s="65"/>
      <c r="D986" s="66"/>
      <c r="E986" s="67"/>
      <c r="F986" s="65"/>
      <c r="G986" s="66"/>
      <c r="J986" s="65"/>
      <c r="K986" s="65"/>
      <c r="L986" s="66"/>
      <c r="M986" s="65"/>
      <c r="N986" s="65"/>
      <c r="O986" s="65"/>
      <c r="P986" s="66"/>
      <c r="Q986" s="31">
        <f t="shared" si="30"/>
        <v>9999</v>
      </c>
      <c r="R986" s="31" t="str">
        <f t="shared" si="31"/>
        <v/>
      </c>
      <c r="S986" s="29">
        <f>IF($Q986&lt;Parâmetros!$E$19,$G986-1,$G986)</f>
        <v>0</v>
      </c>
    </row>
    <row r="987" spans="1:19" ht="15" customHeight="1" x14ac:dyDescent="0.25">
      <c r="A987" s="124"/>
      <c r="B987" s="65"/>
      <c r="C987" s="65"/>
      <c r="D987" s="66"/>
      <c r="E987" s="67"/>
      <c r="F987" s="65"/>
      <c r="G987" s="66"/>
      <c r="J987" s="65"/>
      <c r="K987" s="65"/>
      <c r="L987" s="66"/>
      <c r="M987" s="65"/>
      <c r="N987" s="65"/>
      <c r="O987" s="65"/>
      <c r="P987" s="66"/>
      <c r="Q987" s="31">
        <f t="shared" si="30"/>
        <v>9999</v>
      </c>
      <c r="R987" s="31" t="str">
        <f t="shared" si="31"/>
        <v/>
      </c>
      <c r="S987" s="29">
        <f>IF($Q987&lt;Parâmetros!$E$19,$G987-1,$G987)</f>
        <v>0</v>
      </c>
    </row>
    <row r="988" spans="1:19" ht="15" customHeight="1" x14ac:dyDescent="0.25">
      <c r="A988" s="124"/>
      <c r="B988" s="65"/>
      <c r="C988" s="65"/>
      <c r="D988" s="66"/>
      <c r="E988" s="67"/>
      <c r="F988" s="65"/>
      <c r="G988" s="66"/>
      <c r="J988" s="65"/>
      <c r="K988" s="65"/>
      <c r="L988" s="66"/>
      <c r="M988" s="65"/>
      <c r="N988" s="65"/>
      <c r="O988" s="65"/>
      <c r="P988" s="66"/>
      <c r="Q988" s="31">
        <f t="shared" si="30"/>
        <v>9999</v>
      </c>
      <c r="R988" s="31" t="str">
        <f t="shared" si="31"/>
        <v/>
      </c>
      <c r="S988" s="29">
        <f>IF($Q988&lt;Parâmetros!$E$19,$G988-1,$G988)</f>
        <v>0</v>
      </c>
    </row>
    <row r="989" spans="1:19" ht="15" customHeight="1" x14ac:dyDescent="0.25">
      <c r="A989" s="124"/>
      <c r="B989" s="65"/>
      <c r="C989" s="65"/>
      <c r="D989" s="66"/>
      <c r="E989" s="67"/>
      <c r="F989" s="65"/>
      <c r="G989" s="66"/>
      <c r="J989" s="65"/>
      <c r="K989" s="65"/>
      <c r="L989" s="66"/>
      <c r="M989" s="65"/>
      <c r="N989" s="65"/>
      <c r="O989" s="65"/>
      <c r="P989" s="66"/>
      <c r="Q989" s="31">
        <f t="shared" si="30"/>
        <v>9999</v>
      </c>
      <c r="R989" s="31" t="str">
        <f t="shared" si="31"/>
        <v/>
      </c>
      <c r="S989" s="29">
        <f>IF($Q989&lt;Parâmetros!$E$19,$G989-1,$G989)</f>
        <v>0</v>
      </c>
    </row>
    <row r="990" spans="1:19" ht="15" customHeight="1" x14ac:dyDescent="0.25">
      <c r="A990" s="124"/>
      <c r="B990" s="65"/>
      <c r="C990" s="65"/>
      <c r="D990" s="66"/>
      <c r="E990" s="67"/>
      <c r="F990" s="65"/>
      <c r="G990" s="66"/>
      <c r="J990" s="65"/>
      <c r="K990" s="65"/>
      <c r="L990" s="66"/>
      <c r="M990" s="65"/>
      <c r="N990" s="65"/>
      <c r="O990" s="65"/>
      <c r="P990" s="66"/>
      <c r="Q990" s="31">
        <f t="shared" si="30"/>
        <v>9999</v>
      </c>
      <c r="R990" s="31" t="str">
        <f t="shared" si="31"/>
        <v/>
      </c>
      <c r="S990" s="29">
        <f>IF($Q990&lt;Parâmetros!$E$19,$G990-1,$G990)</f>
        <v>0</v>
      </c>
    </row>
    <row r="991" spans="1:19" ht="15" customHeight="1" x14ac:dyDescent="0.25">
      <c r="A991" s="124"/>
      <c r="B991" s="65"/>
      <c r="C991" s="65"/>
      <c r="D991" s="66"/>
      <c r="E991" s="67"/>
      <c r="F991" s="65"/>
      <c r="G991" s="66"/>
      <c r="J991" s="65"/>
      <c r="K991" s="65"/>
      <c r="L991" s="66"/>
      <c r="M991" s="65"/>
      <c r="O991" s="65"/>
      <c r="P991" s="66"/>
      <c r="Q991" s="31">
        <f t="shared" si="30"/>
        <v>9999</v>
      </c>
      <c r="R991" s="31" t="str">
        <f t="shared" si="31"/>
        <v/>
      </c>
      <c r="S991" s="29">
        <f>IF($Q991&lt;Parâmetros!$E$19,$G991-1,$G991)</f>
        <v>0</v>
      </c>
    </row>
    <row r="992" spans="1:19" ht="15" customHeight="1" x14ac:dyDescent="0.25">
      <c r="A992" s="124"/>
      <c r="B992" s="65"/>
      <c r="C992" s="65"/>
      <c r="D992" s="66"/>
      <c r="E992" s="67"/>
      <c r="F992" s="65"/>
      <c r="G992" s="66"/>
      <c r="J992" s="65"/>
      <c r="K992" s="65"/>
      <c r="L992" s="66"/>
      <c r="M992" s="65"/>
      <c r="O992" s="65"/>
      <c r="P992" s="66"/>
      <c r="Q992" s="31">
        <f t="shared" si="30"/>
        <v>9999</v>
      </c>
      <c r="R992" s="31" t="str">
        <f t="shared" si="31"/>
        <v/>
      </c>
      <c r="S992" s="29">
        <f>IF($Q992&lt;Parâmetros!$E$19,$G992-1,$G992)</f>
        <v>0</v>
      </c>
    </row>
    <row r="993" spans="1:19" ht="15" customHeight="1" x14ac:dyDescent="0.25">
      <c r="A993" s="124"/>
      <c r="B993" s="65"/>
      <c r="C993" s="65"/>
      <c r="D993" s="66"/>
      <c r="E993" s="67"/>
      <c r="F993" s="65"/>
      <c r="G993" s="66"/>
      <c r="J993" s="65"/>
      <c r="K993" s="65"/>
      <c r="L993" s="66"/>
      <c r="M993" s="65"/>
      <c r="N993" s="65"/>
      <c r="O993" s="65"/>
      <c r="P993" s="66"/>
      <c r="Q993" s="31">
        <f t="shared" si="30"/>
        <v>9999</v>
      </c>
      <c r="R993" s="31" t="str">
        <f t="shared" si="31"/>
        <v/>
      </c>
      <c r="S993" s="29">
        <f>IF($Q993&lt;Parâmetros!$E$19,$G993-1,$G993)</f>
        <v>0</v>
      </c>
    </row>
    <row r="994" spans="1:19" ht="15" customHeight="1" x14ac:dyDescent="0.25">
      <c r="A994" s="124"/>
      <c r="B994" s="65"/>
      <c r="C994" s="65"/>
      <c r="D994" s="66"/>
      <c r="E994" s="67"/>
      <c r="F994" s="65"/>
      <c r="G994" s="66"/>
      <c r="J994" s="65"/>
      <c r="K994" s="65"/>
      <c r="L994" s="66"/>
      <c r="M994" s="65"/>
      <c r="N994" s="65"/>
      <c r="O994" s="65"/>
      <c r="P994" s="66"/>
      <c r="Q994" s="31">
        <f t="shared" si="30"/>
        <v>9999</v>
      </c>
      <c r="R994" s="31" t="str">
        <f t="shared" si="31"/>
        <v/>
      </c>
      <c r="S994" s="29">
        <f>IF($Q994&lt;Parâmetros!$E$19,$G994-1,$G994)</f>
        <v>0</v>
      </c>
    </row>
    <row r="995" spans="1:19" ht="15" customHeight="1" x14ac:dyDescent="0.25">
      <c r="A995" s="124"/>
      <c r="B995" s="65"/>
      <c r="C995" s="65"/>
      <c r="D995" s="66"/>
      <c r="E995" s="67"/>
      <c r="F995" s="65"/>
      <c r="G995" s="66"/>
      <c r="J995" s="65"/>
      <c r="K995" s="65"/>
      <c r="L995" s="66"/>
      <c r="M995" s="65"/>
      <c r="N995" s="65"/>
      <c r="O995" s="65"/>
      <c r="P995" s="66"/>
      <c r="Q995" s="31">
        <f t="shared" si="30"/>
        <v>9999</v>
      </c>
      <c r="R995" s="31" t="str">
        <f t="shared" si="31"/>
        <v/>
      </c>
      <c r="S995" s="29">
        <f>IF($Q995&lt;Parâmetros!$E$19,$G995-1,$G995)</f>
        <v>0</v>
      </c>
    </row>
    <row r="996" spans="1:19" ht="15" customHeight="1" x14ac:dyDescent="0.25">
      <c r="A996" s="124"/>
      <c r="B996" s="65"/>
      <c r="C996" s="65"/>
      <c r="D996" s="66"/>
      <c r="E996" s="67"/>
      <c r="F996" s="65"/>
      <c r="G996" s="66"/>
      <c r="J996" s="65"/>
      <c r="K996" s="65"/>
      <c r="L996" s="66"/>
      <c r="M996" s="65"/>
      <c r="N996" s="65"/>
      <c r="O996" s="65"/>
      <c r="P996" s="66"/>
      <c r="Q996" s="31">
        <f t="shared" si="30"/>
        <v>9999</v>
      </c>
      <c r="R996" s="31" t="str">
        <f t="shared" si="31"/>
        <v/>
      </c>
      <c r="S996" s="29">
        <f>IF($Q996&lt;Parâmetros!$E$19,$G996-1,$G996)</f>
        <v>0</v>
      </c>
    </row>
    <row r="997" spans="1:19" ht="15" customHeight="1" x14ac:dyDescent="0.25">
      <c r="A997" s="124"/>
      <c r="B997" s="65"/>
      <c r="C997" s="65"/>
      <c r="D997" s="66"/>
      <c r="E997" s="67"/>
      <c r="F997" s="65"/>
      <c r="G997" s="66"/>
      <c r="J997" s="65"/>
      <c r="K997" s="65"/>
      <c r="L997" s="66"/>
      <c r="M997" s="65"/>
      <c r="N997" s="65"/>
      <c r="O997" s="65"/>
      <c r="P997" s="66"/>
      <c r="Q997" s="31">
        <f t="shared" si="30"/>
        <v>9999</v>
      </c>
      <c r="R997" s="31" t="str">
        <f t="shared" si="31"/>
        <v/>
      </c>
      <c r="S997" s="29">
        <f>IF($Q997&lt;Parâmetros!$E$19,$G997-1,$G997)</f>
        <v>0</v>
      </c>
    </row>
    <row r="998" spans="1:19" ht="15" customHeight="1" x14ac:dyDescent="0.25">
      <c r="A998" s="124"/>
      <c r="B998" s="65"/>
      <c r="C998" s="65"/>
      <c r="D998" s="66"/>
      <c r="E998" s="67"/>
      <c r="F998" s="65"/>
      <c r="G998" s="66"/>
      <c r="J998" s="65"/>
      <c r="K998" s="65"/>
      <c r="L998" s="66"/>
      <c r="M998" s="65"/>
      <c r="N998" s="65"/>
      <c r="O998" s="65"/>
      <c r="P998" s="66"/>
      <c r="Q998" s="31">
        <f t="shared" si="30"/>
        <v>9999</v>
      </c>
      <c r="R998" s="31" t="str">
        <f t="shared" si="31"/>
        <v/>
      </c>
      <c r="S998" s="29">
        <f>IF($Q998&lt;Parâmetros!$E$19,$G998-1,$G998)</f>
        <v>0</v>
      </c>
    </row>
    <row r="999" spans="1:19" ht="15" customHeight="1" x14ac:dyDescent="0.25">
      <c r="A999" s="124"/>
      <c r="B999" s="65"/>
      <c r="C999" s="65"/>
      <c r="D999" s="66"/>
      <c r="E999" s="67"/>
      <c r="F999" s="65"/>
      <c r="G999" s="66"/>
      <c r="J999" s="65"/>
      <c r="K999" s="65"/>
      <c r="L999" s="66"/>
      <c r="M999" s="65"/>
      <c r="N999" s="65"/>
      <c r="O999" s="65"/>
      <c r="P999" s="66"/>
      <c r="Q999" s="31">
        <f t="shared" si="30"/>
        <v>9999</v>
      </c>
      <c r="R999" s="31" t="str">
        <f t="shared" si="31"/>
        <v/>
      </c>
      <c r="S999" s="29">
        <f>IF($Q999&lt;Parâmetros!$E$19,$G999-1,$G999)</f>
        <v>0</v>
      </c>
    </row>
    <row r="1000" spans="1:19" ht="15" customHeight="1" x14ac:dyDescent="0.25">
      <c r="A1000" s="124"/>
      <c r="B1000" s="65"/>
      <c r="C1000" s="65"/>
      <c r="D1000" s="66"/>
      <c r="E1000" s="67"/>
      <c r="F1000" s="65"/>
      <c r="G1000" s="66"/>
      <c r="J1000" s="65"/>
      <c r="K1000" s="65"/>
      <c r="L1000" s="66"/>
      <c r="M1000" s="65"/>
      <c r="N1000" s="65"/>
      <c r="O1000" s="65"/>
      <c r="P1000" s="66"/>
      <c r="Q1000" s="31">
        <f t="shared" si="30"/>
        <v>9999</v>
      </c>
      <c r="R1000" s="31" t="str">
        <f t="shared" si="31"/>
        <v/>
      </c>
      <c r="S1000" s="29">
        <f>IF($Q1000&lt;Parâmetros!$E$19,$G1000-1,$G1000)</f>
        <v>0</v>
      </c>
    </row>
    <row r="1001" spans="1:19" ht="15" customHeight="1" x14ac:dyDescent="0.25">
      <c r="A1001" s="124"/>
      <c r="B1001" s="65"/>
      <c r="C1001" s="65"/>
      <c r="D1001" s="66"/>
      <c r="E1001" s="67"/>
      <c r="F1001" s="65"/>
      <c r="G1001" s="66"/>
      <c r="J1001" s="65"/>
      <c r="K1001" s="65"/>
      <c r="L1001" s="66"/>
      <c r="M1001" s="65"/>
      <c r="N1001" s="65"/>
      <c r="O1001" s="65"/>
      <c r="P1001" s="66"/>
      <c r="Q1001" s="31">
        <f t="shared" si="30"/>
        <v>9999</v>
      </c>
      <c r="R1001" s="31" t="str">
        <f t="shared" si="31"/>
        <v/>
      </c>
      <c r="S1001" s="29">
        <f>IF($Q1001&lt;Parâmetros!$E$19,$G1001-1,$G1001)</f>
        <v>0</v>
      </c>
    </row>
    <row r="1002" spans="1:19" ht="15" customHeight="1" x14ac:dyDescent="0.25">
      <c r="A1002" s="124"/>
      <c r="B1002" s="65"/>
      <c r="C1002" s="65"/>
      <c r="D1002" s="66"/>
      <c r="E1002" s="67"/>
      <c r="F1002" s="65"/>
      <c r="G1002" s="66"/>
      <c r="J1002" s="65"/>
      <c r="K1002" s="65"/>
      <c r="L1002" s="66"/>
      <c r="M1002" s="65"/>
      <c r="N1002" s="65"/>
      <c r="O1002" s="65"/>
      <c r="P1002" s="66"/>
      <c r="Q1002" s="31">
        <f t="shared" si="30"/>
        <v>9999</v>
      </c>
      <c r="R1002" s="31" t="str">
        <f t="shared" si="31"/>
        <v/>
      </c>
      <c r="S1002" s="29">
        <f>IF($Q1002&lt;Parâmetros!$E$19,$G1002-1,$G1002)</f>
        <v>0</v>
      </c>
    </row>
    <row r="1003" spans="1:19" ht="15" customHeight="1" x14ac:dyDescent="0.25">
      <c r="A1003" s="124"/>
      <c r="B1003" s="65"/>
      <c r="C1003" s="65"/>
      <c r="D1003" s="66"/>
      <c r="E1003" s="67"/>
      <c r="F1003" s="65"/>
      <c r="G1003" s="66"/>
      <c r="J1003" s="65"/>
      <c r="K1003" s="65"/>
      <c r="L1003" s="66"/>
      <c r="M1003" s="65"/>
      <c r="N1003" s="65"/>
      <c r="O1003" s="65"/>
      <c r="P1003" s="66"/>
      <c r="Q1003" s="31">
        <f t="shared" si="30"/>
        <v>9999</v>
      </c>
      <c r="R1003" s="31" t="str">
        <f t="shared" si="31"/>
        <v/>
      </c>
      <c r="S1003" s="29">
        <f>IF($Q1003&lt;Parâmetros!$E$19,$G1003-1,$G1003)</f>
        <v>0</v>
      </c>
    </row>
    <row r="1004" spans="1:19" ht="15" customHeight="1" x14ac:dyDescent="0.25">
      <c r="A1004" s="124"/>
      <c r="B1004" s="65"/>
      <c r="C1004" s="65"/>
      <c r="D1004" s="66"/>
      <c r="E1004" s="67"/>
      <c r="F1004" s="65"/>
      <c r="G1004" s="66"/>
      <c r="J1004" s="65"/>
      <c r="K1004" s="65"/>
      <c r="L1004" s="66"/>
      <c r="M1004" s="65"/>
      <c r="N1004" s="65"/>
      <c r="O1004" s="65"/>
      <c r="P1004" s="66"/>
      <c r="Q1004" s="31">
        <f t="shared" si="30"/>
        <v>9999</v>
      </c>
      <c r="R1004" s="31" t="str">
        <f t="shared" si="31"/>
        <v/>
      </c>
      <c r="S1004" s="29">
        <f>IF($Q1004&lt;Parâmetros!$E$19,$G1004-1,$G1004)</f>
        <v>0</v>
      </c>
    </row>
    <row r="1005" spans="1:19" ht="15" customHeight="1" x14ac:dyDescent="0.25">
      <c r="A1005" s="124"/>
      <c r="B1005" s="65"/>
      <c r="C1005" s="65"/>
      <c r="D1005" s="66"/>
      <c r="E1005" s="67"/>
      <c r="F1005" s="65"/>
      <c r="G1005" s="66"/>
      <c r="J1005" s="65"/>
      <c r="K1005" s="65"/>
      <c r="L1005" s="66"/>
      <c r="M1005" s="65"/>
      <c r="N1005" s="65"/>
      <c r="O1005" s="65"/>
      <c r="P1005" s="66"/>
      <c r="Q1005" s="31">
        <f t="shared" si="30"/>
        <v>9999</v>
      </c>
      <c r="R1005" s="31" t="str">
        <f t="shared" si="31"/>
        <v/>
      </c>
      <c r="S1005" s="29">
        <f>IF($Q1005&lt;Parâmetros!$E$19,$G1005-1,$G1005)</f>
        <v>0</v>
      </c>
    </row>
    <row r="1006" spans="1:19" ht="15" customHeight="1" x14ac:dyDescent="0.25">
      <c r="A1006" s="124"/>
      <c r="B1006" s="65"/>
      <c r="C1006" s="65"/>
      <c r="D1006" s="66"/>
      <c r="E1006" s="67"/>
      <c r="F1006" s="65"/>
      <c r="G1006" s="66"/>
      <c r="J1006" s="65"/>
      <c r="K1006" s="65"/>
      <c r="L1006" s="66"/>
      <c r="M1006" s="65"/>
      <c r="N1006" s="65"/>
      <c r="O1006" s="65"/>
      <c r="P1006" s="66"/>
      <c r="Q1006" s="31">
        <f t="shared" si="30"/>
        <v>9999</v>
      </c>
      <c r="R1006" s="31" t="str">
        <f t="shared" si="31"/>
        <v/>
      </c>
      <c r="S1006" s="29">
        <f>IF($Q1006&lt;Parâmetros!$E$19,$G1006-1,$G1006)</f>
        <v>0</v>
      </c>
    </row>
    <row r="1007" spans="1:19" ht="15" customHeight="1" x14ac:dyDescent="0.25">
      <c r="A1007" s="124"/>
      <c r="B1007" s="65"/>
      <c r="C1007" s="65"/>
      <c r="D1007" s="66"/>
      <c r="E1007" s="67"/>
      <c r="F1007" s="65"/>
      <c r="G1007" s="66"/>
      <c r="J1007" s="65"/>
      <c r="K1007" s="65"/>
      <c r="L1007" s="66"/>
      <c r="M1007" s="65"/>
      <c r="N1007" s="65"/>
      <c r="O1007" s="65"/>
      <c r="P1007" s="66"/>
      <c r="Q1007" s="31">
        <f t="shared" si="30"/>
        <v>9999</v>
      </c>
      <c r="R1007" s="31" t="str">
        <f t="shared" si="31"/>
        <v/>
      </c>
      <c r="S1007" s="29">
        <f>IF($Q1007&lt;Parâmetros!$E$19,$G1007-1,$G1007)</f>
        <v>0</v>
      </c>
    </row>
    <row r="1008" spans="1:19" ht="15" customHeight="1" x14ac:dyDescent="0.25">
      <c r="A1008" s="124"/>
      <c r="B1008" s="65"/>
      <c r="C1008" s="65"/>
      <c r="D1008" s="66"/>
      <c r="E1008" s="67"/>
      <c r="F1008" s="65"/>
      <c r="G1008" s="66"/>
      <c r="J1008" s="65"/>
      <c r="K1008" s="65"/>
      <c r="L1008" s="66"/>
      <c r="M1008" s="65"/>
      <c r="N1008" s="65"/>
      <c r="O1008" s="65"/>
      <c r="P1008" s="66"/>
      <c r="Q1008" s="31">
        <f t="shared" si="30"/>
        <v>9999</v>
      </c>
      <c r="R1008" s="31" t="str">
        <f t="shared" si="31"/>
        <v/>
      </c>
      <c r="S1008" s="29">
        <f>IF($Q1008&lt;Parâmetros!$E$19,$G1008-1,$G1008)</f>
        <v>0</v>
      </c>
    </row>
    <row r="1009" spans="1:19" ht="15" customHeight="1" x14ac:dyDescent="0.25">
      <c r="A1009" s="124"/>
      <c r="B1009" s="65"/>
      <c r="C1009" s="65"/>
      <c r="D1009" s="66"/>
      <c r="E1009" s="67"/>
      <c r="F1009" s="65"/>
      <c r="G1009" s="66"/>
      <c r="J1009" s="65"/>
      <c r="K1009" s="65"/>
      <c r="L1009" s="66"/>
      <c r="M1009" s="65"/>
      <c r="N1009" s="65"/>
      <c r="O1009" s="65"/>
      <c r="P1009" s="66"/>
      <c r="Q1009" s="31">
        <f t="shared" si="30"/>
        <v>9999</v>
      </c>
      <c r="R1009" s="31" t="str">
        <f t="shared" si="31"/>
        <v/>
      </c>
      <c r="S1009" s="29">
        <f>IF($Q1009&lt;Parâmetros!$E$19,$G1009-1,$G1009)</f>
        <v>0</v>
      </c>
    </row>
    <row r="1010" spans="1:19" ht="15" customHeight="1" x14ac:dyDescent="0.25">
      <c r="A1010" s="124"/>
      <c r="B1010" s="65"/>
      <c r="C1010" s="65"/>
      <c r="D1010" s="66"/>
      <c r="E1010" s="67"/>
      <c r="F1010" s="65"/>
      <c r="G1010" s="66"/>
      <c r="J1010" s="65"/>
      <c r="K1010" s="65"/>
      <c r="L1010" s="66"/>
      <c r="M1010" s="65"/>
      <c r="O1010" s="65"/>
      <c r="P1010" s="66"/>
      <c r="Q1010" s="31">
        <f t="shared" si="30"/>
        <v>9999</v>
      </c>
      <c r="R1010" s="31" t="str">
        <f t="shared" si="31"/>
        <v/>
      </c>
      <c r="S1010" s="29">
        <f>IF($Q1010&lt;Parâmetros!$E$19,$G1010-1,$G1010)</f>
        <v>0</v>
      </c>
    </row>
    <row r="1011" spans="1:19" ht="15" customHeight="1" x14ac:dyDescent="0.25">
      <c r="A1011" s="124"/>
      <c r="B1011" s="65"/>
      <c r="C1011" s="65"/>
      <c r="D1011" s="66"/>
      <c r="E1011" s="67"/>
      <c r="F1011" s="65"/>
      <c r="G1011" s="66"/>
      <c r="J1011" s="65"/>
      <c r="K1011" s="65"/>
      <c r="L1011" s="66"/>
      <c r="M1011" s="65"/>
      <c r="O1011" s="65"/>
      <c r="P1011" s="66"/>
      <c r="Q1011" s="31">
        <f t="shared" si="30"/>
        <v>9999</v>
      </c>
      <c r="R1011" s="31" t="str">
        <f t="shared" si="31"/>
        <v/>
      </c>
      <c r="S1011" s="29">
        <f>IF($Q1011&lt;Parâmetros!$E$19,$G1011-1,$G1011)</f>
        <v>0</v>
      </c>
    </row>
    <row r="1012" spans="1:19" ht="15" customHeight="1" x14ac:dyDescent="0.25">
      <c r="A1012" s="124"/>
      <c r="B1012" s="65"/>
      <c r="C1012" s="65"/>
      <c r="D1012" s="66"/>
      <c r="E1012" s="67"/>
      <c r="F1012" s="65"/>
      <c r="G1012" s="66"/>
      <c r="J1012" s="65"/>
      <c r="K1012" s="65"/>
      <c r="L1012" s="66"/>
      <c r="M1012" s="65"/>
      <c r="O1012" s="65"/>
      <c r="P1012" s="66"/>
      <c r="Q1012" s="31">
        <f t="shared" si="30"/>
        <v>9999</v>
      </c>
      <c r="R1012" s="31" t="str">
        <f t="shared" si="31"/>
        <v/>
      </c>
      <c r="S1012" s="29">
        <f>IF($Q1012&lt;Parâmetros!$E$19,$G1012-1,$G1012)</f>
        <v>0</v>
      </c>
    </row>
    <row r="1013" spans="1:19" ht="15" customHeight="1" x14ac:dyDescent="0.25">
      <c r="A1013" s="124"/>
      <c r="B1013" s="65"/>
      <c r="C1013" s="65"/>
      <c r="D1013" s="66"/>
      <c r="E1013" s="67"/>
      <c r="F1013" s="65"/>
      <c r="G1013" s="66"/>
      <c r="J1013" s="65"/>
      <c r="K1013" s="65"/>
      <c r="L1013" s="66"/>
      <c r="M1013" s="65"/>
      <c r="O1013" s="65"/>
      <c r="P1013" s="66"/>
      <c r="Q1013" s="31">
        <f t="shared" si="30"/>
        <v>9999</v>
      </c>
      <c r="R1013" s="31" t="str">
        <f t="shared" si="31"/>
        <v/>
      </c>
      <c r="S1013" s="29">
        <f>IF($Q1013&lt;Parâmetros!$E$19,$G1013-1,$G1013)</f>
        <v>0</v>
      </c>
    </row>
    <row r="1014" spans="1:19" ht="15" customHeight="1" x14ac:dyDescent="0.25">
      <c r="A1014" s="124"/>
      <c r="B1014" s="65"/>
      <c r="C1014" s="65"/>
      <c r="D1014" s="66"/>
      <c r="E1014" s="67"/>
      <c r="F1014" s="65"/>
      <c r="G1014" s="66"/>
      <c r="J1014" s="65"/>
      <c r="K1014" s="65"/>
      <c r="L1014" s="66"/>
      <c r="M1014" s="65"/>
      <c r="N1014" s="65"/>
      <c r="O1014" s="65"/>
      <c r="P1014" s="66"/>
      <c r="Q1014" s="31">
        <f t="shared" si="30"/>
        <v>9999</v>
      </c>
      <c r="R1014" s="31" t="str">
        <f t="shared" si="31"/>
        <v/>
      </c>
      <c r="S1014" s="29">
        <f>IF($Q1014&lt;Parâmetros!$E$19,$G1014-1,$G1014)</f>
        <v>0</v>
      </c>
    </row>
    <row r="1015" spans="1:19" ht="15" customHeight="1" x14ac:dyDescent="0.25">
      <c r="A1015" s="124"/>
      <c r="B1015" s="65"/>
      <c r="C1015" s="65"/>
      <c r="D1015" s="66"/>
      <c r="E1015" s="67"/>
      <c r="F1015" s="65"/>
      <c r="G1015" s="66"/>
      <c r="J1015" s="65"/>
      <c r="K1015" s="65"/>
      <c r="L1015" s="66"/>
      <c r="M1015" s="65"/>
      <c r="N1015" s="65"/>
      <c r="O1015" s="65"/>
      <c r="P1015" s="66"/>
      <c r="Q1015" s="31">
        <f t="shared" si="30"/>
        <v>9999</v>
      </c>
      <c r="R1015" s="31" t="str">
        <f t="shared" si="31"/>
        <v/>
      </c>
      <c r="S1015" s="29">
        <f>IF($Q1015&lt;Parâmetros!$E$19,$G1015-1,$G1015)</f>
        <v>0</v>
      </c>
    </row>
    <row r="1016" spans="1:19" ht="15" customHeight="1" x14ac:dyDescent="0.25">
      <c r="A1016" s="124"/>
      <c r="B1016" s="65"/>
      <c r="C1016" s="65"/>
      <c r="D1016" s="66"/>
      <c r="E1016" s="67"/>
      <c r="F1016" s="65"/>
      <c r="G1016" s="66"/>
      <c r="J1016" s="65"/>
      <c r="K1016" s="65"/>
      <c r="L1016" s="66"/>
      <c r="M1016" s="65"/>
      <c r="N1016" s="65"/>
      <c r="O1016" s="65"/>
      <c r="P1016" s="66"/>
      <c r="Q1016" s="31">
        <f t="shared" si="30"/>
        <v>9999</v>
      </c>
      <c r="R1016" s="31" t="str">
        <f t="shared" si="31"/>
        <v/>
      </c>
      <c r="S1016" s="29">
        <f>IF($Q1016&lt;Parâmetros!$E$19,$G1016-1,$G1016)</f>
        <v>0</v>
      </c>
    </row>
    <row r="1017" spans="1:19" ht="15" customHeight="1" x14ac:dyDescent="0.25">
      <c r="A1017" s="124"/>
      <c r="B1017" s="65"/>
      <c r="C1017" s="65"/>
      <c r="D1017" s="66"/>
      <c r="E1017" s="67"/>
      <c r="F1017" s="65"/>
      <c r="G1017" s="66"/>
      <c r="J1017" s="65"/>
      <c r="K1017" s="65"/>
      <c r="L1017" s="66"/>
      <c r="M1017" s="65"/>
      <c r="N1017" s="65"/>
      <c r="O1017" s="65"/>
      <c r="P1017" s="66"/>
      <c r="Q1017" s="31">
        <f t="shared" si="30"/>
        <v>9999</v>
      </c>
      <c r="R1017" s="31" t="str">
        <f t="shared" si="31"/>
        <v/>
      </c>
      <c r="S1017" s="29">
        <f>IF($Q1017&lt;Parâmetros!$E$19,$G1017-1,$G1017)</f>
        <v>0</v>
      </c>
    </row>
    <row r="1018" spans="1:19" ht="15" customHeight="1" x14ac:dyDescent="0.25">
      <c r="A1018" s="124"/>
      <c r="B1018" s="65"/>
      <c r="C1018" s="65"/>
      <c r="D1018" s="66"/>
      <c r="E1018" s="67"/>
      <c r="F1018" s="65"/>
      <c r="G1018" s="66"/>
      <c r="J1018" s="65"/>
      <c r="K1018" s="65"/>
      <c r="L1018" s="66"/>
      <c r="M1018" s="65"/>
      <c r="N1018" s="65"/>
      <c r="O1018" s="65"/>
      <c r="P1018" s="66"/>
      <c r="Q1018" s="31">
        <f t="shared" si="30"/>
        <v>9999</v>
      </c>
      <c r="R1018" s="31" t="str">
        <f t="shared" si="31"/>
        <v/>
      </c>
      <c r="S1018" s="29">
        <f>IF($Q1018&lt;Parâmetros!$E$19,$G1018-1,$G1018)</f>
        <v>0</v>
      </c>
    </row>
    <row r="1019" spans="1:19" ht="15" customHeight="1" x14ac:dyDescent="0.25">
      <c r="A1019" s="124"/>
      <c r="B1019" s="65"/>
      <c r="C1019" s="65"/>
      <c r="D1019" s="66"/>
      <c r="E1019" s="67"/>
      <c r="F1019" s="65"/>
      <c r="G1019" s="66"/>
      <c r="J1019" s="65"/>
      <c r="K1019" s="65"/>
      <c r="L1019" s="66"/>
      <c r="M1019" s="65"/>
      <c r="N1019" s="65"/>
      <c r="O1019" s="65"/>
      <c r="P1019" s="66"/>
      <c r="Q1019" s="31">
        <f t="shared" si="30"/>
        <v>9999</v>
      </c>
      <c r="R1019" s="31" t="str">
        <f t="shared" si="31"/>
        <v/>
      </c>
      <c r="S1019" s="29">
        <f>IF($Q1019&lt;Parâmetros!$E$19,$G1019-1,$G1019)</f>
        <v>0</v>
      </c>
    </row>
    <row r="1020" spans="1:19" ht="15" customHeight="1" x14ac:dyDescent="0.25">
      <c r="A1020" s="124"/>
      <c r="B1020" s="65"/>
      <c r="C1020" s="65"/>
      <c r="D1020" s="66"/>
      <c r="E1020" s="67"/>
      <c r="F1020" s="65"/>
      <c r="G1020" s="66"/>
      <c r="J1020" s="65"/>
      <c r="K1020" s="65"/>
      <c r="L1020" s="66"/>
      <c r="M1020" s="65"/>
      <c r="N1020" s="65"/>
      <c r="O1020" s="65"/>
      <c r="P1020" s="66"/>
      <c r="Q1020" s="31">
        <f t="shared" si="30"/>
        <v>9999</v>
      </c>
      <c r="R1020" s="31" t="str">
        <f t="shared" si="31"/>
        <v/>
      </c>
      <c r="S1020" s="29">
        <f>IF($Q1020&lt;Parâmetros!$E$19,$G1020-1,$G1020)</f>
        <v>0</v>
      </c>
    </row>
    <row r="1021" spans="1:19" ht="15" customHeight="1" x14ac:dyDescent="0.25">
      <c r="A1021" s="124"/>
      <c r="B1021" s="65"/>
      <c r="C1021" s="65"/>
      <c r="D1021" s="66"/>
      <c r="E1021" s="67"/>
      <c r="F1021" s="65"/>
      <c r="G1021" s="66"/>
      <c r="J1021" s="65"/>
      <c r="K1021" s="65"/>
      <c r="L1021" s="66"/>
      <c r="M1021" s="65"/>
      <c r="N1021" s="65"/>
      <c r="O1021" s="65"/>
      <c r="P1021" s="66"/>
      <c r="Q1021" s="31">
        <f t="shared" si="30"/>
        <v>9999</v>
      </c>
      <c r="R1021" s="31" t="str">
        <f t="shared" si="31"/>
        <v/>
      </c>
      <c r="S1021" s="29">
        <f>IF($Q1021&lt;Parâmetros!$E$19,$G1021-1,$G1021)</f>
        <v>0</v>
      </c>
    </row>
    <row r="1022" spans="1:19" ht="15" customHeight="1" x14ac:dyDescent="0.25">
      <c r="A1022" s="124"/>
      <c r="B1022" s="65"/>
      <c r="C1022" s="65"/>
      <c r="D1022" s="66"/>
      <c r="E1022" s="67"/>
      <c r="F1022" s="65"/>
      <c r="G1022" s="66"/>
      <c r="J1022" s="65"/>
      <c r="K1022" s="65"/>
      <c r="L1022" s="66"/>
      <c r="M1022" s="65"/>
      <c r="N1022" s="65"/>
      <c r="O1022" s="65"/>
      <c r="P1022" s="66"/>
      <c r="Q1022" s="31">
        <f t="shared" si="30"/>
        <v>9999</v>
      </c>
      <c r="R1022" s="31" t="str">
        <f t="shared" si="31"/>
        <v/>
      </c>
      <c r="S1022" s="29">
        <f>IF($Q1022&lt;Parâmetros!$E$19,$G1022-1,$G1022)</f>
        <v>0</v>
      </c>
    </row>
    <row r="1023" spans="1:19" ht="15" customHeight="1" x14ac:dyDescent="0.25">
      <c r="A1023" s="124"/>
      <c r="B1023" s="65"/>
      <c r="C1023" s="65"/>
      <c r="D1023" s="66"/>
      <c r="E1023" s="67"/>
      <c r="F1023" s="65"/>
      <c r="G1023" s="66"/>
      <c r="J1023" s="65"/>
      <c r="K1023" s="65"/>
      <c r="L1023" s="66"/>
      <c r="M1023" s="65"/>
      <c r="N1023" s="65"/>
      <c r="O1023" s="65"/>
      <c r="P1023" s="66"/>
      <c r="Q1023" s="31">
        <f t="shared" si="30"/>
        <v>9999</v>
      </c>
      <c r="R1023" s="31" t="str">
        <f t="shared" si="31"/>
        <v/>
      </c>
      <c r="S1023" s="29">
        <f>IF($Q1023&lt;Parâmetros!$E$19,$G1023-1,$G1023)</f>
        <v>0</v>
      </c>
    </row>
    <row r="1024" spans="1:19" ht="15" customHeight="1" x14ac:dyDescent="0.25">
      <c r="A1024" s="124"/>
      <c r="B1024" s="65"/>
      <c r="C1024" s="65"/>
      <c r="D1024" s="66"/>
      <c r="E1024" s="67"/>
      <c r="F1024" s="65"/>
      <c r="G1024" s="66"/>
      <c r="J1024" s="65"/>
      <c r="K1024" s="65"/>
      <c r="L1024" s="66"/>
      <c r="M1024" s="65"/>
      <c r="N1024" s="65"/>
      <c r="O1024" s="65"/>
      <c r="P1024" s="66"/>
      <c r="Q1024" s="31">
        <f t="shared" si="30"/>
        <v>9999</v>
      </c>
      <c r="R1024" s="31" t="str">
        <f t="shared" si="31"/>
        <v/>
      </c>
      <c r="S1024" s="29">
        <f>IF($Q1024&lt;Parâmetros!$E$19,$G1024-1,$G1024)</f>
        <v>0</v>
      </c>
    </row>
    <row r="1025" spans="1:19" ht="15" customHeight="1" x14ac:dyDescent="0.25">
      <c r="A1025" s="124"/>
      <c r="B1025" s="65"/>
      <c r="C1025" s="65"/>
      <c r="D1025" s="66"/>
      <c r="E1025" s="67"/>
      <c r="F1025" s="65"/>
      <c r="G1025" s="66"/>
      <c r="J1025" s="65"/>
      <c r="K1025" s="65"/>
      <c r="L1025" s="66"/>
      <c r="M1025" s="65"/>
      <c r="N1025" s="65"/>
      <c r="O1025" s="65"/>
      <c r="P1025" s="66"/>
      <c r="Q1025" s="31">
        <f t="shared" ref="Q1025:Q1088" si="32">IFERROR(VALUE(LEFT($J1025,2))*60+VALUE(MID($J1025,4,2)),9999)</f>
        <v>9999</v>
      </c>
      <c r="R1025" s="31" t="str">
        <f t="shared" ref="R1025:R1088" si="33">IFERROR(VALUE(LEFT($K1025,2))*60+VALUE(MID($K1025,4,2)),"")</f>
        <v/>
      </c>
      <c r="S1025" s="29">
        <f>IF($Q1025&lt;Parâmetros!$E$19,$G1025-1,$G1025)</f>
        <v>0</v>
      </c>
    </row>
    <row r="1026" spans="1:19" ht="15" customHeight="1" x14ac:dyDescent="0.25">
      <c r="A1026" s="124"/>
      <c r="B1026" s="65"/>
      <c r="C1026" s="65"/>
      <c r="D1026" s="66"/>
      <c r="E1026" s="67"/>
      <c r="F1026" s="65"/>
      <c r="G1026" s="66"/>
      <c r="J1026" s="65"/>
      <c r="K1026" s="65"/>
      <c r="L1026" s="66"/>
      <c r="M1026" s="65"/>
      <c r="N1026" s="65"/>
      <c r="O1026" s="65"/>
      <c r="P1026" s="66"/>
      <c r="Q1026" s="31">
        <f t="shared" si="32"/>
        <v>9999</v>
      </c>
      <c r="R1026" s="31" t="str">
        <f t="shared" si="33"/>
        <v/>
      </c>
      <c r="S1026" s="29">
        <f>IF($Q1026&lt;Parâmetros!$E$19,$G1026-1,$G1026)</f>
        <v>0</v>
      </c>
    </row>
    <row r="1027" spans="1:19" ht="15" customHeight="1" x14ac:dyDescent="0.25">
      <c r="A1027" s="124"/>
      <c r="B1027" s="65"/>
      <c r="C1027" s="65"/>
      <c r="D1027" s="66"/>
      <c r="E1027" s="67"/>
      <c r="F1027" s="65"/>
      <c r="G1027" s="66"/>
      <c r="J1027" s="65"/>
      <c r="K1027" s="65"/>
      <c r="L1027" s="66"/>
      <c r="M1027" s="65"/>
      <c r="N1027" s="65"/>
      <c r="O1027" s="65"/>
      <c r="P1027" s="66"/>
      <c r="Q1027" s="31">
        <f t="shared" si="32"/>
        <v>9999</v>
      </c>
      <c r="R1027" s="31" t="str">
        <f t="shared" si="33"/>
        <v/>
      </c>
      <c r="S1027" s="29">
        <f>IF($Q1027&lt;Parâmetros!$E$19,$G1027-1,$G1027)</f>
        <v>0</v>
      </c>
    </row>
    <row r="1028" spans="1:19" ht="15" customHeight="1" x14ac:dyDescent="0.25">
      <c r="A1028" s="124"/>
      <c r="B1028" s="65"/>
      <c r="C1028" s="65"/>
      <c r="D1028" s="66"/>
      <c r="E1028" s="67"/>
      <c r="F1028" s="65"/>
      <c r="G1028" s="66"/>
      <c r="J1028" s="65"/>
      <c r="K1028" s="65"/>
      <c r="L1028" s="66"/>
      <c r="M1028" s="65"/>
      <c r="N1028" s="65"/>
      <c r="O1028" s="65"/>
      <c r="P1028" s="66"/>
      <c r="Q1028" s="31">
        <f t="shared" si="32"/>
        <v>9999</v>
      </c>
      <c r="R1028" s="31" t="str">
        <f t="shared" si="33"/>
        <v/>
      </c>
      <c r="S1028" s="29">
        <f>IF($Q1028&lt;Parâmetros!$E$19,$G1028-1,$G1028)</f>
        <v>0</v>
      </c>
    </row>
    <row r="1029" spans="1:19" ht="15" customHeight="1" x14ac:dyDescent="0.25">
      <c r="A1029" s="124"/>
      <c r="B1029" s="65"/>
      <c r="C1029" s="65"/>
      <c r="D1029" s="66"/>
      <c r="E1029" s="67"/>
      <c r="F1029" s="65"/>
      <c r="G1029" s="66"/>
      <c r="J1029" s="65"/>
      <c r="K1029" s="65"/>
      <c r="L1029" s="66"/>
      <c r="M1029" s="65"/>
      <c r="N1029" s="65"/>
      <c r="O1029" s="65"/>
      <c r="P1029" s="66"/>
      <c r="Q1029" s="31">
        <f t="shared" si="32"/>
        <v>9999</v>
      </c>
      <c r="R1029" s="31" t="str">
        <f t="shared" si="33"/>
        <v/>
      </c>
      <c r="S1029" s="29">
        <f>IF($Q1029&lt;Parâmetros!$E$19,$G1029-1,$G1029)</f>
        <v>0</v>
      </c>
    </row>
    <row r="1030" spans="1:19" ht="15" customHeight="1" x14ac:dyDescent="0.25">
      <c r="A1030" s="124"/>
      <c r="B1030" s="65"/>
      <c r="C1030" s="65"/>
      <c r="D1030" s="66"/>
      <c r="E1030" s="67"/>
      <c r="F1030" s="65"/>
      <c r="G1030" s="66"/>
      <c r="J1030" s="65"/>
      <c r="K1030" s="65"/>
      <c r="L1030" s="66"/>
      <c r="M1030" s="65"/>
      <c r="O1030" s="65"/>
      <c r="P1030" s="66"/>
      <c r="Q1030" s="31">
        <f t="shared" si="32"/>
        <v>9999</v>
      </c>
      <c r="R1030" s="31" t="str">
        <f t="shared" si="33"/>
        <v/>
      </c>
      <c r="S1030" s="29">
        <f>IF($Q1030&lt;Parâmetros!$E$19,$G1030-1,$G1030)</f>
        <v>0</v>
      </c>
    </row>
    <row r="1031" spans="1:19" ht="15" customHeight="1" x14ac:dyDescent="0.25">
      <c r="A1031" s="124"/>
      <c r="B1031" s="65"/>
      <c r="C1031" s="65"/>
      <c r="D1031" s="66"/>
      <c r="E1031" s="67"/>
      <c r="F1031" s="65"/>
      <c r="G1031" s="66"/>
      <c r="J1031" s="65"/>
      <c r="K1031" s="65"/>
      <c r="L1031" s="66"/>
      <c r="M1031" s="65"/>
      <c r="O1031" s="65"/>
      <c r="P1031" s="66"/>
      <c r="Q1031" s="31">
        <f t="shared" si="32"/>
        <v>9999</v>
      </c>
      <c r="R1031" s="31" t="str">
        <f t="shared" si="33"/>
        <v/>
      </c>
      <c r="S1031" s="29">
        <f>IF($Q1031&lt;Parâmetros!$E$19,$G1031-1,$G1031)</f>
        <v>0</v>
      </c>
    </row>
    <row r="1032" spans="1:19" ht="15" customHeight="1" x14ac:dyDescent="0.25">
      <c r="A1032" s="124"/>
      <c r="B1032" s="65"/>
      <c r="C1032" s="65"/>
      <c r="D1032" s="66"/>
      <c r="E1032" s="67"/>
      <c r="F1032" s="65"/>
      <c r="G1032" s="66"/>
      <c r="J1032" s="65"/>
      <c r="K1032" s="65"/>
      <c r="L1032" s="66"/>
      <c r="M1032" s="65"/>
      <c r="O1032" s="65"/>
      <c r="P1032" s="66"/>
      <c r="Q1032" s="31">
        <f t="shared" si="32"/>
        <v>9999</v>
      </c>
      <c r="R1032" s="31" t="str">
        <f t="shared" si="33"/>
        <v/>
      </c>
      <c r="S1032" s="29">
        <f>IF($Q1032&lt;Parâmetros!$E$19,$G1032-1,$G1032)</f>
        <v>0</v>
      </c>
    </row>
    <row r="1033" spans="1:19" ht="15" customHeight="1" x14ac:dyDescent="0.25">
      <c r="A1033" s="124"/>
      <c r="B1033" s="65"/>
      <c r="C1033" s="65"/>
      <c r="D1033" s="66"/>
      <c r="E1033" s="67"/>
      <c r="F1033" s="65"/>
      <c r="G1033" s="66"/>
      <c r="J1033" s="65"/>
      <c r="K1033" s="65"/>
      <c r="L1033" s="66"/>
      <c r="M1033" s="65"/>
      <c r="O1033" s="65"/>
      <c r="P1033" s="66"/>
      <c r="Q1033" s="31">
        <f t="shared" si="32"/>
        <v>9999</v>
      </c>
      <c r="R1033" s="31" t="str">
        <f t="shared" si="33"/>
        <v/>
      </c>
      <c r="S1033" s="29">
        <f>IF($Q1033&lt;Parâmetros!$E$19,$G1033-1,$G1033)</f>
        <v>0</v>
      </c>
    </row>
    <row r="1034" spans="1:19" ht="15" customHeight="1" x14ac:dyDescent="0.25">
      <c r="A1034" s="124"/>
      <c r="B1034" s="65"/>
      <c r="C1034" s="65"/>
      <c r="D1034" s="66"/>
      <c r="E1034" s="67"/>
      <c r="F1034" s="65"/>
      <c r="G1034" s="66"/>
      <c r="J1034" s="65"/>
      <c r="K1034" s="65"/>
      <c r="L1034" s="66"/>
      <c r="M1034" s="65"/>
      <c r="O1034" s="65"/>
      <c r="P1034" s="66"/>
      <c r="Q1034" s="31">
        <f t="shared" si="32"/>
        <v>9999</v>
      </c>
      <c r="R1034" s="31" t="str">
        <f t="shared" si="33"/>
        <v/>
      </c>
      <c r="S1034" s="29">
        <f>IF($Q1034&lt;Parâmetros!$E$19,$G1034-1,$G1034)</f>
        <v>0</v>
      </c>
    </row>
    <row r="1035" spans="1:19" ht="15" customHeight="1" x14ac:dyDescent="0.25">
      <c r="A1035" s="124"/>
      <c r="B1035" s="65"/>
      <c r="C1035" s="65"/>
      <c r="D1035" s="66"/>
      <c r="E1035" s="67"/>
      <c r="F1035" s="65"/>
      <c r="G1035" s="66"/>
      <c r="J1035" s="65"/>
      <c r="K1035" s="65"/>
      <c r="L1035" s="66"/>
      <c r="M1035" s="65"/>
      <c r="O1035" s="65"/>
      <c r="P1035" s="66"/>
      <c r="Q1035" s="31">
        <f t="shared" si="32"/>
        <v>9999</v>
      </c>
      <c r="R1035" s="31" t="str">
        <f t="shared" si="33"/>
        <v/>
      </c>
      <c r="S1035" s="29">
        <f>IF($Q1035&lt;Parâmetros!$E$19,$G1035-1,$G1035)</f>
        <v>0</v>
      </c>
    </row>
    <row r="1036" spans="1:19" ht="15" customHeight="1" x14ac:dyDescent="0.25">
      <c r="A1036" s="124"/>
      <c r="B1036" s="65"/>
      <c r="C1036" s="65"/>
      <c r="D1036" s="66"/>
      <c r="E1036" s="67"/>
      <c r="F1036" s="65"/>
      <c r="G1036" s="66"/>
      <c r="J1036" s="65"/>
      <c r="K1036" s="65"/>
      <c r="L1036" s="66"/>
      <c r="M1036" s="65"/>
      <c r="N1036" s="65"/>
      <c r="O1036" s="65"/>
      <c r="P1036" s="66"/>
      <c r="Q1036" s="31">
        <f t="shared" si="32"/>
        <v>9999</v>
      </c>
      <c r="R1036" s="31" t="str">
        <f t="shared" si="33"/>
        <v/>
      </c>
      <c r="S1036" s="29">
        <f>IF($Q1036&lt;Parâmetros!$E$19,$G1036-1,$G1036)</f>
        <v>0</v>
      </c>
    </row>
    <row r="1037" spans="1:19" ht="15" customHeight="1" x14ac:dyDescent="0.25">
      <c r="A1037" s="124"/>
      <c r="B1037" s="65"/>
      <c r="C1037" s="65"/>
      <c r="D1037" s="66"/>
      <c r="E1037" s="67"/>
      <c r="F1037" s="65"/>
      <c r="G1037" s="66"/>
      <c r="J1037" s="65"/>
      <c r="K1037" s="65"/>
      <c r="L1037" s="66"/>
      <c r="M1037" s="65"/>
      <c r="N1037" s="65"/>
      <c r="O1037" s="65"/>
      <c r="P1037" s="66"/>
      <c r="Q1037" s="31">
        <f t="shared" si="32"/>
        <v>9999</v>
      </c>
      <c r="R1037" s="31" t="str">
        <f t="shared" si="33"/>
        <v/>
      </c>
      <c r="S1037" s="29">
        <f>IF($Q1037&lt;Parâmetros!$E$19,$G1037-1,$G1037)</f>
        <v>0</v>
      </c>
    </row>
    <row r="1038" spans="1:19" ht="15" customHeight="1" x14ac:dyDescent="0.25">
      <c r="A1038" s="124"/>
      <c r="B1038" s="65"/>
      <c r="C1038" s="65"/>
      <c r="D1038" s="66"/>
      <c r="E1038" s="67"/>
      <c r="F1038" s="65"/>
      <c r="G1038" s="66"/>
      <c r="J1038" s="65"/>
      <c r="K1038" s="65"/>
      <c r="L1038" s="66"/>
      <c r="M1038" s="65"/>
      <c r="O1038" s="65"/>
      <c r="P1038" s="66"/>
      <c r="Q1038" s="31">
        <f t="shared" si="32"/>
        <v>9999</v>
      </c>
      <c r="R1038" s="31" t="str">
        <f t="shared" si="33"/>
        <v/>
      </c>
      <c r="S1038" s="29">
        <f>IF($Q1038&lt;Parâmetros!$E$19,$G1038-1,$G1038)</f>
        <v>0</v>
      </c>
    </row>
    <row r="1039" spans="1:19" ht="15" customHeight="1" x14ac:dyDescent="0.25">
      <c r="A1039" s="124"/>
      <c r="B1039" s="65"/>
      <c r="C1039" s="65"/>
      <c r="D1039" s="66"/>
      <c r="E1039" s="67"/>
      <c r="F1039" s="65"/>
      <c r="G1039" s="66"/>
      <c r="J1039" s="65"/>
      <c r="K1039" s="65"/>
      <c r="L1039" s="66"/>
      <c r="M1039" s="65"/>
      <c r="O1039" s="65"/>
      <c r="P1039" s="66"/>
      <c r="Q1039" s="31">
        <f t="shared" si="32"/>
        <v>9999</v>
      </c>
      <c r="R1039" s="31" t="str">
        <f t="shared" si="33"/>
        <v/>
      </c>
      <c r="S1039" s="29">
        <f>IF($Q1039&lt;Parâmetros!$E$19,$G1039-1,$G1039)</f>
        <v>0</v>
      </c>
    </row>
    <row r="1040" spans="1:19" ht="15" customHeight="1" x14ac:dyDescent="0.25">
      <c r="A1040" s="124"/>
      <c r="B1040" s="65"/>
      <c r="C1040" s="65"/>
      <c r="D1040" s="66"/>
      <c r="E1040" s="67"/>
      <c r="F1040" s="65"/>
      <c r="G1040" s="66"/>
      <c r="J1040" s="65"/>
      <c r="K1040" s="65"/>
      <c r="L1040" s="66"/>
      <c r="M1040" s="65"/>
      <c r="N1040" s="65"/>
      <c r="O1040" s="65"/>
      <c r="P1040" s="66"/>
      <c r="Q1040" s="31">
        <f t="shared" si="32"/>
        <v>9999</v>
      </c>
      <c r="R1040" s="31" t="str">
        <f t="shared" si="33"/>
        <v/>
      </c>
      <c r="S1040" s="29">
        <f>IF($Q1040&lt;Parâmetros!$E$19,$G1040-1,$G1040)</f>
        <v>0</v>
      </c>
    </row>
    <row r="1041" spans="1:19" ht="15" customHeight="1" x14ac:dyDescent="0.25">
      <c r="A1041" s="124"/>
      <c r="B1041" s="65"/>
      <c r="C1041" s="65"/>
      <c r="D1041" s="66"/>
      <c r="E1041" s="67"/>
      <c r="F1041" s="65"/>
      <c r="G1041" s="66"/>
      <c r="J1041" s="65"/>
      <c r="K1041" s="65"/>
      <c r="L1041" s="66"/>
      <c r="M1041" s="65"/>
      <c r="N1041" s="65"/>
      <c r="O1041" s="65"/>
      <c r="P1041" s="66"/>
      <c r="Q1041" s="31">
        <f t="shared" si="32"/>
        <v>9999</v>
      </c>
      <c r="R1041" s="31" t="str">
        <f t="shared" si="33"/>
        <v/>
      </c>
      <c r="S1041" s="29">
        <f>IF($Q1041&lt;Parâmetros!$E$19,$G1041-1,$G1041)</f>
        <v>0</v>
      </c>
    </row>
    <row r="1042" spans="1:19" ht="15" customHeight="1" x14ac:dyDescent="0.25">
      <c r="A1042" s="124"/>
      <c r="B1042" s="65"/>
      <c r="C1042" s="65"/>
      <c r="D1042" s="66"/>
      <c r="E1042" s="67"/>
      <c r="F1042" s="65"/>
      <c r="G1042" s="66"/>
      <c r="J1042" s="65"/>
      <c r="K1042" s="65"/>
      <c r="L1042" s="66"/>
      <c r="M1042" s="65"/>
      <c r="O1042" s="65"/>
      <c r="P1042" s="66"/>
      <c r="Q1042" s="31">
        <f t="shared" si="32"/>
        <v>9999</v>
      </c>
      <c r="R1042" s="31" t="str">
        <f t="shared" si="33"/>
        <v/>
      </c>
      <c r="S1042" s="29">
        <f>IF($Q1042&lt;Parâmetros!$E$19,$G1042-1,$G1042)</f>
        <v>0</v>
      </c>
    </row>
    <row r="1043" spans="1:19" ht="15" customHeight="1" x14ac:dyDescent="0.25">
      <c r="A1043" s="124"/>
      <c r="B1043" s="65"/>
      <c r="C1043" s="65"/>
      <c r="D1043" s="66"/>
      <c r="E1043" s="67"/>
      <c r="F1043" s="65"/>
      <c r="G1043" s="66"/>
      <c r="J1043" s="65"/>
      <c r="K1043" s="65"/>
      <c r="L1043" s="66"/>
      <c r="M1043" s="65"/>
      <c r="O1043" s="65"/>
      <c r="P1043" s="66"/>
      <c r="Q1043" s="31">
        <f t="shared" si="32"/>
        <v>9999</v>
      </c>
      <c r="R1043" s="31" t="str">
        <f t="shared" si="33"/>
        <v/>
      </c>
      <c r="S1043" s="29">
        <f>IF($Q1043&lt;Parâmetros!$E$19,$G1043-1,$G1043)</f>
        <v>0</v>
      </c>
    </row>
    <row r="1044" spans="1:19" ht="15" customHeight="1" x14ac:dyDescent="0.25">
      <c r="A1044" s="124"/>
      <c r="B1044" s="65"/>
      <c r="C1044" s="65"/>
      <c r="D1044" s="66"/>
      <c r="E1044" s="67"/>
      <c r="F1044" s="65"/>
      <c r="G1044" s="66"/>
      <c r="J1044" s="65"/>
      <c r="K1044" s="65"/>
      <c r="L1044" s="66"/>
      <c r="M1044" s="65"/>
      <c r="N1044" s="65"/>
      <c r="O1044" s="65"/>
      <c r="P1044" s="66"/>
      <c r="Q1044" s="31">
        <f t="shared" si="32"/>
        <v>9999</v>
      </c>
      <c r="R1044" s="31" t="str">
        <f t="shared" si="33"/>
        <v/>
      </c>
      <c r="S1044" s="29">
        <f>IF($Q1044&lt;Parâmetros!$E$19,$G1044-1,$G1044)</f>
        <v>0</v>
      </c>
    </row>
    <row r="1045" spans="1:19" ht="15" customHeight="1" x14ac:dyDescent="0.25">
      <c r="A1045" s="124"/>
      <c r="B1045" s="65"/>
      <c r="C1045" s="65"/>
      <c r="D1045" s="66"/>
      <c r="E1045" s="67"/>
      <c r="F1045" s="65"/>
      <c r="G1045" s="66"/>
      <c r="J1045" s="65"/>
      <c r="K1045" s="65"/>
      <c r="L1045" s="66"/>
      <c r="M1045" s="65"/>
      <c r="O1045" s="65"/>
      <c r="P1045" s="66"/>
      <c r="Q1045" s="31">
        <f t="shared" si="32"/>
        <v>9999</v>
      </c>
      <c r="R1045" s="31" t="str">
        <f t="shared" si="33"/>
        <v/>
      </c>
      <c r="S1045" s="29">
        <f>IF($Q1045&lt;Parâmetros!$E$19,$G1045-1,$G1045)</f>
        <v>0</v>
      </c>
    </row>
    <row r="1046" spans="1:19" ht="15" customHeight="1" x14ac:dyDescent="0.25">
      <c r="A1046" s="124"/>
      <c r="B1046" s="65"/>
      <c r="C1046" s="65"/>
      <c r="D1046" s="66"/>
      <c r="E1046" s="67"/>
      <c r="F1046" s="65"/>
      <c r="G1046" s="66"/>
      <c r="J1046" s="65"/>
      <c r="K1046" s="65"/>
      <c r="L1046" s="66"/>
      <c r="M1046" s="65"/>
      <c r="O1046" s="65"/>
      <c r="P1046" s="66"/>
      <c r="Q1046" s="31">
        <f t="shared" si="32"/>
        <v>9999</v>
      </c>
      <c r="R1046" s="31" t="str">
        <f t="shared" si="33"/>
        <v/>
      </c>
      <c r="S1046" s="29">
        <f>IF($Q1046&lt;Parâmetros!$E$19,$G1046-1,$G1046)</f>
        <v>0</v>
      </c>
    </row>
    <row r="1047" spans="1:19" ht="15" customHeight="1" x14ac:dyDescent="0.25">
      <c r="A1047" s="124"/>
      <c r="B1047" s="65"/>
      <c r="C1047" s="65"/>
      <c r="D1047" s="66"/>
      <c r="E1047" s="67"/>
      <c r="F1047" s="65"/>
      <c r="G1047" s="66"/>
      <c r="J1047" s="65"/>
      <c r="K1047" s="65"/>
      <c r="L1047" s="66"/>
      <c r="M1047" s="65"/>
      <c r="O1047" s="65"/>
      <c r="P1047" s="66"/>
      <c r="Q1047" s="31">
        <f t="shared" si="32"/>
        <v>9999</v>
      </c>
      <c r="R1047" s="31" t="str">
        <f t="shared" si="33"/>
        <v/>
      </c>
      <c r="S1047" s="29">
        <f>IF($Q1047&lt;Parâmetros!$E$19,$G1047-1,$G1047)</f>
        <v>0</v>
      </c>
    </row>
    <row r="1048" spans="1:19" ht="15" customHeight="1" x14ac:dyDescent="0.25">
      <c r="A1048" s="124"/>
      <c r="B1048" s="65"/>
      <c r="C1048" s="65"/>
      <c r="D1048" s="66"/>
      <c r="E1048" s="67"/>
      <c r="F1048" s="65"/>
      <c r="G1048" s="66"/>
      <c r="J1048" s="65"/>
      <c r="K1048" s="65"/>
      <c r="L1048" s="66"/>
      <c r="M1048" s="65"/>
      <c r="O1048" s="65"/>
      <c r="P1048" s="66"/>
      <c r="Q1048" s="31">
        <f t="shared" si="32"/>
        <v>9999</v>
      </c>
      <c r="R1048" s="31" t="str">
        <f t="shared" si="33"/>
        <v/>
      </c>
      <c r="S1048" s="29">
        <f>IF($Q1048&lt;Parâmetros!$E$19,$G1048-1,$G1048)</f>
        <v>0</v>
      </c>
    </row>
    <row r="1049" spans="1:19" ht="15" customHeight="1" x14ac:dyDescent="0.25">
      <c r="A1049" s="124"/>
      <c r="B1049" s="65"/>
      <c r="C1049" s="65"/>
      <c r="D1049" s="66"/>
      <c r="E1049" s="67"/>
      <c r="F1049" s="65"/>
      <c r="G1049" s="66"/>
      <c r="J1049" s="65"/>
      <c r="K1049" s="65"/>
      <c r="L1049" s="66"/>
      <c r="M1049" s="65"/>
      <c r="O1049" s="65"/>
      <c r="P1049" s="66"/>
      <c r="Q1049" s="31">
        <f t="shared" si="32"/>
        <v>9999</v>
      </c>
      <c r="R1049" s="31" t="str">
        <f t="shared" si="33"/>
        <v/>
      </c>
      <c r="S1049" s="29">
        <f>IF($Q1049&lt;Parâmetros!$E$19,$G1049-1,$G1049)</f>
        <v>0</v>
      </c>
    </row>
    <row r="1050" spans="1:19" ht="15" customHeight="1" x14ac:dyDescent="0.25">
      <c r="A1050" s="124"/>
      <c r="B1050" s="65"/>
      <c r="C1050" s="65"/>
      <c r="D1050" s="66"/>
      <c r="E1050" s="67"/>
      <c r="F1050" s="65"/>
      <c r="G1050" s="66"/>
      <c r="J1050" s="65"/>
      <c r="K1050" s="65"/>
      <c r="L1050" s="66"/>
      <c r="M1050" s="65"/>
      <c r="N1050" s="65"/>
      <c r="O1050" s="65"/>
      <c r="P1050" s="66"/>
      <c r="Q1050" s="31">
        <f t="shared" si="32"/>
        <v>9999</v>
      </c>
      <c r="R1050" s="31" t="str">
        <f t="shared" si="33"/>
        <v/>
      </c>
      <c r="S1050" s="29">
        <f>IF($Q1050&lt;Parâmetros!$E$19,$G1050-1,$G1050)</f>
        <v>0</v>
      </c>
    </row>
    <row r="1051" spans="1:19" ht="15" customHeight="1" x14ac:dyDescent="0.25">
      <c r="A1051" s="124"/>
      <c r="B1051" s="65"/>
      <c r="C1051" s="65"/>
      <c r="D1051" s="66"/>
      <c r="E1051" s="67"/>
      <c r="F1051" s="65"/>
      <c r="G1051" s="66"/>
      <c r="J1051" s="65"/>
      <c r="K1051" s="65"/>
      <c r="L1051" s="66"/>
      <c r="M1051" s="65"/>
      <c r="N1051" s="65"/>
      <c r="O1051" s="65"/>
      <c r="P1051" s="66"/>
      <c r="Q1051" s="31">
        <f t="shared" si="32"/>
        <v>9999</v>
      </c>
      <c r="R1051" s="31" t="str">
        <f t="shared" si="33"/>
        <v/>
      </c>
      <c r="S1051" s="29">
        <f>IF($Q1051&lt;Parâmetros!$E$19,$G1051-1,$G1051)</f>
        <v>0</v>
      </c>
    </row>
    <row r="1052" spans="1:19" ht="15" customHeight="1" x14ac:dyDescent="0.25">
      <c r="A1052" s="124"/>
      <c r="B1052" s="65"/>
      <c r="C1052" s="65"/>
      <c r="D1052" s="66"/>
      <c r="E1052" s="67"/>
      <c r="F1052" s="65"/>
      <c r="G1052" s="66"/>
      <c r="J1052" s="65"/>
      <c r="K1052" s="65"/>
      <c r="L1052" s="66"/>
      <c r="M1052" s="65"/>
      <c r="O1052" s="65"/>
      <c r="P1052" s="66"/>
      <c r="Q1052" s="31">
        <f t="shared" si="32"/>
        <v>9999</v>
      </c>
      <c r="R1052" s="31" t="str">
        <f t="shared" si="33"/>
        <v/>
      </c>
      <c r="S1052" s="29">
        <f>IF($Q1052&lt;Parâmetros!$E$19,$G1052-1,$G1052)</f>
        <v>0</v>
      </c>
    </row>
    <row r="1053" spans="1:19" ht="15" customHeight="1" x14ac:dyDescent="0.25">
      <c r="A1053" s="124"/>
      <c r="B1053" s="65"/>
      <c r="C1053" s="65"/>
      <c r="D1053" s="66"/>
      <c r="E1053" s="67"/>
      <c r="F1053" s="65"/>
      <c r="G1053" s="66"/>
      <c r="J1053" s="65"/>
      <c r="K1053" s="65"/>
      <c r="L1053" s="66"/>
      <c r="M1053" s="65"/>
      <c r="O1053" s="65"/>
      <c r="P1053" s="66"/>
      <c r="Q1053" s="31">
        <f t="shared" si="32"/>
        <v>9999</v>
      </c>
      <c r="R1053" s="31" t="str">
        <f t="shared" si="33"/>
        <v/>
      </c>
      <c r="S1053" s="29">
        <f>IF($Q1053&lt;Parâmetros!$E$19,$G1053-1,$G1053)</f>
        <v>0</v>
      </c>
    </row>
    <row r="1054" spans="1:19" ht="15" customHeight="1" x14ac:dyDescent="0.25">
      <c r="A1054" s="124"/>
      <c r="B1054" s="65"/>
      <c r="C1054" s="65"/>
      <c r="D1054" s="66"/>
      <c r="E1054" s="67"/>
      <c r="F1054" s="65"/>
      <c r="G1054" s="66"/>
      <c r="J1054" s="65"/>
      <c r="K1054" s="65"/>
      <c r="L1054" s="66"/>
      <c r="M1054" s="65"/>
      <c r="O1054" s="65"/>
      <c r="P1054" s="66"/>
      <c r="Q1054" s="31">
        <f t="shared" si="32"/>
        <v>9999</v>
      </c>
      <c r="R1054" s="31" t="str">
        <f t="shared" si="33"/>
        <v/>
      </c>
      <c r="S1054" s="29">
        <f>IF($Q1054&lt;Parâmetros!$E$19,$G1054-1,$G1054)</f>
        <v>0</v>
      </c>
    </row>
    <row r="1055" spans="1:19" ht="15" customHeight="1" x14ac:dyDescent="0.25">
      <c r="A1055" s="124"/>
      <c r="B1055" s="65"/>
      <c r="C1055" s="65"/>
      <c r="D1055" s="66"/>
      <c r="E1055" s="67"/>
      <c r="F1055" s="65"/>
      <c r="G1055" s="66"/>
      <c r="J1055" s="65"/>
      <c r="K1055" s="65"/>
      <c r="L1055" s="66"/>
      <c r="M1055" s="65"/>
      <c r="N1055" s="65"/>
      <c r="O1055" s="65"/>
      <c r="P1055" s="66"/>
      <c r="Q1055" s="31">
        <f t="shared" si="32"/>
        <v>9999</v>
      </c>
      <c r="R1055" s="31" t="str">
        <f t="shared" si="33"/>
        <v/>
      </c>
      <c r="S1055" s="29">
        <f>IF($Q1055&lt;Parâmetros!$E$19,$G1055-1,$G1055)</f>
        <v>0</v>
      </c>
    </row>
    <row r="1056" spans="1:19" ht="15" customHeight="1" x14ac:dyDescent="0.25">
      <c r="A1056" s="124"/>
      <c r="B1056" s="65"/>
      <c r="C1056" s="65"/>
      <c r="D1056" s="66"/>
      <c r="E1056" s="67"/>
      <c r="F1056" s="65"/>
      <c r="G1056" s="66"/>
      <c r="J1056" s="65"/>
      <c r="K1056" s="65"/>
      <c r="L1056" s="66"/>
      <c r="M1056" s="65"/>
      <c r="O1056" s="65"/>
      <c r="P1056" s="66"/>
      <c r="Q1056" s="31">
        <f t="shared" si="32"/>
        <v>9999</v>
      </c>
      <c r="R1056" s="31" t="str">
        <f t="shared" si="33"/>
        <v/>
      </c>
      <c r="S1056" s="29">
        <f>IF($Q1056&lt;Parâmetros!$E$19,$G1056-1,$G1056)</f>
        <v>0</v>
      </c>
    </row>
    <row r="1057" spans="1:19" ht="15" customHeight="1" x14ac:dyDescent="0.25">
      <c r="A1057" s="124"/>
      <c r="B1057" s="65"/>
      <c r="C1057" s="65"/>
      <c r="D1057" s="66"/>
      <c r="E1057" s="67"/>
      <c r="F1057" s="65"/>
      <c r="G1057" s="66"/>
      <c r="J1057" s="65"/>
      <c r="K1057" s="65"/>
      <c r="L1057" s="66"/>
      <c r="M1057" s="65"/>
      <c r="O1057" s="65"/>
      <c r="P1057" s="66"/>
      <c r="Q1057" s="31">
        <f t="shared" si="32"/>
        <v>9999</v>
      </c>
      <c r="R1057" s="31" t="str">
        <f t="shared" si="33"/>
        <v/>
      </c>
      <c r="S1057" s="29">
        <f>IF($Q1057&lt;Parâmetros!$E$19,$G1057-1,$G1057)</f>
        <v>0</v>
      </c>
    </row>
    <row r="1058" spans="1:19" ht="15" customHeight="1" x14ac:dyDescent="0.25">
      <c r="A1058" s="124"/>
      <c r="B1058" s="65"/>
      <c r="C1058" s="65"/>
      <c r="D1058" s="66"/>
      <c r="E1058" s="67"/>
      <c r="F1058" s="65"/>
      <c r="G1058" s="66"/>
      <c r="J1058" s="65"/>
      <c r="K1058" s="65"/>
      <c r="L1058" s="66"/>
      <c r="M1058" s="65"/>
      <c r="O1058" s="65"/>
      <c r="P1058" s="66"/>
      <c r="Q1058" s="31">
        <f t="shared" si="32"/>
        <v>9999</v>
      </c>
      <c r="R1058" s="31" t="str">
        <f t="shared" si="33"/>
        <v/>
      </c>
      <c r="S1058" s="29">
        <f>IF($Q1058&lt;Parâmetros!$E$19,$G1058-1,$G1058)</f>
        <v>0</v>
      </c>
    </row>
    <row r="1059" spans="1:19" ht="15" customHeight="1" x14ac:dyDescent="0.25">
      <c r="A1059" s="124"/>
      <c r="B1059" s="65"/>
      <c r="C1059" s="65"/>
      <c r="D1059" s="66"/>
      <c r="E1059" s="67"/>
      <c r="F1059" s="65"/>
      <c r="G1059" s="66"/>
      <c r="J1059" s="65"/>
      <c r="K1059" s="65"/>
      <c r="L1059" s="66"/>
      <c r="M1059" s="65"/>
      <c r="O1059" s="65"/>
      <c r="P1059" s="66"/>
      <c r="Q1059" s="31">
        <f t="shared" si="32"/>
        <v>9999</v>
      </c>
      <c r="R1059" s="31" t="str">
        <f t="shared" si="33"/>
        <v/>
      </c>
      <c r="S1059" s="29">
        <f>IF($Q1059&lt;Parâmetros!$E$19,$G1059-1,$G1059)</f>
        <v>0</v>
      </c>
    </row>
    <row r="1060" spans="1:19" ht="15" customHeight="1" x14ac:dyDescent="0.25">
      <c r="A1060" s="124"/>
      <c r="B1060" s="65"/>
      <c r="C1060" s="65"/>
      <c r="D1060" s="66"/>
      <c r="E1060" s="67"/>
      <c r="F1060" s="65"/>
      <c r="G1060" s="66"/>
      <c r="J1060" s="65"/>
      <c r="K1060" s="65"/>
      <c r="L1060" s="66"/>
      <c r="M1060" s="65"/>
      <c r="O1060" s="65"/>
      <c r="P1060" s="66"/>
      <c r="Q1060" s="31">
        <f t="shared" si="32"/>
        <v>9999</v>
      </c>
      <c r="R1060" s="31" t="str">
        <f t="shared" si="33"/>
        <v/>
      </c>
      <c r="S1060" s="29">
        <f>IF($Q1060&lt;Parâmetros!$E$19,$G1060-1,$G1060)</f>
        <v>0</v>
      </c>
    </row>
    <row r="1061" spans="1:19" ht="15" customHeight="1" x14ac:dyDescent="0.25">
      <c r="A1061" s="124"/>
      <c r="B1061" s="65"/>
      <c r="C1061" s="65"/>
      <c r="D1061" s="66"/>
      <c r="E1061" s="67"/>
      <c r="F1061" s="65"/>
      <c r="G1061" s="66"/>
      <c r="J1061" s="65"/>
      <c r="K1061" s="65"/>
      <c r="L1061" s="66"/>
      <c r="M1061" s="65"/>
      <c r="O1061" s="65"/>
      <c r="P1061" s="66"/>
      <c r="Q1061" s="31">
        <f t="shared" si="32"/>
        <v>9999</v>
      </c>
      <c r="R1061" s="31" t="str">
        <f t="shared" si="33"/>
        <v/>
      </c>
      <c r="S1061" s="29">
        <f>IF($Q1061&lt;Parâmetros!$E$19,$G1061-1,$G1061)</f>
        <v>0</v>
      </c>
    </row>
    <row r="1062" spans="1:19" ht="15" customHeight="1" x14ac:dyDescent="0.25">
      <c r="A1062" s="124"/>
      <c r="B1062" s="65"/>
      <c r="C1062" s="65"/>
      <c r="D1062" s="66"/>
      <c r="E1062" s="67"/>
      <c r="F1062" s="65"/>
      <c r="G1062" s="66"/>
      <c r="J1062" s="65"/>
      <c r="K1062" s="65"/>
      <c r="L1062" s="66"/>
      <c r="M1062" s="65"/>
      <c r="O1062" s="65"/>
      <c r="P1062" s="66"/>
      <c r="Q1062" s="31">
        <f t="shared" si="32"/>
        <v>9999</v>
      </c>
      <c r="R1062" s="31" t="str">
        <f t="shared" si="33"/>
        <v/>
      </c>
      <c r="S1062" s="29">
        <f>IF($Q1062&lt;Parâmetros!$E$19,$G1062-1,$G1062)</f>
        <v>0</v>
      </c>
    </row>
    <row r="1063" spans="1:19" ht="15" customHeight="1" x14ac:dyDescent="0.25">
      <c r="A1063" s="124"/>
      <c r="B1063" s="65"/>
      <c r="C1063" s="65"/>
      <c r="D1063" s="66"/>
      <c r="E1063" s="67"/>
      <c r="F1063" s="65"/>
      <c r="G1063" s="66"/>
      <c r="J1063" s="65"/>
      <c r="K1063" s="65"/>
      <c r="L1063" s="66"/>
      <c r="M1063" s="65"/>
      <c r="O1063" s="65"/>
      <c r="P1063" s="66"/>
      <c r="Q1063" s="31">
        <f t="shared" si="32"/>
        <v>9999</v>
      </c>
      <c r="R1063" s="31" t="str">
        <f t="shared" si="33"/>
        <v/>
      </c>
      <c r="S1063" s="29">
        <f>IF($Q1063&lt;Parâmetros!$E$19,$G1063-1,$G1063)</f>
        <v>0</v>
      </c>
    </row>
    <row r="1064" spans="1:19" ht="15" customHeight="1" x14ac:dyDescent="0.25">
      <c r="A1064" s="124"/>
      <c r="B1064" s="65"/>
      <c r="C1064" s="65"/>
      <c r="D1064" s="66"/>
      <c r="E1064" s="67"/>
      <c r="F1064" s="65"/>
      <c r="G1064" s="66"/>
      <c r="J1064" s="65"/>
      <c r="K1064" s="65"/>
      <c r="L1064" s="66"/>
      <c r="M1064" s="65"/>
      <c r="O1064" s="65"/>
      <c r="P1064" s="66"/>
      <c r="Q1064" s="31">
        <f t="shared" si="32"/>
        <v>9999</v>
      </c>
      <c r="R1064" s="31" t="str">
        <f t="shared" si="33"/>
        <v/>
      </c>
      <c r="S1064" s="29">
        <f>IF($Q1064&lt;Parâmetros!$E$19,$G1064-1,$G1064)</f>
        <v>0</v>
      </c>
    </row>
    <row r="1065" spans="1:19" ht="15" customHeight="1" x14ac:dyDescent="0.25">
      <c r="A1065" s="124"/>
      <c r="B1065" s="65"/>
      <c r="C1065" s="65"/>
      <c r="D1065" s="66"/>
      <c r="E1065" s="67"/>
      <c r="F1065" s="65"/>
      <c r="G1065" s="66"/>
      <c r="J1065" s="65"/>
      <c r="K1065" s="65"/>
      <c r="L1065" s="66"/>
      <c r="M1065" s="65"/>
      <c r="O1065" s="65"/>
      <c r="P1065" s="66"/>
      <c r="Q1065" s="31">
        <f t="shared" si="32"/>
        <v>9999</v>
      </c>
      <c r="R1065" s="31" t="str">
        <f t="shared" si="33"/>
        <v/>
      </c>
      <c r="S1065" s="29">
        <f>IF($Q1065&lt;Parâmetros!$E$19,$G1065-1,$G1065)</f>
        <v>0</v>
      </c>
    </row>
    <row r="1066" spans="1:19" ht="15" customHeight="1" x14ac:dyDescent="0.25">
      <c r="A1066" s="124"/>
      <c r="B1066" s="65"/>
      <c r="C1066" s="65"/>
      <c r="D1066" s="66"/>
      <c r="E1066" s="67"/>
      <c r="F1066" s="65"/>
      <c r="G1066" s="66"/>
      <c r="J1066" s="65"/>
      <c r="K1066" s="65"/>
      <c r="L1066" s="66"/>
      <c r="M1066" s="65"/>
      <c r="O1066" s="65"/>
      <c r="P1066" s="66"/>
      <c r="Q1066" s="31">
        <f t="shared" si="32"/>
        <v>9999</v>
      </c>
      <c r="R1066" s="31" t="str">
        <f t="shared" si="33"/>
        <v/>
      </c>
      <c r="S1066" s="29">
        <f>IF($Q1066&lt;Parâmetros!$E$19,$G1066-1,$G1066)</f>
        <v>0</v>
      </c>
    </row>
    <row r="1067" spans="1:19" ht="15" customHeight="1" x14ac:dyDescent="0.25">
      <c r="A1067" s="124"/>
      <c r="B1067" s="65"/>
      <c r="C1067" s="65"/>
      <c r="D1067" s="66"/>
      <c r="E1067" s="67"/>
      <c r="F1067" s="65"/>
      <c r="G1067" s="66"/>
      <c r="J1067" s="65"/>
      <c r="K1067" s="65"/>
      <c r="L1067" s="66"/>
      <c r="M1067" s="65"/>
      <c r="O1067" s="65"/>
      <c r="P1067" s="66"/>
      <c r="Q1067" s="31">
        <f t="shared" si="32"/>
        <v>9999</v>
      </c>
      <c r="R1067" s="31" t="str">
        <f t="shared" si="33"/>
        <v/>
      </c>
      <c r="S1067" s="29">
        <f>IF($Q1067&lt;Parâmetros!$E$19,$G1067-1,$G1067)</f>
        <v>0</v>
      </c>
    </row>
    <row r="1068" spans="1:19" ht="15" customHeight="1" x14ac:dyDescent="0.25">
      <c r="A1068" s="124"/>
      <c r="B1068" s="65"/>
      <c r="C1068" s="65"/>
      <c r="D1068" s="66"/>
      <c r="E1068" s="67"/>
      <c r="F1068" s="65"/>
      <c r="G1068" s="66"/>
      <c r="J1068" s="65"/>
      <c r="K1068" s="65"/>
      <c r="L1068" s="66"/>
      <c r="M1068" s="65"/>
      <c r="O1068" s="65"/>
      <c r="P1068" s="66"/>
      <c r="Q1068" s="31">
        <f t="shared" si="32"/>
        <v>9999</v>
      </c>
      <c r="R1068" s="31" t="str">
        <f t="shared" si="33"/>
        <v/>
      </c>
      <c r="S1068" s="29">
        <f>IF($Q1068&lt;Parâmetros!$E$19,$G1068-1,$G1068)</f>
        <v>0</v>
      </c>
    </row>
    <row r="1069" spans="1:19" ht="15" customHeight="1" x14ac:dyDescent="0.25">
      <c r="A1069" s="124"/>
      <c r="B1069" s="65"/>
      <c r="C1069" s="65"/>
      <c r="D1069" s="66"/>
      <c r="E1069" s="67"/>
      <c r="F1069" s="65"/>
      <c r="G1069" s="66"/>
      <c r="J1069" s="65"/>
      <c r="K1069" s="65"/>
      <c r="L1069" s="66"/>
      <c r="M1069" s="65"/>
      <c r="O1069" s="65"/>
      <c r="P1069" s="66"/>
      <c r="Q1069" s="31">
        <f t="shared" si="32"/>
        <v>9999</v>
      </c>
      <c r="R1069" s="31" t="str">
        <f t="shared" si="33"/>
        <v/>
      </c>
      <c r="S1069" s="29">
        <f>IF($Q1069&lt;Parâmetros!$E$19,$G1069-1,$G1069)</f>
        <v>0</v>
      </c>
    </row>
    <row r="1070" spans="1:19" ht="15" customHeight="1" x14ac:dyDescent="0.25">
      <c r="A1070" s="124"/>
      <c r="B1070" s="65"/>
      <c r="C1070" s="65"/>
      <c r="D1070" s="66"/>
      <c r="E1070" s="67"/>
      <c r="F1070" s="65"/>
      <c r="G1070" s="66"/>
      <c r="J1070" s="65"/>
      <c r="K1070" s="65"/>
      <c r="L1070" s="66"/>
      <c r="M1070" s="65"/>
      <c r="O1070" s="65"/>
      <c r="P1070" s="66"/>
      <c r="Q1070" s="31">
        <f t="shared" si="32"/>
        <v>9999</v>
      </c>
      <c r="R1070" s="31" t="str">
        <f t="shared" si="33"/>
        <v/>
      </c>
      <c r="S1070" s="29">
        <f>IF($Q1070&lt;Parâmetros!$E$19,$G1070-1,$G1070)</f>
        <v>0</v>
      </c>
    </row>
    <row r="1071" spans="1:19" ht="15" customHeight="1" x14ac:dyDescent="0.25">
      <c r="A1071" s="124"/>
      <c r="B1071" s="65"/>
      <c r="C1071" s="65"/>
      <c r="D1071" s="66"/>
      <c r="E1071" s="67"/>
      <c r="F1071" s="65"/>
      <c r="G1071" s="66"/>
      <c r="J1071" s="65"/>
      <c r="K1071" s="65"/>
      <c r="L1071" s="66"/>
      <c r="M1071" s="65"/>
      <c r="O1071" s="65"/>
      <c r="P1071" s="66"/>
      <c r="Q1071" s="31">
        <f t="shared" si="32"/>
        <v>9999</v>
      </c>
      <c r="R1071" s="31" t="str">
        <f t="shared" si="33"/>
        <v/>
      </c>
      <c r="S1071" s="29">
        <f>IF($Q1071&lt;Parâmetros!$E$19,$G1071-1,$G1071)</f>
        <v>0</v>
      </c>
    </row>
    <row r="1072" spans="1:19" ht="15" customHeight="1" x14ac:dyDescent="0.25">
      <c r="A1072" s="124"/>
      <c r="B1072" s="65"/>
      <c r="C1072" s="65"/>
      <c r="D1072" s="66"/>
      <c r="E1072" s="67"/>
      <c r="F1072" s="65"/>
      <c r="G1072" s="66"/>
      <c r="J1072" s="65"/>
      <c r="K1072" s="65"/>
      <c r="L1072" s="66"/>
      <c r="M1072" s="65"/>
      <c r="O1072" s="65"/>
      <c r="P1072" s="66"/>
      <c r="Q1072" s="31">
        <f t="shared" si="32"/>
        <v>9999</v>
      </c>
      <c r="R1072" s="31" t="str">
        <f t="shared" si="33"/>
        <v/>
      </c>
      <c r="S1072" s="29">
        <f>IF($Q1072&lt;Parâmetros!$E$19,$G1072-1,$G1072)</f>
        <v>0</v>
      </c>
    </row>
    <row r="1073" spans="1:19" ht="15" customHeight="1" x14ac:dyDescent="0.25">
      <c r="A1073" s="124"/>
      <c r="B1073" s="65"/>
      <c r="C1073" s="65"/>
      <c r="D1073" s="66"/>
      <c r="E1073" s="67"/>
      <c r="F1073" s="65"/>
      <c r="G1073" s="66"/>
      <c r="J1073" s="65"/>
      <c r="K1073" s="65"/>
      <c r="L1073" s="66"/>
      <c r="M1073" s="65"/>
      <c r="O1073" s="65"/>
      <c r="P1073" s="66"/>
      <c r="Q1073" s="31">
        <f t="shared" si="32"/>
        <v>9999</v>
      </c>
      <c r="R1073" s="31" t="str">
        <f t="shared" si="33"/>
        <v/>
      </c>
      <c r="S1073" s="29">
        <f>IF($Q1073&lt;Parâmetros!$E$19,$G1073-1,$G1073)</f>
        <v>0</v>
      </c>
    </row>
    <row r="1074" spans="1:19" ht="15" customHeight="1" x14ac:dyDescent="0.25">
      <c r="A1074" s="124"/>
      <c r="B1074" s="65"/>
      <c r="C1074" s="65"/>
      <c r="D1074" s="66"/>
      <c r="E1074" s="67"/>
      <c r="F1074" s="65"/>
      <c r="G1074" s="66"/>
      <c r="J1074" s="65"/>
      <c r="K1074" s="65"/>
      <c r="L1074" s="66"/>
      <c r="M1074" s="65"/>
      <c r="O1074" s="65"/>
      <c r="P1074" s="66"/>
      <c r="Q1074" s="31">
        <f t="shared" si="32"/>
        <v>9999</v>
      </c>
      <c r="R1074" s="31" t="str">
        <f t="shared" si="33"/>
        <v/>
      </c>
      <c r="S1074" s="29">
        <f>IF($Q1074&lt;Parâmetros!$E$19,$G1074-1,$G1074)</f>
        <v>0</v>
      </c>
    </row>
    <row r="1075" spans="1:19" ht="15" customHeight="1" x14ac:dyDescent="0.25">
      <c r="A1075" s="124"/>
      <c r="B1075" s="65"/>
      <c r="C1075" s="65"/>
      <c r="D1075" s="66"/>
      <c r="E1075" s="67"/>
      <c r="F1075" s="65"/>
      <c r="G1075" s="66"/>
      <c r="J1075" s="65"/>
      <c r="K1075" s="65"/>
      <c r="L1075" s="66"/>
      <c r="M1075" s="65"/>
      <c r="O1075" s="65"/>
      <c r="P1075" s="66"/>
      <c r="Q1075" s="31">
        <f t="shared" si="32"/>
        <v>9999</v>
      </c>
      <c r="R1075" s="31" t="str">
        <f t="shared" si="33"/>
        <v/>
      </c>
      <c r="S1075" s="29">
        <f>IF($Q1075&lt;Parâmetros!$E$19,$G1075-1,$G1075)</f>
        <v>0</v>
      </c>
    </row>
    <row r="1076" spans="1:19" ht="15" customHeight="1" x14ac:dyDescent="0.25">
      <c r="A1076" s="124"/>
      <c r="B1076" s="65"/>
      <c r="C1076" s="65"/>
      <c r="D1076" s="66"/>
      <c r="E1076" s="67"/>
      <c r="F1076" s="65"/>
      <c r="G1076" s="66"/>
      <c r="J1076" s="65"/>
      <c r="K1076" s="65"/>
      <c r="L1076" s="66"/>
      <c r="M1076" s="65"/>
      <c r="O1076" s="65"/>
      <c r="P1076" s="66"/>
      <c r="Q1076" s="31">
        <f t="shared" si="32"/>
        <v>9999</v>
      </c>
      <c r="R1076" s="31" t="str">
        <f t="shared" si="33"/>
        <v/>
      </c>
      <c r="S1076" s="29">
        <f>IF($Q1076&lt;Parâmetros!$E$19,$G1076-1,$G1076)</f>
        <v>0</v>
      </c>
    </row>
    <row r="1077" spans="1:19" ht="15" customHeight="1" x14ac:dyDescent="0.25">
      <c r="A1077" s="124"/>
      <c r="B1077" s="65"/>
      <c r="C1077" s="65"/>
      <c r="D1077" s="66"/>
      <c r="E1077" s="67"/>
      <c r="F1077" s="65"/>
      <c r="G1077" s="66"/>
      <c r="J1077" s="65"/>
      <c r="K1077" s="65"/>
      <c r="L1077" s="66"/>
      <c r="M1077" s="65"/>
      <c r="O1077" s="65"/>
      <c r="P1077" s="66"/>
      <c r="Q1077" s="31">
        <f t="shared" si="32"/>
        <v>9999</v>
      </c>
      <c r="R1077" s="31" t="str">
        <f t="shared" si="33"/>
        <v/>
      </c>
      <c r="S1077" s="29">
        <f>IF($Q1077&lt;Parâmetros!$E$19,$G1077-1,$G1077)</f>
        <v>0</v>
      </c>
    </row>
    <row r="1078" spans="1:19" ht="15" customHeight="1" x14ac:dyDescent="0.25">
      <c r="A1078" s="124"/>
      <c r="B1078" s="65"/>
      <c r="C1078" s="65"/>
      <c r="D1078" s="66"/>
      <c r="E1078" s="67"/>
      <c r="F1078" s="65"/>
      <c r="G1078" s="66"/>
      <c r="J1078" s="65"/>
      <c r="K1078" s="65"/>
      <c r="L1078" s="66"/>
      <c r="M1078" s="65"/>
      <c r="O1078" s="65"/>
      <c r="P1078" s="66"/>
      <c r="Q1078" s="31">
        <f t="shared" si="32"/>
        <v>9999</v>
      </c>
      <c r="R1078" s="31" t="str">
        <f t="shared" si="33"/>
        <v/>
      </c>
      <c r="S1078" s="29">
        <f>IF($Q1078&lt;Parâmetros!$E$19,$G1078-1,$G1078)</f>
        <v>0</v>
      </c>
    </row>
    <row r="1079" spans="1:19" ht="15" customHeight="1" x14ac:dyDescent="0.25">
      <c r="A1079" s="124"/>
      <c r="B1079" s="65"/>
      <c r="C1079" s="65"/>
      <c r="D1079" s="66"/>
      <c r="E1079" s="67"/>
      <c r="F1079" s="65"/>
      <c r="G1079" s="66"/>
      <c r="J1079" s="65"/>
      <c r="K1079" s="65"/>
      <c r="L1079" s="66"/>
      <c r="M1079" s="65"/>
      <c r="O1079" s="65"/>
      <c r="P1079" s="66"/>
      <c r="Q1079" s="31">
        <f t="shared" si="32"/>
        <v>9999</v>
      </c>
      <c r="R1079" s="31" t="str">
        <f t="shared" si="33"/>
        <v/>
      </c>
      <c r="S1079" s="29">
        <f>IF($Q1079&lt;Parâmetros!$E$19,$G1079-1,$G1079)</f>
        <v>0</v>
      </c>
    </row>
    <row r="1080" spans="1:19" ht="15" customHeight="1" x14ac:dyDescent="0.25">
      <c r="A1080" s="124"/>
      <c r="B1080" s="65"/>
      <c r="C1080" s="65"/>
      <c r="D1080" s="66"/>
      <c r="E1080" s="67"/>
      <c r="F1080" s="65"/>
      <c r="G1080" s="66"/>
      <c r="J1080" s="65"/>
      <c r="K1080" s="65"/>
      <c r="L1080" s="66"/>
      <c r="M1080" s="65"/>
      <c r="O1080" s="65"/>
      <c r="P1080" s="66"/>
      <c r="Q1080" s="31">
        <f t="shared" si="32"/>
        <v>9999</v>
      </c>
      <c r="R1080" s="31" t="str">
        <f t="shared" si="33"/>
        <v/>
      </c>
      <c r="S1080" s="29">
        <f>IF($Q1080&lt;Parâmetros!$E$19,$G1080-1,$G1080)</f>
        <v>0</v>
      </c>
    </row>
    <row r="1081" spans="1:19" ht="15" customHeight="1" x14ac:dyDescent="0.25">
      <c r="A1081" s="124"/>
      <c r="B1081" s="65"/>
      <c r="C1081" s="65"/>
      <c r="D1081" s="66"/>
      <c r="E1081" s="67"/>
      <c r="F1081" s="65"/>
      <c r="G1081" s="66"/>
      <c r="J1081" s="65"/>
      <c r="K1081" s="65"/>
      <c r="L1081" s="66"/>
      <c r="M1081" s="65"/>
      <c r="O1081" s="65"/>
      <c r="P1081" s="66"/>
      <c r="Q1081" s="31">
        <f t="shared" si="32"/>
        <v>9999</v>
      </c>
      <c r="R1081" s="31" t="str">
        <f t="shared" si="33"/>
        <v/>
      </c>
      <c r="S1081" s="29">
        <f>IF($Q1081&lt;Parâmetros!$E$19,$G1081-1,$G1081)</f>
        <v>0</v>
      </c>
    </row>
    <row r="1082" spans="1:19" ht="15" customHeight="1" x14ac:dyDescent="0.25">
      <c r="A1082" s="124"/>
      <c r="B1082" s="65"/>
      <c r="C1082" s="65"/>
      <c r="D1082" s="66"/>
      <c r="E1082" s="67"/>
      <c r="F1082" s="65"/>
      <c r="G1082" s="66"/>
      <c r="J1082" s="65"/>
      <c r="K1082" s="65"/>
      <c r="L1082" s="66"/>
      <c r="M1082" s="65"/>
      <c r="O1082" s="65"/>
      <c r="P1082" s="66"/>
      <c r="Q1082" s="31">
        <f t="shared" si="32"/>
        <v>9999</v>
      </c>
      <c r="R1082" s="31" t="str">
        <f t="shared" si="33"/>
        <v/>
      </c>
      <c r="S1082" s="29">
        <f>IF($Q1082&lt;Parâmetros!$E$19,$G1082-1,$G1082)</f>
        <v>0</v>
      </c>
    </row>
    <row r="1083" spans="1:19" ht="15" customHeight="1" x14ac:dyDescent="0.25">
      <c r="A1083" s="124"/>
      <c r="B1083" s="65"/>
      <c r="C1083" s="65"/>
      <c r="D1083" s="66"/>
      <c r="E1083" s="67"/>
      <c r="F1083" s="65"/>
      <c r="G1083" s="66"/>
      <c r="J1083" s="65"/>
      <c r="K1083" s="65"/>
      <c r="L1083" s="66"/>
      <c r="M1083" s="65"/>
      <c r="O1083" s="65"/>
      <c r="P1083" s="66"/>
      <c r="Q1083" s="31">
        <f t="shared" si="32"/>
        <v>9999</v>
      </c>
      <c r="R1083" s="31" t="str">
        <f t="shared" si="33"/>
        <v/>
      </c>
      <c r="S1083" s="29">
        <f>IF($Q1083&lt;Parâmetros!$E$19,$G1083-1,$G1083)</f>
        <v>0</v>
      </c>
    </row>
    <row r="1084" spans="1:19" ht="15" customHeight="1" x14ac:dyDescent="0.25">
      <c r="A1084" s="124"/>
      <c r="B1084" s="65"/>
      <c r="C1084" s="65"/>
      <c r="D1084" s="66"/>
      <c r="E1084" s="67"/>
      <c r="F1084" s="65"/>
      <c r="G1084" s="66"/>
      <c r="J1084" s="65"/>
      <c r="K1084" s="65"/>
      <c r="L1084" s="66"/>
      <c r="M1084" s="65"/>
      <c r="O1084" s="65"/>
      <c r="P1084" s="66"/>
      <c r="Q1084" s="31">
        <f t="shared" si="32"/>
        <v>9999</v>
      </c>
      <c r="R1084" s="31" t="str">
        <f t="shared" si="33"/>
        <v/>
      </c>
      <c r="S1084" s="29">
        <f>IF($Q1084&lt;Parâmetros!$E$19,$G1084-1,$G1084)</f>
        <v>0</v>
      </c>
    </row>
    <row r="1085" spans="1:19" ht="15" customHeight="1" x14ac:dyDescent="0.25">
      <c r="A1085" s="124"/>
      <c r="B1085" s="65"/>
      <c r="C1085" s="65"/>
      <c r="D1085" s="66"/>
      <c r="E1085" s="67"/>
      <c r="F1085" s="65"/>
      <c r="G1085" s="66"/>
      <c r="J1085" s="65"/>
      <c r="K1085" s="65"/>
      <c r="L1085" s="66"/>
      <c r="M1085" s="65"/>
      <c r="O1085" s="65"/>
      <c r="P1085" s="66"/>
      <c r="Q1085" s="31">
        <f t="shared" si="32"/>
        <v>9999</v>
      </c>
      <c r="R1085" s="31" t="str">
        <f t="shared" si="33"/>
        <v/>
      </c>
      <c r="S1085" s="29">
        <f>IF($Q1085&lt;Parâmetros!$E$19,$G1085-1,$G1085)</f>
        <v>0</v>
      </c>
    </row>
    <row r="1086" spans="1:19" ht="15" customHeight="1" x14ac:dyDescent="0.25">
      <c r="A1086" s="124"/>
      <c r="B1086" s="65"/>
      <c r="C1086" s="65"/>
      <c r="D1086" s="66"/>
      <c r="E1086" s="67"/>
      <c r="F1086" s="65"/>
      <c r="G1086" s="66"/>
      <c r="J1086" s="65"/>
      <c r="K1086" s="65"/>
      <c r="L1086" s="66"/>
      <c r="M1086" s="65"/>
      <c r="O1086" s="65"/>
      <c r="P1086" s="66"/>
      <c r="Q1086" s="31">
        <f t="shared" si="32"/>
        <v>9999</v>
      </c>
      <c r="R1086" s="31" t="str">
        <f t="shared" si="33"/>
        <v/>
      </c>
      <c r="S1086" s="29">
        <f>IF($Q1086&lt;Parâmetros!$E$19,$G1086-1,$G1086)</f>
        <v>0</v>
      </c>
    </row>
    <row r="1087" spans="1:19" ht="15" customHeight="1" x14ac:dyDescent="0.25">
      <c r="A1087" s="124"/>
      <c r="B1087" s="65"/>
      <c r="C1087" s="65"/>
      <c r="D1087" s="66"/>
      <c r="E1087" s="67"/>
      <c r="F1087" s="65"/>
      <c r="G1087" s="66"/>
      <c r="J1087" s="65"/>
      <c r="K1087" s="65"/>
      <c r="L1087" s="66"/>
      <c r="M1087" s="65"/>
      <c r="O1087" s="65"/>
      <c r="P1087" s="66"/>
      <c r="Q1087" s="31">
        <f t="shared" si="32"/>
        <v>9999</v>
      </c>
      <c r="R1087" s="31" t="str">
        <f t="shared" si="33"/>
        <v/>
      </c>
      <c r="S1087" s="29">
        <f>IF($Q1087&lt;Parâmetros!$E$19,$G1087-1,$G1087)</f>
        <v>0</v>
      </c>
    </row>
    <row r="1088" spans="1:19" ht="15" customHeight="1" x14ac:dyDescent="0.25">
      <c r="A1088" s="124"/>
      <c r="B1088" s="65"/>
      <c r="C1088" s="65"/>
      <c r="D1088" s="66"/>
      <c r="E1088" s="67"/>
      <c r="F1088" s="65"/>
      <c r="G1088" s="66"/>
      <c r="J1088" s="65"/>
      <c r="K1088" s="65"/>
      <c r="L1088" s="66"/>
      <c r="M1088" s="65"/>
      <c r="O1088" s="65"/>
      <c r="P1088" s="66"/>
      <c r="Q1088" s="31">
        <f t="shared" si="32"/>
        <v>9999</v>
      </c>
      <c r="R1088" s="31" t="str">
        <f t="shared" si="33"/>
        <v/>
      </c>
      <c r="S1088" s="29">
        <f>IF($Q1088&lt;Parâmetros!$E$19,$G1088-1,$G1088)</f>
        <v>0</v>
      </c>
    </row>
    <row r="1089" spans="1:19" ht="15" customHeight="1" x14ac:dyDescent="0.25">
      <c r="A1089" s="124"/>
      <c r="B1089" s="65"/>
      <c r="C1089" s="65"/>
      <c r="D1089" s="66"/>
      <c r="E1089" s="67"/>
      <c r="F1089" s="65"/>
      <c r="G1089" s="66"/>
      <c r="J1089" s="65"/>
      <c r="K1089" s="65"/>
      <c r="L1089" s="66"/>
      <c r="M1089" s="65"/>
      <c r="O1089" s="65"/>
      <c r="P1089" s="66"/>
      <c r="Q1089" s="31">
        <f t="shared" ref="Q1089:Q1152" si="34">IFERROR(VALUE(LEFT($J1089,2))*60+VALUE(MID($J1089,4,2)),9999)</f>
        <v>9999</v>
      </c>
      <c r="R1089" s="31" t="str">
        <f t="shared" ref="R1089:R1152" si="35">IFERROR(VALUE(LEFT($K1089,2))*60+VALUE(MID($K1089,4,2)),"")</f>
        <v/>
      </c>
      <c r="S1089" s="29">
        <f>IF($Q1089&lt;Parâmetros!$E$19,$G1089-1,$G1089)</f>
        <v>0</v>
      </c>
    </row>
    <row r="1090" spans="1:19" ht="15" customHeight="1" x14ac:dyDescent="0.25">
      <c r="A1090" s="124"/>
      <c r="B1090" s="65"/>
      <c r="C1090" s="65"/>
      <c r="D1090" s="66"/>
      <c r="E1090" s="67"/>
      <c r="F1090" s="65"/>
      <c r="G1090" s="66"/>
      <c r="J1090" s="65"/>
      <c r="K1090" s="65"/>
      <c r="L1090" s="66"/>
      <c r="M1090" s="65"/>
      <c r="O1090" s="65"/>
      <c r="P1090" s="66"/>
      <c r="Q1090" s="31">
        <f t="shared" si="34"/>
        <v>9999</v>
      </c>
      <c r="R1090" s="31" t="str">
        <f t="shared" si="35"/>
        <v/>
      </c>
      <c r="S1090" s="29">
        <f>IF($Q1090&lt;Parâmetros!$E$19,$G1090-1,$G1090)</f>
        <v>0</v>
      </c>
    </row>
    <row r="1091" spans="1:19" ht="15" customHeight="1" x14ac:dyDescent="0.25">
      <c r="A1091" s="124"/>
      <c r="B1091" s="65"/>
      <c r="C1091" s="65"/>
      <c r="D1091" s="66"/>
      <c r="E1091" s="67"/>
      <c r="F1091" s="65"/>
      <c r="G1091" s="66"/>
      <c r="J1091" s="65"/>
      <c r="K1091" s="65"/>
      <c r="L1091" s="66"/>
      <c r="M1091" s="65"/>
      <c r="O1091" s="65"/>
      <c r="P1091" s="66"/>
      <c r="Q1091" s="31">
        <f t="shared" si="34"/>
        <v>9999</v>
      </c>
      <c r="R1091" s="31" t="str">
        <f t="shared" si="35"/>
        <v/>
      </c>
      <c r="S1091" s="29">
        <f>IF($Q1091&lt;Parâmetros!$E$19,$G1091-1,$G1091)</f>
        <v>0</v>
      </c>
    </row>
    <row r="1092" spans="1:19" ht="15" customHeight="1" x14ac:dyDescent="0.25">
      <c r="A1092" s="124"/>
      <c r="B1092" s="65"/>
      <c r="C1092" s="65"/>
      <c r="D1092" s="66"/>
      <c r="E1092" s="67"/>
      <c r="F1092" s="65"/>
      <c r="G1092" s="66"/>
      <c r="J1092" s="65"/>
      <c r="K1092" s="65"/>
      <c r="L1092" s="66"/>
      <c r="M1092" s="65"/>
      <c r="O1092" s="65"/>
      <c r="P1092" s="66"/>
      <c r="Q1092" s="31">
        <f t="shared" si="34"/>
        <v>9999</v>
      </c>
      <c r="R1092" s="31" t="str">
        <f t="shared" si="35"/>
        <v/>
      </c>
      <c r="S1092" s="29">
        <f>IF($Q1092&lt;Parâmetros!$E$19,$G1092-1,$G1092)</f>
        <v>0</v>
      </c>
    </row>
    <row r="1093" spans="1:19" ht="15" customHeight="1" x14ac:dyDescent="0.25">
      <c r="A1093" s="124"/>
      <c r="B1093" s="65"/>
      <c r="C1093" s="65"/>
      <c r="D1093" s="66"/>
      <c r="E1093" s="67"/>
      <c r="F1093" s="65"/>
      <c r="G1093" s="66"/>
      <c r="J1093" s="65"/>
      <c r="K1093" s="65"/>
      <c r="L1093" s="66"/>
      <c r="M1093" s="65"/>
      <c r="O1093" s="65"/>
      <c r="P1093" s="66"/>
      <c r="Q1093" s="31">
        <f t="shared" si="34"/>
        <v>9999</v>
      </c>
      <c r="R1093" s="31" t="str">
        <f t="shared" si="35"/>
        <v/>
      </c>
      <c r="S1093" s="29">
        <f>IF($Q1093&lt;Parâmetros!$E$19,$G1093-1,$G1093)</f>
        <v>0</v>
      </c>
    </row>
    <row r="1094" spans="1:19" ht="15" customHeight="1" x14ac:dyDescent="0.25">
      <c r="A1094" s="124"/>
      <c r="B1094" s="65"/>
      <c r="C1094" s="65"/>
      <c r="D1094" s="66"/>
      <c r="E1094" s="67"/>
      <c r="F1094" s="65"/>
      <c r="G1094" s="66"/>
      <c r="J1094" s="65"/>
      <c r="K1094" s="65"/>
      <c r="L1094" s="66"/>
      <c r="M1094" s="65"/>
      <c r="O1094" s="65"/>
      <c r="P1094" s="66"/>
      <c r="Q1094" s="31">
        <f t="shared" si="34"/>
        <v>9999</v>
      </c>
      <c r="R1094" s="31" t="str">
        <f t="shared" si="35"/>
        <v/>
      </c>
      <c r="S1094" s="29">
        <f>IF($Q1094&lt;Parâmetros!$E$19,$G1094-1,$G1094)</f>
        <v>0</v>
      </c>
    </row>
    <row r="1095" spans="1:19" ht="15" customHeight="1" x14ac:dyDescent="0.25">
      <c r="A1095" s="124"/>
      <c r="B1095" s="65"/>
      <c r="C1095" s="65"/>
      <c r="D1095" s="66"/>
      <c r="E1095" s="67"/>
      <c r="F1095" s="65"/>
      <c r="G1095" s="66"/>
      <c r="J1095" s="65"/>
      <c r="K1095" s="65"/>
      <c r="L1095" s="66"/>
      <c r="M1095" s="65"/>
      <c r="O1095" s="65"/>
      <c r="P1095" s="66"/>
      <c r="Q1095" s="31">
        <f t="shared" si="34"/>
        <v>9999</v>
      </c>
      <c r="R1095" s="31" t="str">
        <f t="shared" si="35"/>
        <v/>
      </c>
      <c r="S1095" s="29">
        <f>IF($Q1095&lt;Parâmetros!$E$19,$G1095-1,$G1095)</f>
        <v>0</v>
      </c>
    </row>
    <row r="1096" spans="1:19" ht="15" customHeight="1" x14ac:dyDescent="0.25">
      <c r="A1096" s="124"/>
      <c r="B1096" s="65"/>
      <c r="C1096" s="65"/>
      <c r="D1096" s="66"/>
      <c r="E1096" s="67"/>
      <c r="F1096" s="65"/>
      <c r="G1096" s="66"/>
      <c r="J1096" s="65"/>
      <c r="K1096" s="65"/>
      <c r="L1096" s="66"/>
      <c r="M1096" s="65"/>
      <c r="O1096" s="65"/>
      <c r="P1096" s="66"/>
      <c r="Q1096" s="31">
        <f t="shared" si="34"/>
        <v>9999</v>
      </c>
      <c r="R1096" s="31" t="str">
        <f t="shared" si="35"/>
        <v/>
      </c>
      <c r="S1096" s="29">
        <f>IF($Q1096&lt;Parâmetros!$E$19,$G1096-1,$G1096)</f>
        <v>0</v>
      </c>
    </row>
    <row r="1097" spans="1:19" ht="15" customHeight="1" x14ac:dyDescent="0.25">
      <c r="A1097" s="124"/>
      <c r="B1097" s="65"/>
      <c r="C1097" s="65"/>
      <c r="D1097" s="66"/>
      <c r="E1097" s="67"/>
      <c r="F1097" s="65"/>
      <c r="G1097" s="66"/>
      <c r="J1097" s="65"/>
      <c r="K1097" s="65"/>
      <c r="L1097" s="66"/>
      <c r="M1097" s="65"/>
      <c r="O1097" s="65"/>
      <c r="P1097" s="66"/>
      <c r="Q1097" s="31">
        <f t="shared" si="34"/>
        <v>9999</v>
      </c>
      <c r="R1097" s="31" t="str">
        <f t="shared" si="35"/>
        <v/>
      </c>
      <c r="S1097" s="29">
        <f>IF($Q1097&lt;Parâmetros!$E$19,$G1097-1,$G1097)</f>
        <v>0</v>
      </c>
    </row>
    <row r="1098" spans="1:19" ht="15" customHeight="1" x14ac:dyDescent="0.25">
      <c r="A1098" s="124"/>
      <c r="B1098" s="65"/>
      <c r="C1098" s="65"/>
      <c r="D1098" s="66"/>
      <c r="E1098" s="67"/>
      <c r="F1098" s="65"/>
      <c r="G1098" s="66"/>
      <c r="J1098" s="65"/>
      <c r="K1098" s="65"/>
      <c r="L1098" s="66"/>
      <c r="M1098" s="65"/>
      <c r="O1098" s="65"/>
      <c r="P1098" s="66"/>
      <c r="Q1098" s="31">
        <f t="shared" si="34"/>
        <v>9999</v>
      </c>
      <c r="R1098" s="31" t="str">
        <f t="shared" si="35"/>
        <v/>
      </c>
      <c r="S1098" s="29">
        <f>IF($Q1098&lt;Parâmetros!$E$19,$G1098-1,$G1098)</f>
        <v>0</v>
      </c>
    </row>
    <row r="1099" spans="1:19" ht="15" customHeight="1" x14ac:dyDescent="0.25">
      <c r="A1099" s="124"/>
      <c r="B1099" s="65"/>
      <c r="C1099" s="65"/>
      <c r="D1099" s="66"/>
      <c r="E1099" s="67"/>
      <c r="F1099" s="65"/>
      <c r="G1099" s="66"/>
      <c r="J1099" s="65"/>
      <c r="K1099" s="65"/>
      <c r="L1099" s="66"/>
      <c r="M1099" s="65"/>
      <c r="O1099" s="65"/>
      <c r="P1099" s="66"/>
      <c r="Q1099" s="31">
        <f t="shared" si="34"/>
        <v>9999</v>
      </c>
      <c r="R1099" s="31" t="str">
        <f t="shared" si="35"/>
        <v/>
      </c>
      <c r="S1099" s="29">
        <f>IF($Q1099&lt;Parâmetros!$E$19,$G1099-1,$G1099)</f>
        <v>0</v>
      </c>
    </row>
    <row r="1100" spans="1:19" ht="15" customHeight="1" x14ac:dyDescent="0.25">
      <c r="A1100" s="124"/>
      <c r="B1100" s="65"/>
      <c r="C1100" s="65"/>
      <c r="D1100" s="66"/>
      <c r="E1100" s="67"/>
      <c r="F1100" s="65"/>
      <c r="G1100" s="66"/>
      <c r="J1100" s="65"/>
      <c r="K1100" s="65"/>
      <c r="L1100" s="66"/>
      <c r="M1100" s="65"/>
      <c r="N1100" s="65"/>
      <c r="O1100" s="65"/>
      <c r="P1100" s="66"/>
      <c r="Q1100" s="31">
        <f t="shared" si="34"/>
        <v>9999</v>
      </c>
      <c r="R1100" s="31" t="str">
        <f t="shared" si="35"/>
        <v/>
      </c>
      <c r="S1100" s="29">
        <f>IF($Q1100&lt;Parâmetros!$E$19,$G1100-1,$G1100)</f>
        <v>0</v>
      </c>
    </row>
    <row r="1101" spans="1:19" ht="15" customHeight="1" x14ac:dyDescent="0.25">
      <c r="A1101" s="124"/>
      <c r="B1101" s="65"/>
      <c r="C1101" s="65"/>
      <c r="D1101" s="66"/>
      <c r="E1101" s="67"/>
      <c r="F1101" s="65"/>
      <c r="G1101" s="66"/>
      <c r="J1101" s="65"/>
      <c r="K1101" s="65"/>
      <c r="L1101" s="66"/>
      <c r="M1101" s="65"/>
      <c r="O1101" s="65"/>
      <c r="P1101" s="66"/>
      <c r="Q1101" s="31">
        <f t="shared" si="34"/>
        <v>9999</v>
      </c>
      <c r="R1101" s="31" t="str">
        <f t="shared" si="35"/>
        <v/>
      </c>
      <c r="S1101" s="29">
        <f>IF($Q1101&lt;Parâmetros!$E$19,$G1101-1,$G1101)</f>
        <v>0</v>
      </c>
    </row>
    <row r="1102" spans="1:19" ht="15" customHeight="1" x14ac:dyDescent="0.25">
      <c r="A1102" s="124"/>
      <c r="B1102" s="65"/>
      <c r="C1102" s="65"/>
      <c r="D1102" s="66"/>
      <c r="E1102" s="67"/>
      <c r="F1102" s="65"/>
      <c r="G1102" s="66"/>
      <c r="J1102" s="65"/>
      <c r="K1102" s="65"/>
      <c r="L1102" s="66"/>
      <c r="M1102" s="65"/>
      <c r="O1102" s="65"/>
      <c r="P1102" s="66"/>
      <c r="Q1102" s="31">
        <f t="shared" si="34"/>
        <v>9999</v>
      </c>
      <c r="R1102" s="31" t="str">
        <f t="shared" si="35"/>
        <v/>
      </c>
      <c r="S1102" s="29">
        <f>IF($Q1102&lt;Parâmetros!$E$19,$G1102-1,$G1102)</f>
        <v>0</v>
      </c>
    </row>
    <row r="1103" spans="1:19" ht="15" customHeight="1" x14ac:dyDescent="0.25">
      <c r="A1103" s="124"/>
      <c r="B1103" s="65"/>
      <c r="C1103" s="65"/>
      <c r="D1103" s="66"/>
      <c r="E1103" s="67"/>
      <c r="F1103" s="65"/>
      <c r="G1103" s="66"/>
      <c r="J1103" s="65"/>
      <c r="K1103" s="65"/>
      <c r="L1103" s="66"/>
      <c r="M1103" s="65"/>
      <c r="O1103" s="65"/>
      <c r="P1103" s="66"/>
      <c r="Q1103" s="31">
        <f t="shared" si="34"/>
        <v>9999</v>
      </c>
      <c r="R1103" s="31" t="str">
        <f t="shared" si="35"/>
        <v/>
      </c>
      <c r="S1103" s="29">
        <f>IF($Q1103&lt;Parâmetros!$E$19,$G1103-1,$G1103)</f>
        <v>0</v>
      </c>
    </row>
    <row r="1104" spans="1:19" ht="15" customHeight="1" x14ac:dyDescent="0.25">
      <c r="A1104" s="124"/>
      <c r="B1104" s="65"/>
      <c r="C1104" s="65"/>
      <c r="D1104" s="66"/>
      <c r="E1104" s="67"/>
      <c r="F1104" s="65"/>
      <c r="G1104" s="66"/>
      <c r="J1104" s="65"/>
      <c r="K1104" s="65"/>
      <c r="L1104" s="66"/>
      <c r="M1104" s="65"/>
      <c r="O1104" s="65"/>
      <c r="P1104" s="66"/>
      <c r="Q1104" s="31">
        <f t="shared" si="34"/>
        <v>9999</v>
      </c>
      <c r="R1104" s="31" t="str">
        <f t="shared" si="35"/>
        <v/>
      </c>
      <c r="S1104" s="29">
        <f>IF($Q1104&lt;Parâmetros!$E$19,$G1104-1,$G1104)</f>
        <v>0</v>
      </c>
    </row>
    <row r="1105" spans="1:19" ht="15" customHeight="1" x14ac:dyDescent="0.25">
      <c r="A1105" s="124"/>
      <c r="B1105" s="65"/>
      <c r="C1105" s="65"/>
      <c r="D1105" s="66"/>
      <c r="E1105" s="67"/>
      <c r="F1105" s="65"/>
      <c r="G1105" s="66"/>
      <c r="J1105" s="65"/>
      <c r="K1105" s="65"/>
      <c r="L1105" s="66"/>
      <c r="M1105" s="65"/>
      <c r="O1105" s="65"/>
      <c r="P1105" s="66"/>
      <c r="Q1105" s="31">
        <f t="shared" si="34"/>
        <v>9999</v>
      </c>
      <c r="R1105" s="31" t="str">
        <f t="shared" si="35"/>
        <v/>
      </c>
      <c r="S1105" s="29">
        <f>IF($Q1105&lt;Parâmetros!$E$19,$G1105-1,$G1105)</f>
        <v>0</v>
      </c>
    </row>
    <row r="1106" spans="1:19" ht="15" customHeight="1" x14ac:dyDescent="0.25">
      <c r="A1106" s="124"/>
      <c r="B1106" s="65"/>
      <c r="C1106" s="65"/>
      <c r="D1106" s="66"/>
      <c r="E1106" s="67"/>
      <c r="F1106" s="65"/>
      <c r="G1106" s="66"/>
      <c r="J1106" s="65"/>
      <c r="K1106" s="65"/>
      <c r="L1106" s="66"/>
      <c r="M1106" s="65"/>
      <c r="O1106" s="65"/>
      <c r="P1106" s="66"/>
      <c r="Q1106" s="31">
        <f t="shared" si="34"/>
        <v>9999</v>
      </c>
      <c r="R1106" s="31" t="str">
        <f t="shared" si="35"/>
        <v/>
      </c>
      <c r="S1106" s="29">
        <f>IF($Q1106&lt;Parâmetros!$E$19,$G1106-1,$G1106)</f>
        <v>0</v>
      </c>
    </row>
    <row r="1107" spans="1:19" ht="15" customHeight="1" x14ac:dyDescent="0.25">
      <c r="A1107" s="124"/>
      <c r="B1107" s="65"/>
      <c r="C1107" s="65"/>
      <c r="D1107" s="66"/>
      <c r="E1107" s="67"/>
      <c r="F1107" s="65"/>
      <c r="G1107" s="66"/>
      <c r="J1107" s="65"/>
      <c r="K1107" s="65"/>
      <c r="L1107" s="66"/>
      <c r="M1107" s="65"/>
      <c r="O1107" s="65"/>
      <c r="P1107" s="66"/>
      <c r="Q1107" s="31">
        <f t="shared" si="34"/>
        <v>9999</v>
      </c>
      <c r="R1107" s="31" t="str">
        <f t="shared" si="35"/>
        <v/>
      </c>
      <c r="S1107" s="29">
        <f>IF($Q1107&lt;Parâmetros!$E$19,$G1107-1,$G1107)</f>
        <v>0</v>
      </c>
    </row>
    <row r="1108" spans="1:19" ht="15" customHeight="1" x14ac:dyDescent="0.25">
      <c r="A1108" s="124"/>
      <c r="B1108" s="65"/>
      <c r="C1108" s="65"/>
      <c r="D1108" s="66"/>
      <c r="E1108" s="67"/>
      <c r="F1108" s="65"/>
      <c r="G1108" s="66"/>
      <c r="J1108" s="65"/>
      <c r="K1108" s="65"/>
      <c r="L1108" s="66"/>
      <c r="M1108" s="65"/>
      <c r="O1108" s="65"/>
      <c r="P1108" s="66"/>
      <c r="Q1108" s="31">
        <f t="shared" si="34"/>
        <v>9999</v>
      </c>
      <c r="R1108" s="31" t="str">
        <f t="shared" si="35"/>
        <v/>
      </c>
      <c r="S1108" s="29">
        <f>IF($Q1108&lt;Parâmetros!$E$19,$G1108-1,$G1108)</f>
        <v>0</v>
      </c>
    </row>
    <row r="1109" spans="1:19" ht="15" customHeight="1" x14ac:dyDescent="0.25">
      <c r="A1109" s="124"/>
      <c r="B1109" s="65"/>
      <c r="C1109" s="65"/>
      <c r="D1109" s="66"/>
      <c r="E1109" s="67"/>
      <c r="F1109" s="65"/>
      <c r="G1109" s="66"/>
      <c r="J1109" s="65"/>
      <c r="K1109" s="65"/>
      <c r="L1109" s="66"/>
      <c r="M1109" s="65"/>
      <c r="O1109" s="65"/>
      <c r="P1109" s="66"/>
      <c r="Q1109" s="31">
        <f t="shared" si="34"/>
        <v>9999</v>
      </c>
      <c r="R1109" s="31" t="str">
        <f t="shared" si="35"/>
        <v/>
      </c>
      <c r="S1109" s="29">
        <f>IF($Q1109&lt;Parâmetros!$E$19,$G1109-1,$G1109)</f>
        <v>0</v>
      </c>
    </row>
    <row r="1110" spans="1:19" ht="15" customHeight="1" x14ac:dyDescent="0.25">
      <c r="A1110" s="124"/>
      <c r="B1110" s="65"/>
      <c r="C1110" s="65"/>
      <c r="D1110" s="66"/>
      <c r="E1110" s="67"/>
      <c r="F1110" s="65"/>
      <c r="G1110" s="66"/>
      <c r="J1110" s="65"/>
      <c r="K1110" s="65"/>
      <c r="L1110" s="66"/>
      <c r="M1110" s="65"/>
      <c r="O1110" s="65"/>
      <c r="P1110" s="66"/>
      <c r="Q1110" s="31">
        <f t="shared" si="34"/>
        <v>9999</v>
      </c>
      <c r="R1110" s="31" t="str">
        <f t="shared" si="35"/>
        <v/>
      </c>
      <c r="S1110" s="29">
        <f>IF($Q1110&lt;Parâmetros!$E$19,$G1110-1,$G1110)</f>
        <v>0</v>
      </c>
    </row>
    <row r="1111" spans="1:19" ht="15" customHeight="1" x14ac:dyDescent="0.25">
      <c r="A1111" s="124"/>
      <c r="B1111" s="65"/>
      <c r="C1111" s="65"/>
      <c r="D1111" s="66"/>
      <c r="E1111" s="67"/>
      <c r="F1111" s="65"/>
      <c r="G1111" s="66"/>
      <c r="J1111" s="65"/>
      <c r="K1111" s="65"/>
      <c r="L1111" s="66"/>
      <c r="M1111" s="65"/>
      <c r="O1111" s="65"/>
      <c r="P1111" s="66"/>
      <c r="Q1111" s="31">
        <f t="shared" si="34"/>
        <v>9999</v>
      </c>
      <c r="R1111" s="31" t="str">
        <f t="shared" si="35"/>
        <v/>
      </c>
      <c r="S1111" s="29">
        <f>IF($Q1111&lt;Parâmetros!$E$19,$G1111-1,$G1111)</f>
        <v>0</v>
      </c>
    </row>
    <row r="1112" spans="1:19" ht="15" customHeight="1" x14ac:dyDescent="0.25">
      <c r="A1112" s="124"/>
      <c r="B1112" s="65"/>
      <c r="C1112" s="65"/>
      <c r="D1112" s="66"/>
      <c r="E1112" s="67"/>
      <c r="F1112" s="65"/>
      <c r="G1112" s="66"/>
      <c r="J1112" s="65"/>
      <c r="K1112" s="65"/>
      <c r="L1112" s="66"/>
      <c r="M1112" s="65"/>
      <c r="O1112" s="65"/>
      <c r="P1112" s="66"/>
      <c r="Q1112" s="31">
        <f t="shared" si="34"/>
        <v>9999</v>
      </c>
      <c r="R1112" s="31" t="str">
        <f t="shared" si="35"/>
        <v/>
      </c>
      <c r="S1112" s="29">
        <f>IF($Q1112&lt;Parâmetros!$E$19,$G1112-1,$G1112)</f>
        <v>0</v>
      </c>
    </row>
    <row r="1113" spans="1:19" ht="15" customHeight="1" x14ac:dyDescent="0.25">
      <c r="A1113" s="124"/>
      <c r="B1113" s="65"/>
      <c r="C1113" s="65"/>
      <c r="D1113" s="66"/>
      <c r="E1113" s="67"/>
      <c r="F1113" s="65"/>
      <c r="G1113" s="66"/>
      <c r="J1113" s="65"/>
      <c r="K1113" s="65"/>
      <c r="L1113" s="66"/>
      <c r="M1113" s="65"/>
      <c r="N1113" s="65"/>
      <c r="O1113" s="65"/>
      <c r="P1113" s="66"/>
      <c r="Q1113" s="31">
        <f t="shared" si="34"/>
        <v>9999</v>
      </c>
      <c r="R1113" s="31" t="str">
        <f t="shared" si="35"/>
        <v/>
      </c>
      <c r="S1113" s="29">
        <f>IF($Q1113&lt;Parâmetros!$E$19,$G1113-1,$G1113)</f>
        <v>0</v>
      </c>
    </row>
    <row r="1114" spans="1:19" ht="15" customHeight="1" x14ac:dyDescent="0.25">
      <c r="A1114" s="124"/>
      <c r="B1114" s="65"/>
      <c r="C1114" s="65"/>
      <c r="D1114" s="66"/>
      <c r="E1114" s="67"/>
      <c r="F1114" s="65"/>
      <c r="G1114" s="66"/>
      <c r="J1114" s="65"/>
      <c r="K1114" s="65"/>
      <c r="L1114" s="66"/>
      <c r="M1114" s="65"/>
      <c r="N1114" s="65"/>
      <c r="O1114" s="65"/>
      <c r="P1114" s="66"/>
      <c r="Q1114" s="31">
        <f t="shared" si="34"/>
        <v>9999</v>
      </c>
      <c r="R1114" s="31" t="str">
        <f t="shared" si="35"/>
        <v/>
      </c>
      <c r="S1114" s="29">
        <f>IF($Q1114&lt;Parâmetros!$E$19,$G1114-1,$G1114)</f>
        <v>0</v>
      </c>
    </row>
    <row r="1115" spans="1:19" ht="15" customHeight="1" x14ac:dyDescent="0.25">
      <c r="A1115" s="124"/>
      <c r="B1115" s="65"/>
      <c r="C1115" s="65"/>
      <c r="D1115" s="66"/>
      <c r="E1115" s="67"/>
      <c r="F1115" s="65"/>
      <c r="G1115" s="66"/>
      <c r="J1115" s="65"/>
      <c r="K1115" s="65"/>
      <c r="L1115" s="66"/>
      <c r="M1115" s="65"/>
      <c r="O1115" s="65"/>
      <c r="P1115" s="66"/>
      <c r="Q1115" s="31">
        <f t="shared" si="34"/>
        <v>9999</v>
      </c>
      <c r="R1115" s="31" t="str">
        <f t="shared" si="35"/>
        <v/>
      </c>
      <c r="S1115" s="29">
        <f>IF($Q1115&lt;Parâmetros!$E$19,$G1115-1,$G1115)</f>
        <v>0</v>
      </c>
    </row>
    <row r="1116" spans="1:19" ht="15" customHeight="1" x14ac:dyDescent="0.25">
      <c r="A1116" s="124"/>
      <c r="B1116" s="65"/>
      <c r="C1116" s="65"/>
      <c r="D1116" s="66"/>
      <c r="E1116" s="67"/>
      <c r="F1116" s="65"/>
      <c r="G1116" s="66"/>
      <c r="J1116" s="65"/>
      <c r="K1116" s="65"/>
      <c r="L1116" s="66"/>
      <c r="M1116" s="65"/>
      <c r="O1116" s="65"/>
      <c r="P1116" s="66"/>
      <c r="Q1116" s="31">
        <f t="shared" si="34"/>
        <v>9999</v>
      </c>
      <c r="R1116" s="31" t="str">
        <f t="shared" si="35"/>
        <v/>
      </c>
      <c r="S1116" s="29">
        <f>IF($Q1116&lt;Parâmetros!$E$19,$G1116-1,$G1116)</f>
        <v>0</v>
      </c>
    </row>
    <row r="1117" spans="1:19" ht="15" customHeight="1" x14ac:dyDescent="0.25">
      <c r="A1117" s="124"/>
      <c r="B1117" s="65"/>
      <c r="C1117" s="65"/>
      <c r="D1117" s="66"/>
      <c r="E1117" s="67"/>
      <c r="F1117" s="65"/>
      <c r="G1117" s="66"/>
      <c r="J1117" s="65"/>
      <c r="K1117" s="65"/>
      <c r="L1117" s="66"/>
      <c r="M1117" s="65"/>
      <c r="O1117" s="65"/>
      <c r="P1117" s="66"/>
      <c r="Q1117" s="31">
        <f t="shared" si="34"/>
        <v>9999</v>
      </c>
      <c r="R1117" s="31" t="str">
        <f t="shared" si="35"/>
        <v/>
      </c>
      <c r="S1117" s="29">
        <f>IF($Q1117&lt;Parâmetros!$E$19,$G1117-1,$G1117)</f>
        <v>0</v>
      </c>
    </row>
    <row r="1118" spans="1:19" ht="15" customHeight="1" x14ac:dyDescent="0.25">
      <c r="A1118" s="124"/>
      <c r="B1118" s="65"/>
      <c r="C1118" s="65"/>
      <c r="D1118" s="66"/>
      <c r="E1118" s="67"/>
      <c r="F1118" s="65"/>
      <c r="G1118" s="66"/>
      <c r="J1118" s="65"/>
      <c r="K1118" s="65"/>
      <c r="L1118" s="66"/>
      <c r="M1118" s="65"/>
      <c r="O1118" s="65"/>
      <c r="P1118" s="66"/>
      <c r="Q1118" s="31">
        <f t="shared" si="34"/>
        <v>9999</v>
      </c>
      <c r="R1118" s="31" t="str">
        <f t="shared" si="35"/>
        <v/>
      </c>
      <c r="S1118" s="29">
        <f>IF($Q1118&lt;Parâmetros!$E$19,$G1118-1,$G1118)</f>
        <v>0</v>
      </c>
    </row>
    <row r="1119" spans="1:19" ht="15" customHeight="1" x14ac:dyDescent="0.25">
      <c r="A1119" s="124"/>
      <c r="B1119" s="65"/>
      <c r="C1119" s="65"/>
      <c r="D1119" s="66"/>
      <c r="E1119" s="67"/>
      <c r="F1119" s="65"/>
      <c r="G1119" s="66"/>
      <c r="J1119" s="65"/>
      <c r="K1119" s="65"/>
      <c r="L1119" s="66"/>
      <c r="M1119" s="65"/>
      <c r="O1119" s="65"/>
      <c r="P1119" s="66"/>
      <c r="Q1119" s="31">
        <f t="shared" si="34"/>
        <v>9999</v>
      </c>
      <c r="R1119" s="31" t="str">
        <f t="shared" si="35"/>
        <v/>
      </c>
      <c r="S1119" s="29">
        <f>IF($Q1119&lt;Parâmetros!$E$19,$G1119-1,$G1119)</f>
        <v>0</v>
      </c>
    </row>
    <row r="1120" spans="1:19" ht="15" customHeight="1" x14ac:dyDescent="0.25">
      <c r="A1120" s="124"/>
      <c r="B1120" s="65"/>
      <c r="C1120" s="65"/>
      <c r="D1120" s="66"/>
      <c r="E1120" s="67"/>
      <c r="F1120" s="65"/>
      <c r="G1120" s="66"/>
      <c r="J1120" s="65"/>
      <c r="K1120" s="65"/>
      <c r="L1120" s="66"/>
      <c r="M1120" s="65"/>
      <c r="O1120" s="65"/>
      <c r="P1120" s="66"/>
      <c r="Q1120" s="31">
        <f t="shared" si="34"/>
        <v>9999</v>
      </c>
      <c r="R1120" s="31" t="str">
        <f t="shared" si="35"/>
        <v/>
      </c>
      <c r="S1120" s="29">
        <f>IF($Q1120&lt;Parâmetros!$E$19,$G1120-1,$G1120)</f>
        <v>0</v>
      </c>
    </row>
    <row r="1121" spans="1:19" ht="15" customHeight="1" x14ac:dyDescent="0.25">
      <c r="A1121" s="124"/>
      <c r="B1121" s="65"/>
      <c r="C1121" s="65"/>
      <c r="D1121" s="66"/>
      <c r="E1121" s="67"/>
      <c r="F1121" s="65"/>
      <c r="G1121" s="66"/>
      <c r="J1121" s="65"/>
      <c r="K1121" s="65"/>
      <c r="L1121" s="66"/>
      <c r="M1121" s="65"/>
      <c r="O1121" s="65"/>
      <c r="P1121" s="66"/>
      <c r="Q1121" s="31">
        <f t="shared" si="34"/>
        <v>9999</v>
      </c>
      <c r="R1121" s="31" t="str">
        <f t="shared" si="35"/>
        <v/>
      </c>
      <c r="S1121" s="29">
        <f>IF($Q1121&lt;Parâmetros!$E$19,$G1121-1,$G1121)</f>
        <v>0</v>
      </c>
    </row>
    <row r="1122" spans="1:19" ht="15" customHeight="1" x14ac:dyDescent="0.25">
      <c r="A1122" s="124"/>
      <c r="B1122" s="65"/>
      <c r="C1122" s="65"/>
      <c r="D1122" s="66"/>
      <c r="E1122" s="67"/>
      <c r="F1122" s="65"/>
      <c r="G1122" s="66"/>
      <c r="J1122" s="65"/>
      <c r="K1122" s="65"/>
      <c r="L1122" s="66"/>
      <c r="M1122" s="65"/>
      <c r="O1122" s="65"/>
      <c r="P1122" s="66"/>
      <c r="Q1122" s="31">
        <f t="shared" si="34"/>
        <v>9999</v>
      </c>
      <c r="R1122" s="31" t="str">
        <f t="shared" si="35"/>
        <v/>
      </c>
      <c r="S1122" s="29">
        <f>IF($Q1122&lt;Parâmetros!$E$19,$G1122-1,$G1122)</f>
        <v>0</v>
      </c>
    </row>
    <row r="1123" spans="1:19" ht="15" customHeight="1" x14ac:dyDescent="0.25">
      <c r="A1123" s="124"/>
      <c r="B1123" s="65"/>
      <c r="C1123" s="65"/>
      <c r="D1123" s="66"/>
      <c r="E1123" s="67"/>
      <c r="F1123" s="65"/>
      <c r="G1123" s="66"/>
      <c r="J1123" s="65"/>
      <c r="K1123" s="65"/>
      <c r="L1123" s="66"/>
      <c r="M1123" s="65"/>
      <c r="O1123" s="65"/>
      <c r="P1123" s="66"/>
      <c r="Q1123" s="31">
        <f t="shared" si="34"/>
        <v>9999</v>
      </c>
      <c r="R1123" s="31" t="str">
        <f t="shared" si="35"/>
        <v/>
      </c>
      <c r="S1123" s="29">
        <f>IF($Q1123&lt;Parâmetros!$E$19,$G1123-1,$G1123)</f>
        <v>0</v>
      </c>
    </row>
    <row r="1124" spans="1:19" ht="15" customHeight="1" x14ac:dyDescent="0.25">
      <c r="A1124" s="124"/>
      <c r="B1124" s="65"/>
      <c r="C1124" s="65"/>
      <c r="D1124" s="66"/>
      <c r="E1124" s="67"/>
      <c r="F1124" s="65"/>
      <c r="G1124" s="66"/>
      <c r="J1124" s="65"/>
      <c r="K1124" s="65"/>
      <c r="L1124" s="66"/>
      <c r="M1124" s="65"/>
      <c r="O1124" s="65"/>
      <c r="P1124" s="66"/>
      <c r="Q1124" s="31">
        <f t="shared" si="34"/>
        <v>9999</v>
      </c>
      <c r="R1124" s="31" t="str">
        <f t="shared" si="35"/>
        <v/>
      </c>
      <c r="S1124" s="29">
        <f>IF($Q1124&lt;Parâmetros!$E$19,$G1124-1,$G1124)</f>
        <v>0</v>
      </c>
    </row>
    <row r="1125" spans="1:19" ht="15" customHeight="1" x14ac:dyDescent="0.25">
      <c r="A1125" s="124"/>
      <c r="B1125" s="65"/>
      <c r="C1125" s="65"/>
      <c r="D1125" s="66"/>
      <c r="E1125" s="67"/>
      <c r="F1125" s="65"/>
      <c r="G1125" s="66"/>
      <c r="J1125" s="65"/>
      <c r="K1125" s="65"/>
      <c r="L1125" s="66"/>
      <c r="M1125" s="65"/>
      <c r="N1125" s="65"/>
      <c r="O1125" s="65"/>
      <c r="P1125" s="66"/>
      <c r="Q1125" s="31">
        <f t="shared" si="34"/>
        <v>9999</v>
      </c>
      <c r="R1125" s="31" t="str">
        <f t="shared" si="35"/>
        <v/>
      </c>
      <c r="S1125" s="29">
        <f>IF($Q1125&lt;Parâmetros!$E$19,$G1125-1,$G1125)</f>
        <v>0</v>
      </c>
    </row>
    <row r="1126" spans="1:19" ht="15" customHeight="1" x14ac:dyDescent="0.25">
      <c r="A1126" s="124"/>
      <c r="B1126" s="65"/>
      <c r="C1126" s="65"/>
      <c r="D1126" s="66"/>
      <c r="E1126" s="67"/>
      <c r="F1126" s="65"/>
      <c r="G1126" s="66"/>
      <c r="J1126" s="65"/>
      <c r="K1126" s="65"/>
      <c r="L1126" s="66"/>
      <c r="M1126" s="65"/>
      <c r="O1126" s="65"/>
      <c r="P1126" s="66"/>
      <c r="Q1126" s="31">
        <f t="shared" si="34"/>
        <v>9999</v>
      </c>
      <c r="R1126" s="31" t="str">
        <f t="shared" si="35"/>
        <v/>
      </c>
      <c r="S1126" s="29">
        <f>IF($Q1126&lt;Parâmetros!$E$19,$G1126-1,$G1126)</f>
        <v>0</v>
      </c>
    </row>
    <row r="1127" spans="1:19" ht="15" customHeight="1" x14ac:dyDescent="0.25">
      <c r="A1127" s="124"/>
      <c r="B1127" s="65"/>
      <c r="C1127" s="65"/>
      <c r="D1127" s="66"/>
      <c r="E1127" s="67"/>
      <c r="F1127" s="65"/>
      <c r="G1127" s="66"/>
      <c r="J1127" s="65"/>
      <c r="K1127" s="65"/>
      <c r="L1127" s="66"/>
      <c r="M1127" s="65"/>
      <c r="O1127" s="65"/>
      <c r="P1127" s="66"/>
      <c r="Q1127" s="31">
        <f t="shared" si="34"/>
        <v>9999</v>
      </c>
      <c r="R1127" s="31" t="str">
        <f t="shared" si="35"/>
        <v/>
      </c>
      <c r="S1127" s="29">
        <f>IF($Q1127&lt;Parâmetros!$E$19,$G1127-1,$G1127)</f>
        <v>0</v>
      </c>
    </row>
    <row r="1128" spans="1:19" ht="15" customHeight="1" x14ac:dyDescent="0.25">
      <c r="A1128" s="124"/>
      <c r="B1128" s="65"/>
      <c r="C1128" s="65"/>
      <c r="D1128" s="66"/>
      <c r="E1128" s="67"/>
      <c r="F1128" s="65"/>
      <c r="G1128" s="66"/>
      <c r="J1128" s="65"/>
      <c r="K1128" s="65"/>
      <c r="L1128" s="66"/>
      <c r="M1128" s="65"/>
      <c r="O1128" s="65"/>
      <c r="P1128" s="66"/>
      <c r="Q1128" s="31">
        <f t="shared" si="34"/>
        <v>9999</v>
      </c>
      <c r="R1128" s="31" t="str">
        <f t="shared" si="35"/>
        <v/>
      </c>
      <c r="S1128" s="29">
        <f>IF($Q1128&lt;Parâmetros!$E$19,$G1128-1,$G1128)</f>
        <v>0</v>
      </c>
    </row>
    <row r="1129" spans="1:19" ht="15" customHeight="1" x14ac:dyDescent="0.25">
      <c r="A1129" s="124"/>
      <c r="B1129" s="65"/>
      <c r="C1129" s="65"/>
      <c r="D1129" s="66"/>
      <c r="E1129" s="67"/>
      <c r="F1129" s="65"/>
      <c r="G1129" s="66"/>
      <c r="J1129" s="65"/>
      <c r="K1129" s="65"/>
      <c r="L1129" s="66"/>
      <c r="M1129" s="65"/>
      <c r="O1129" s="65"/>
      <c r="P1129" s="66"/>
      <c r="Q1129" s="31">
        <f t="shared" si="34"/>
        <v>9999</v>
      </c>
      <c r="R1129" s="31" t="str">
        <f t="shared" si="35"/>
        <v/>
      </c>
      <c r="S1129" s="29">
        <f>IF($Q1129&lt;Parâmetros!$E$19,$G1129-1,$G1129)</f>
        <v>0</v>
      </c>
    </row>
    <row r="1130" spans="1:19" ht="15" customHeight="1" x14ac:dyDescent="0.25">
      <c r="A1130" s="124"/>
      <c r="B1130" s="65"/>
      <c r="C1130" s="65"/>
      <c r="D1130" s="66"/>
      <c r="E1130" s="67"/>
      <c r="F1130" s="65"/>
      <c r="G1130" s="66"/>
      <c r="J1130" s="65"/>
      <c r="K1130" s="65"/>
      <c r="L1130" s="66"/>
      <c r="M1130" s="65"/>
      <c r="O1130" s="65"/>
      <c r="P1130" s="66"/>
      <c r="Q1130" s="31">
        <f t="shared" si="34"/>
        <v>9999</v>
      </c>
      <c r="R1130" s="31" t="str">
        <f t="shared" si="35"/>
        <v/>
      </c>
      <c r="S1130" s="29">
        <f>IF($Q1130&lt;Parâmetros!$E$19,$G1130-1,$G1130)</f>
        <v>0</v>
      </c>
    </row>
    <row r="1131" spans="1:19" ht="15" customHeight="1" x14ac:dyDescent="0.25">
      <c r="A1131" s="124"/>
      <c r="B1131" s="65"/>
      <c r="C1131" s="65"/>
      <c r="D1131" s="66"/>
      <c r="E1131" s="67"/>
      <c r="F1131" s="65"/>
      <c r="G1131" s="66"/>
      <c r="J1131" s="65"/>
      <c r="K1131" s="65"/>
      <c r="L1131" s="66"/>
      <c r="M1131" s="65"/>
      <c r="N1131" s="65"/>
      <c r="O1131" s="65"/>
      <c r="P1131" s="66"/>
      <c r="Q1131" s="31">
        <f t="shared" si="34"/>
        <v>9999</v>
      </c>
      <c r="R1131" s="31" t="str">
        <f t="shared" si="35"/>
        <v/>
      </c>
      <c r="S1131" s="29">
        <f>IF($Q1131&lt;Parâmetros!$E$19,$G1131-1,$G1131)</f>
        <v>0</v>
      </c>
    </row>
    <row r="1132" spans="1:19" ht="15" customHeight="1" x14ac:dyDescent="0.25">
      <c r="A1132" s="124"/>
      <c r="B1132" s="65"/>
      <c r="C1132" s="65"/>
      <c r="D1132" s="66"/>
      <c r="E1132" s="67"/>
      <c r="F1132" s="65"/>
      <c r="G1132" s="66"/>
      <c r="J1132" s="65"/>
      <c r="K1132" s="65"/>
      <c r="L1132" s="66"/>
      <c r="M1132" s="65"/>
      <c r="O1132" s="65"/>
      <c r="P1132" s="66"/>
      <c r="Q1132" s="31">
        <f t="shared" si="34"/>
        <v>9999</v>
      </c>
      <c r="R1132" s="31" t="str">
        <f t="shared" si="35"/>
        <v/>
      </c>
      <c r="S1132" s="29">
        <f>IF($Q1132&lt;Parâmetros!$E$19,$G1132-1,$G1132)</f>
        <v>0</v>
      </c>
    </row>
    <row r="1133" spans="1:19" ht="15" customHeight="1" x14ac:dyDescent="0.25">
      <c r="A1133" s="124"/>
      <c r="B1133" s="65"/>
      <c r="C1133" s="65"/>
      <c r="D1133" s="66"/>
      <c r="E1133" s="67"/>
      <c r="F1133" s="65"/>
      <c r="G1133" s="66"/>
      <c r="J1133" s="65"/>
      <c r="K1133" s="65"/>
      <c r="L1133" s="66"/>
      <c r="M1133" s="65"/>
      <c r="N1133" s="65"/>
      <c r="O1133" s="65"/>
      <c r="P1133" s="66"/>
      <c r="Q1133" s="31">
        <f t="shared" si="34"/>
        <v>9999</v>
      </c>
      <c r="R1133" s="31" t="str">
        <f t="shared" si="35"/>
        <v/>
      </c>
      <c r="S1133" s="29">
        <f>IF($Q1133&lt;Parâmetros!$E$19,$G1133-1,$G1133)</f>
        <v>0</v>
      </c>
    </row>
    <row r="1134" spans="1:19" ht="15" customHeight="1" x14ac:dyDescent="0.25">
      <c r="A1134" s="124"/>
      <c r="B1134" s="65"/>
      <c r="C1134" s="65"/>
      <c r="D1134" s="66"/>
      <c r="E1134" s="67"/>
      <c r="F1134" s="65"/>
      <c r="G1134" s="66"/>
      <c r="J1134" s="65"/>
      <c r="K1134" s="65"/>
      <c r="L1134" s="66"/>
      <c r="M1134" s="65"/>
      <c r="O1134" s="65"/>
      <c r="P1134" s="66"/>
      <c r="Q1134" s="31">
        <f t="shared" si="34"/>
        <v>9999</v>
      </c>
      <c r="R1134" s="31" t="str">
        <f t="shared" si="35"/>
        <v/>
      </c>
      <c r="S1134" s="29">
        <f>IF($Q1134&lt;Parâmetros!$E$19,$G1134-1,$G1134)</f>
        <v>0</v>
      </c>
    </row>
    <row r="1135" spans="1:19" ht="15" customHeight="1" x14ac:dyDescent="0.25">
      <c r="A1135" s="124"/>
      <c r="B1135" s="65"/>
      <c r="C1135" s="65"/>
      <c r="D1135" s="66"/>
      <c r="E1135" s="67"/>
      <c r="F1135" s="65"/>
      <c r="G1135" s="66"/>
      <c r="J1135" s="65"/>
      <c r="K1135" s="65"/>
      <c r="L1135" s="66"/>
      <c r="M1135" s="65"/>
      <c r="O1135" s="65"/>
      <c r="P1135" s="66"/>
      <c r="Q1135" s="31">
        <f t="shared" si="34"/>
        <v>9999</v>
      </c>
      <c r="R1135" s="31" t="str">
        <f t="shared" si="35"/>
        <v/>
      </c>
      <c r="S1135" s="29">
        <f>IF($Q1135&lt;Parâmetros!$E$19,$G1135-1,$G1135)</f>
        <v>0</v>
      </c>
    </row>
    <row r="1136" spans="1:19" ht="15" customHeight="1" x14ac:dyDescent="0.25">
      <c r="A1136" s="124"/>
      <c r="B1136" s="65"/>
      <c r="C1136" s="65"/>
      <c r="D1136" s="66"/>
      <c r="E1136" s="67"/>
      <c r="F1136" s="65"/>
      <c r="G1136" s="66"/>
      <c r="J1136" s="65"/>
      <c r="K1136" s="65"/>
      <c r="L1136" s="66"/>
      <c r="M1136" s="65"/>
      <c r="O1136" s="65"/>
      <c r="P1136" s="66"/>
      <c r="Q1136" s="31">
        <f t="shared" si="34"/>
        <v>9999</v>
      </c>
      <c r="R1136" s="31" t="str">
        <f t="shared" si="35"/>
        <v/>
      </c>
      <c r="S1136" s="29">
        <f>IF($Q1136&lt;Parâmetros!$E$19,$G1136-1,$G1136)</f>
        <v>0</v>
      </c>
    </row>
    <row r="1137" spans="1:19" ht="15" customHeight="1" x14ac:dyDescent="0.25">
      <c r="A1137" s="124"/>
      <c r="B1137" s="65"/>
      <c r="C1137" s="65"/>
      <c r="D1137" s="66"/>
      <c r="E1137" s="67"/>
      <c r="F1137" s="65"/>
      <c r="G1137" s="66"/>
      <c r="J1137" s="65"/>
      <c r="K1137" s="65"/>
      <c r="L1137" s="66"/>
      <c r="M1137" s="65"/>
      <c r="O1137" s="65"/>
      <c r="P1137" s="66"/>
      <c r="Q1137" s="31">
        <f t="shared" si="34"/>
        <v>9999</v>
      </c>
      <c r="R1137" s="31" t="str">
        <f t="shared" si="35"/>
        <v/>
      </c>
      <c r="S1137" s="29">
        <f>IF($Q1137&lt;Parâmetros!$E$19,$G1137-1,$G1137)</f>
        <v>0</v>
      </c>
    </row>
    <row r="1138" spans="1:19" ht="15" customHeight="1" x14ac:dyDescent="0.25">
      <c r="A1138" s="124"/>
      <c r="B1138" s="65"/>
      <c r="C1138" s="65"/>
      <c r="D1138" s="66"/>
      <c r="E1138" s="67"/>
      <c r="F1138" s="65"/>
      <c r="G1138" s="66"/>
      <c r="J1138" s="65"/>
      <c r="K1138" s="65"/>
      <c r="L1138" s="66"/>
      <c r="M1138" s="65"/>
      <c r="N1138" s="65"/>
      <c r="O1138" s="65"/>
      <c r="P1138" s="66"/>
      <c r="Q1138" s="31">
        <f t="shared" si="34"/>
        <v>9999</v>
      </c>
      <c r="R1138" s="31" t="str">
        <f t="shared" si="35"/>
        <v/>
      </c>
      <c r="S1138" s="29">
        <f>IF($Q1138&lt;Parâmetros!$E$19,$G1138-1,$G1138)</f>
        <v>0</v>
      </c>
    </row>
    <row r="1139" spans="1:19" ht="15" customHeight="1" x14ac:dyDescent="0.25">
      <c r="A1139" s="124"/>
      <c r="B1139" s="65"/>
      <c r="C1139" s="65"/>
      <c r="D1139" s="66"/>
      <c r="E1139" s="67"/>
      <c r="F1139" s="65"/>
      <c r="G1139" s="66"/>
      <c r="J1139" s="65"/>
      <c r="K1139" s="65"/>
      <c r="L1139" s="66"/>
      <c r="M1139" s="65"/>
      <c r="O1139" s="65"/>
      <c r="P1139" s="66"/>
      <c r="Q1139" s="31">
        <f t="shared" si="34"/>
        <v>9999</v>
      </c>
      <c r="R1139" s="31" t="str">
        <f t="shared" si="35"/>
        <v/>
      </c>
      <c r="S1139" s="29">
        <f>IF($Q1139&lt;Parâmetros!$E$19,$G1139-1,$G1139)</f>
        <v>0</v>
      </c>
    </row>
    <row r="1140" spans="1:19" ht="15" customHeight="1" x14ac:dyDescent="0.25">
      <c r="A1140" s="124"/>
      <c r="B1140" s="65"/>
      <c r="C1140" s="65"/>
      <c r="D1140" s="66"/>
      <c r="E1140" s="67"/>
      <c r="F1140" s="65"/>
      <c r="G1140" s="66"/>
      <c r="J1140" s="65"/>
      <c r="K1140" s="65"/>
      <c r="L1140" s="66"/>
      <c r="M1140" s="65"/>
      <c r="N1140" s="65"/>
      <c r="O1140" s="65"/>
      <c r="P1140" s="66"/>
      <c r="Q1140" s="31">
        <f t="shared" si="34"/>
        <v>9999</v>
      </c>
      <c r="R1140" s="31" t="str">
        <f t="shared" si="35"/>
        <v/>
      </c>
      <c r="S1140" s="29">
        <f>IF($Q1140&lt;Parâmetros!$E$19,$G1140-1,$G1140)</f>
        <v>0</v>
      </c>
    </row>
    <row r="1141" spans="1:19" ht="15" customHeight="1" x14ac:dyDescent="0.25">
      <c r="A1141" s="124"/>
      <c r="B1141" s="65"/>
      <c r="C1141" s="65"/>
      <c r="D1141" s="66"/>
      <c r="E1141" s="67"/>
      <c r="F1141" s="65"/>
      <c r="G1141" s="66"/>
      <c r="J1141" s="65"/>
      <c r="K1141" s="65"/>
      <c r="L1141" s="66"/>
      <c r="M1141" s="65"/>
      <c r="N1141" s="65"/>
      <c r="O1141" s="65"/>
      <c r="P1141" s="66"/>
      <c r="Q1141" s="31">
        <f t="shared" si="34"/>
        <v>9999</v>
      </c>
      <c r="R1141" s="31" t="str">
        <f t="shared" si="35"/>
        <v/>
      </c>
      <c r="S1141" s="29">
        <f>IF($Q1141&lt;Parâmetros!$E$19,$G1141-1,$G1141)</f>
        <v>0</v>
      </c>
    </row>
    <row r="1142" spans="1:19" ht="15" customHeight="1" x14ac:dyDescent="0.25">
      <c r="A1142" s="124"/>
      <c r="B1142" s="65"/>
      <c r="C1142" s="65"/>
      <c r="D1142" s="66"/>
      <c r="E1142" s="67"/>
      <c r="F1142" s="65"/>
      <c r="G1142" s="66"/>
      <c r="J1142" s="65"/>
      <c r="K1142" s="65"/>
      <c r="L1142" s="66"/>
      <c r="M1142" s="65"/>
      <c r="O1142" s="65"/>
      <c r="P1142" s="66"/>
      <c r="Q1142" s="31">
        <f t="shared" si="34"/>
        <v>9999</v>
      </c>
      <c r="R1142" s="31" t="str">
        <f t="shared" si="35"/>
        <v/>
      </c>
      <c r="S1142" s="29">
        <f>IF($Q1142&lt;Parâmetros!$E$19,$G1142-1,$G1142)</f>
        <v>0</v>
      </c>
    </row>
    <row r="1143" spans="1:19" ht="15" customHeight="1" x14ac:dyDescent="0.25">
      <c r="A1143" s="124"/>
      <c r="B1143" s="65"/>
      <c r="C1143" s="65"/>
      <c r="D1143" s="66"/>
      <c r="E1143" s="67"/>
      <c r="F1143" s="65"/>
      <c r="G1143" s="66"/>
      <c r="J1143" s="65"/>
      <c r="K1143" s="65"/>
      <c r="L1143" s="66"/>
      <c r="M1143" s="65"/>
      <c r="O1143" s="65"/>
      <c r="P1143" s="66"/>
      <c r="Q1143" s="31">
        <f t="shared" si="34"/>
        <v>9999</v>
      </c>
      <c r="R1143" s="31" t="str">
        <f t="shared" si="35"/>
        <v/>
      </c>
      <c r="S1143" s="29">
        <f>IF($Q1143&lt;Parâmetros!$E$19,$G1143-1,$G1143)</f>
        <v>0</v>
      </c>
    </row>
    <row r="1144" spans="1:19" ht="15" customHeight="1" x14ac:dyDescent="0.25">
      <c r="A1144" s="124"/>
      <c r="B1144" s="65"/>
      <c r="C1144" s="65"/>
      <c r="D1144" s="66"/>
      <c r="E1144" s="67"/>
      <c r="F1144" s="65"/>
      <c r="G1144" s="66"/>
      <c r="J1144" s="65"/>
      <c r="K1144" s="65"/>
      <c r="L1144" s="66"/>
      <c r="M1144" s="65"/>
      <c r="N1144" s="65"/>
      <c r="O1144" s="65"/>
      <c r="P1144" s="66"/>
      <c r="Q1144" s="31">
        <f t="shared" si="34"/>
        <v>9999</v>
      </c>
      <c r="R1144" s="31" t="str">
        <f t="shared" si="35"/>
        <v/>
      </c>
      <c r="S1144" s="29">
        <f>IF($Q1144&lt;Parâmetros!$E$19,$G1144-1,$G1144)</f>
        <v>0</v>
      </c>
    </row>
    <row r="1145" spans="1:19" ht="15" customHeight="1" x14ac:dyDescent="0.25">
      <c r="A1145" s="124"/>
      <c r="B1145" s="65"/>
      <c r="C1145" s="65"/>
      <c r="D1145" s="66"/>
      <c r="E1145" s="67"/>
      <c r="F1145" s="65"/>
      <c r="G1145" s="66"/>
      <c r="J1145" s="65"/>
      <c r="K1145" s="65"/>
      <c r="L1145" s="66"/>
      <c r="M1145" s="65"/>
      <c r="O1145" s="65"/>
      <c r="P1145" s="66"/>
      <c r="Q1145" s="31">
        <f t="shared" si="34"/>
        <v>9999</v>
      </c>
      <c r="R1145" s="31" t="str">
        <f t="shared" si="35"/>
        <v/>
      </c>
      <c r="S1145" s="29">
        <f>IF($Q1145&lt;Parâmetros!$E$19,$G1145-1,$G1145)</f>
        <v>0</v>
      </c>
    </row>
    <row r="1146" spans="1:19" ht="15" customHeight="1" x14ac:dyDescent="0.25">
      <c r="A1146" s="124"/>
      <c r="B1146" s="65"/>
      <c r="C1146" s="65"/>
      <c r="D1146" s="66"/>
      <c r="E1146" s="67"/>
      <c r="F1146" s="65"/>
      <c r="G1146" s="66"/>
      <c r="J1146" s="65"/>
      <c r="K1146" s="65"/>
      <c r="L1146" s="66"/>
      <c r="M1146" s="65"/>
      <c r="O1146" s="65"/>
      <c r="P1146" s="66"/>
      <c r="Q1146" s="31">
        <f t="shared" si="34"/>
        <v>9999</v>
      </c>
      <c r="R1146" s="31" t="str">
        <f t="shared" si="35"/>
        <v/>
      </c>
      <c r="S1146" s="29">
        <f>IF($Q1146&lt;Parâmetros!$E$19,$G1146-1,$G1146)</f>
        <v>0</v>
      </c>
    </row>
    <row r="1147" spans="1:19" ht="15" customHeight="1" x14ac:dyDescent="0.25">
      <c r="A1147" s="124"/>
      <c r="B1147" s="65"/>
      <c r="C1147" s="65"/>
      <c r="D1147" s="66"/>
      <c r="E1147" s="67"/>
      <c r="F1147" s="65"/>
      <c r="G1147" s="66"/>
      <c r="J1147" s="65"/>
      <c r="K1147" s="65"/>
      <c r="L1147" s="66"/>
      <c r="M1147" s="65"/>
      <c r="N1147" s="65"/>
      <c r="O1147" s="65"/>
      <c r="P1147" s="66"/>
      <c r="Q1147" s="31">
        <f t="shared" si="34"/>
        <v>9999</v>
      </c>
      <c r="R1147" s="31" t="str">
        <f t="shared" si="35"/>
        <v/>
      </c>
      <c r="S1147" s="29">
        <f>IF($Q1147&lt;Parâmetros!$E$19,$G1147-1,$G1147)</f>
        <v>0</v>
      </c>
    </row>
    <row r="1148" spans="1:19" ht="15" customHeight="1" x14ac:dyDescent="0.25">
      <c r="A1148" s="124"/>
      <c r="B1148" s="65"/>
      <c r="C1148" s="65"/>
      <c r="D1148" s="66"/>
      <c r="E1148" s="67"/>
      <c r="F1148" s="65"/>
      <c r="G1148" s="66"/>
      <c r="J1148" s="65"/>
      <c r="K1148" s="65"/>
      <c r="L1148" s="66"/>
      <c r="M1148" s="65"/>
      <c r="O1148" s="65"/>
      <c r="P1148" s="66"/>
      <c r="Q1148" s="31">
        <f t="shared" si="34"/>
        <v>9999</v>
      </c>
      <c r="R1148" s="31" t="str">
        <f t="shared" si="35"/>
        <v/>
      </c>
      <c r="S1148" s="29">
        <f>IF($Q1148&lt;Parâmetros!$E$19,$G1148-1,$G1148)</f>
        <v>0</v>
      </c>
    </row>
    <row r="1149" spans="1:19" ht="15" customHeight="1" x14ac:dyDescent="0.25">
      <c r="A1149" s="124"/>
      <c r="B1149" s="65"/>
      <c r="C1149" s="65"/>
      <c r="D1149" s="66"/>
      <c r="E1149" s="67"/>
      <c r="F1149" s="65"/>
      <c r="G1149" s="66"/>
      <c r="J1149" s="65"/>
      <c r="K1149" s="65"/>
      <c r="L1149" s="66"/>
      <c r="M1149" s="65"/>
      <c r="O1149" s="65"/>
      <c r="P1149" s="66"/>
      <c r="Q1149" s="31">
        <f t="shared" si="34"/>
        <v>9999</v>
      </c>
      <c r="R1149" s="31" t="str">
        <f t="shared" si="35"/>
        <v/>
      </c>
      <c r="S1149" s="29">
        <f>IF($Q1149&lt;Parâmetros!$E$19,$G1149-1,$G1149)</f>
        <v>0</v>
      </c>
    </row>
    <row r="1150" spans="1:19" ht="15" customHeight="1" x14ac:dyDescent="0.25">
      <c r="A1150" s="124"/>
      <c r="B1150" s="65"/>
      <c r="C1150" s="65"/>
      <c r="D1150" s="66"/>
      <c r="E1150" s="67"/>
      <c r="F1150" s="65"/>
      <c r="G1150" s="66"/>
      <c r="J1150" s="65"/>
      <c r="K1150" s="65"/>
      <c r="L1150" s="66"/>
      <c r="M1150" s="65"/>
      <c r="O1150" s="65"/>
      <c r="P1150" s="66"/>
      <c r="Q1150" s="31">
        <f t="shared" si="34"/>
        <v>9999</v>
      </c>
      <c r="R1150" s="31" t="str">
        <f t="shared" si="35"/>
        <v/>
      </c>
      <c r="S1150" s="29">
        <f>IF($Q1150&lt;Parâmetros!$E$19,$G1150-1,$G1150)</f>
        <v>0</v>
      </c>
    </row>
    <row r="1151" spans="1:19" ht="15" customHeight="1" x14ac:dyDescent="0.25">
      <c r="A1151" s="124"/>
      <c r="B1151" s="65"/>
      <c r="C1151" s="65"/>
      <c r="D1151" s="66"/>
      <c r="E1151" s="67"/>
      <c r="F1151" s="65"/>
      <c r="G1151" s="66"/>
      <c r="J1151" s="65"/>
      <c r="K1151" s="65"/>
      <c r="L1151" s="66"/>
      <c r="M1151" s="65"/>
      <c r="N1151" s="65"/>
      <c r="O1151" s="65"/>
      <c r="P1151" s="66"/>
      <c r="Q1151" s="31">
        <f t="shared" si="34"/>
        <v>9999</v>
      </c>
      <c r="R1151" s="31" t="str">
        <f t="shared" si="35"/>
        <v/>
      </c>
      <c r="S1151" s="29">
        <f>IF($Q1151&lt;Parâmetros!$E$19,$G1151-1,$G1151)</f>
        <v>0</v>
      </c>
    </row>
    <row r="1152" spans="1:19" ht="15" customHeight="1" x14ac:dyDescent="0.25">
      <c r="A1152" s="124"/>
      <c r="B1152" s="65"/>
      <c r="C1152" s="65"/>
      <c r="D1152" s="66"/>
      <c r="E1152" s="67"/>
      <c r="F1152" s="65"/>
      <c r="G1152" s="66"/>
      <c r="J1152" s="65"/>
      <c r="K1152" s="65"/>
      <c r="L1152" s="66"/>
      <c r="M1152" s="65"/>
      <c r="N1152" s="65"/>
      <c r="O1152" s="65"/>
      <c r="P1152" s="66"/>
      <c r="Q1152" s="31">
        <f t="shared" si="34"/>
        <v>9999</v>
      </c>
      <c r="R1152" s="31" t="str">
        <f t="shared" si="35"/>
        <v/>
      </c>
      <c r="S1152" s="29">
        <f>IF($Q1152&lt;Parâmetros!$E$19,$G1152-1,$G1152)</f>
        <v>0</v>
      </c>
    </row>
    <row r="1153" spans="1:19" ht="15" customHeight="1" x14ac:dyDescent="0.25">
      <c r="A1153" s="124"/>
      <c r="B1153" s="65"/>
      <c r="C1153" s="65"/>
      <c r="D1153" s="66"/>
      <c r="E1153" s="67"/>
      <c r="F1153" s="65"/>
      <c r="G1153" s="66"/>
      <c r="J1153" s="65"/>
      <c r="K1153" s="65"/>
      <c r="L1153" s="66"/>
      <c r="M1153" s="65"/>
      <c r="N1153" s="65"/>
      <c r="O1153" s="65"/>
      <c r="P1153" s="66"/>
      <c r="Q1153" s="31">
        <f t="shared" ref="Q1153:Q1216" si="36">IFERROR(VALUE(LEFT($J1153,2))*60+VALUE(MID($J1153,4,2)),9999)</f>
        <v>9999</v>
      </c>
      <c r="R1153" s="31" t="str">
        <f t="shared" ref="R1153:R1216" si="37">IFERROR(VALUE(LEFT($K1153,2))*60+VALUE(MID($K1153,4,2)),"")</f>
        <v/>
      </c>
      <c r="S1153" s="29">
        <f>IF($Q1153&lt;Parâmetros!$E$19,$G1153-1,$G1153)</f>
        <v>0</v>
      </c>
    </row>
    <row r="1154" spans="1:19" ht="15" customHeight="1" x14ac:dyDescent="0.25">
      <c r="A1154" s="124"/>
      <c r="B1154" s="65"/>
      <c r="C1154" s="65"/>
      <c r="D1154" s="66"/>
      <c r="E1154" s="67"/>
      <c r="F1154" s="65"/>
      <c r="G1154" s="66"/>
      <c r="J1154" s="65"/>
      <c r="K1154" s="65"/>
      <c r="L1154" s="66"/>
      <c r="M1154" s="65"/>
      <c r="N1154" s="65"/>
      <c r="O1154" s="65"/>
      <c r="P1154" s="66"/>
      <c r="Q1154" s="31">
        <f t="shared" si="36"/>
        <v>9999</v>
      </c>
      <c r="R1154" s="31" t="str">
        <f t="shared" si="37"/>
        <v/>
      </c>
      <c r="S1154" s="29">
        <f>IF($Q1154&lt;Parâmetros!$E$19,$G1154-1,$G1154)</f>
        <v>0</v>
      </c>
    </row>
    <row r="1155" spans="1:19" ht="15" customHeight="1" x14ac:dyDescent="0.25">
      <c r="A1155" s="124"/>
      <c r="B1155" s="65"/>
      <c r="C1155" s="65"/>
      <c r="D1155" s="66"/>
      <c r="E1155" s="67"/>
      <c r="F1155" s="65"/>
      <c r="G1155" s="66"/>
      <c r="J1155" s="65"/>
      <c r="K1155" s="65"/>
      <c r="L1155" s="66"/>
      <c r="M1155" s="65"/>
      <c r="N1155" s="65"/>
      <c r="O1155" s="65"/>
      <c r="P1155" s="66"/>
      <c r="Q1155" s="31">
        <f t="shared" si="36"/>
        <v>9999</v>
      </c>
      <c r="R1155" s="31" t="str">
        <f t="shared" si="37"/>
        <v/>
      </c>
      <c r="S1155" s="29">
        <f>IF($Q1155&lt;Parâmetros!$E$19,$G1155-1,$G1155)</f>
        <v>0</v>
      </c>
    </row>
    <row r="1156" spans="1:19" ht="15" customHeight="1" x14ac:dyDescent="0.25">
      <c r="A1156" s="124"/>
      <c r="B1156" s="65"/>
      <c r="C1156" s="65"/>
      <c r="D1156" s="66"/>
      <c r="E1156" s="67"/>
      <c r="F1156" s="65"/>
      <c r="G1156" s="66"/>
      <c r="J1156" s="65"/>
      <c r="K1156" s="65"/>
      <c r="L1156" s="66"/>
      <c r="M1156" s="65"/>
      <c r="N1156" s="65"/>
      <c r="O1156" s="65"/>
      <c r="P1156" s="66"/>
      <c r="Q1156" s="31">
        <f t="shared" si="36"/>
        <v>9999</v>
      </c>
      <c r="R1156" s="31" t="str">
        <f t="shared" si="37"/>
        <v/>
      </c>
      <c r="S1156" s="29">
        <f>IF($Q1156&lt;Parâmetros!$E$19,$G1156-1,$G1156)</f>
        <v>0</v>
      </c>
    </row>
    <row r="1157" spans="1:19" ht="15" customHeight="1" x14ac:dyDescent="0.25">
      <c r="A1157" s="124"/>
      <c r="B1157" s="65"/>
      <c r="C1157" s="65"/>
      <c r="D1157" s="66"/>
      <c r="E1157" s="67"/>
      <c r="F1157" s="65"/>
      <c r="G1157" s="66"/>
      <c r="J1157" s="65"/>
      <c r="K1157" s="65"/>
      <c r="L1157" s="66"/>
      <c r="M1157" s="65"/>
      <c r="N1157" s="65"/>
      <c r="O1157" s="65"/>
      <c r="P1157" s="66"/>
      <c r="Q1157" s="31">
        <f t="shared" si="36"/>
        <v>9999</v>
      </c>
      <c r="R1157" s="31" t="str">
        <f t="shared" si="37"/>
        <v/>
      </c>
      <c r="S1157" s="29">
        <f>IF($Q1157&lt;Parâmetros!$E$19,$G1157-1,$G1157)</f>
        <v>0</v>
      </c>
    </row>
    <row r="1158" spans="1:19" ht="15" customHeight="1" x14ac:dyDescent="0.25">
      <c r="A1158" s="124"/>
      <c r="B1158" s="65"/>
      <c r="C1158" s="65"/>
      <c r="D1158" s="66"/>
      <c r="E1158" s="67"/>
      <c r="F1158" s="65"/>
      <c r="G1158" s="66"/>
      <c r="J1158" s="65"/>
      <c r="K1158" s="65"/>
      <c r="L1158" s="66"/>
      <c r="M1158" s="65"/>
      <c r="N1158" s="65"/>
      <c r="O1158" s="65"/>
      <c r="P1158" s="66"/>
      <c r="Q1158" s="31">
        <f t="shared" si="36"/>
        <v>9999</v>
      </c>
      <c r="R1158" s="31" t="str">
        <f t="shared" si="37"/>
        <v/>
      </c>
      <c r="S1158" s="29">
        <f>IF($Q1158&lt;Parâmetros!$E$19,$G1158-1,$G1158)</f>
        <v>0</v>
      </c>
    </row>
    <row r="1159" spans="1:19" ht="15" customHeight="1" x14ac:dyDescent="0.25">
      <c r="A1159" s="124"/>
      <c r="B1159" s="65"/>
      <c r="C1159" s="65"/>
      <c r="D1159" s="66"/>
      <c r="E1159" s="67"/>
      <c r="F1159" s="65"/>
      <c r="G1159" s="66"/>
      <c r="J1159" s="65"/>
      <c r="K1159" s="65"/>
      <c r="L1159" s="66"/>
      <c r="M1159" s="65"/>
      <c r="N1159" s="65"/>
      <c r="O1159" s="65"/>
      <c r="P1159" s="66"/>
      <c r="Q1159" s="31">
        <f t="shared" si="36"/>
        <v>9999</v>
      </c>
      <c r="R1159" s="31" t="str">
        <f t="shared" si="37"/>
        <v/>
      </c>
      <c r="S1159" s="29">
        <f>IF($Q1159&lt;Parâmetros!$E$19,$G1159-1,$G1159)</f>
        <v>0</v>
      </c>
    </row>
    <row r="1160" spans="1:19" ht="15" customHeight="1" x14ac:dyDescent="0.25">
      <c r="A1160" s="124"/>
      <c r="B1160" s="65"/>
      <c r="C1160" s="65"/>
      <c r="D1160" s="66"/>
      <c r="E1160" s="67"/>
      <c r="F1160" s="65"/>
      <c r="G1160" s="66"/>
      <c r="J1160" s="65"/>
      <c r="K1160" s="65"/>
      <c r="L1160" s="66"/>
      <c r="M1160" s="65"/>
      <c r="N1160" s="65"/>
      <c r="O1160" s="65"/>
      <c r="P1160" s="66"/>
      <c r="Q1160" s="31">
        <f t="shared" si="36"/>
        <v>9999</v>
      </c>
      <c r="R1160" s="31" t="str">
        <f t="shared" si="37"/>
        <v/>
      </c>
      <c r="S1160" s="29">
        <f>IF($Q1160&lt;Parâmetros!$E$19,$G1160-1,$G1160)</f>
        <v>0</v>
      </c>
    </row>
    <row r="1161" spans="1:19" ht="15" customHeight="1" x14ac:dyDescent="0.25">
      <c r="A1161" s="124"/>
      <c r="B1161" s="65"/>
      <c r="C1161" s="65"/>
      <c r="D1161" s="66"/>
      <c r="E1161" s="67"/>
      <c r="F1161" s="65"/>
      <c r="G1161" s="66"/>
      <c r="J1161" s="65"/>
      <c r="K1161" s="65"/>
      <c r="L1161" s="66"/>
      <c r="M1161" s="65"/>
      <c r="O1161" s="65"/>
      <c r="P1161" s="66"/>
      <c r="Q1161" s="31">
        <f t="shared" si="36"/>
        <v>9999</v>
      </c>
      <c r="R1161" s="31" t="str">
        <f t="shared" si="37"/>
        <v/>
      </c>
      <c r="S1161" s="29">
        <f>IF($Q1161&lt;Parâmetros!$E$19,$G1161-1,$G1161)</f>
        <v>0</v>
      </c>
    </row>
    <row r="1162" spans="1:19" ht="15" customHeight="1" x14ac:dyDescent="0.25">
      <c r="A1162" s="124"/>
      <c r="B1162" s="65"/>
      <c r="C1162" s="65"/>
      <c r="D1162" s="66"/>
      <c r="E1162" s="67"/>
      <c r="F1162" s="65"/>
      <c r="G1162" s="66"/>
      <c r="J1162" s="65"/>
      <c r="K1162" s="65"/>
      <c r="L1162" s="66"/>
      <c r="M1162" s="65"/>
      <c r="O1162" s="65"/>
      <c r="P1162" s="66"/>
      <c r="Q1162" s="31">
        <f t="shared" si="36"/>
        <v>9999</v>
      </c>
      <c r="R1162" s="31" t="str">
        <f t="shared" si="37"/>
        <v/>
      </c>
      <c r="S1162" s="29">
        <f>IF($Q1162&lt;Parâmetros!$E$19,$G1162-1,$G1162)</f>
        <v>0</v>
      </c>
    </row>
    <row r="1163" spans="1:19" ht="15" customHeight="1" x14ac:dyDescent="0.25">
      <c r="A1163" s="124"/>
      <c r="B1163" s="65"/>
      <c r="C1163" s="65"/>
      <c r="D1163" s="66"/>
      <c r="E1163" s="67"/>
      <c r="F1163" s="65"/>
      <c r="G1163" s="66"/>
      <c r="J1163" s="65"/>
      <c r="K1163" s="65"/>
      <c r="L1163" s="66"/>
      <c r="M1163" s="65"/>
      <c r="O1163" s="65"/>
      <c r="P1163" s="66"/>
      <c r="Q1163" s="31">
        <f t="shared" si="36"/>
        <v>9999</v>
      </c>
      <c r="R1163" s="31" t="str">
        <f t="shared" si="37"/>
        <v/>
      </c>
      <c r="S1163" s="29">
        <f>IF($Q1163&lt;Parâmetros!$E$19,$G1163-1,$G1163)</f>
        <v>0</v>
      </c>
    </row>
    <row r="1164" spans="1:19" ht="15" customHeight="1" x14ac:dyDescent="0.25">
      <c r="A1164" s="124"/>
      <c r="B1164" s="65"/>
      <c r="C1164" s="65"/>
      <c r="D1164" s="66"/>
      <c r="E1164" s="67"/>
      <c r="F1164" s="65"/>
      <c r="G1164" s="66"/>
      <c r="J1164" s="65"/>
      <c r="K1164" s="65"/>
      <c r="L1164" s="66"/>
      <c r="M1164" s="65"/>
      <c r="O1164" s="65"/>
      <c r="P1164" s="66"/>
      <c r="Q1164" s="31">
        <f t="shared" si="36"/>
        <v>9999</v>
      </c>
      <c r="R1164" s="31" t="str">
        <f t="shared" si="37"/>
        <v/>
      </c>
      <c r="S1164" s="29">
        <f>IF($Q1164&lt;Parâmetros!$E$19,$G1164-1,$G1164)</f>
        <v>0</v>
      </c>
    </row>
    <row r="1165" spans="1:19" ht="15" customHeight="1" x14ac:dyDescent="0.25">
      <c r="A1165" s="124"/>
      <c r="B1165" s="65"/>
      <c r="C1165" s="65"/>
      <c r="D1165" s="66"/>
      <c r="E1165" s="67"/>
      <c r="F1165" s="65"/>
      <c r="G1165" s="66"/>
      <c r="J1165" s="65"/>
      <c r="K1165" s="65"/>
      <c r="L1165" s="66"/>
      <c r="M1165" s="65"/>
      <c r="O1165" s="65"/>
      <c r="P1165" s="66"/>
      <c r="Q1165" s="31">
        <f t="shared" si="36"/>
        <v>9999</v>
      </c>
      <c r="R1165" s="31" t="str">
        <f t="shared" si="37"/>
        <v/>
      </c>
      <c r="S1165" s="29">
        <f>IF($Q1165&lt;Parâmetros!$E$19,$G1165-1,$G1165)</f>
        <v>0</v>
      </c>
    </row>
    <row r="1166" spans="1:19" ht="15" customHeight="1" x14ac:dyDescent="0.25">
      <c r="A1166" s="124"/>
      <c r="B1166" s="65"/>
      <c r="C1166" s="65"/>
      <c r="D1166" s="66"/>
      <c r="E1166" s="67"/>
      <c r="F1166" s="65"/>
      <c r="G1166" s="66"/>
      <c r="J1166" s="65"/>
      <c r="K1166" s="65"/>
      <c r="L1166" s="66"/>
      <c r="M1166" s="65"/>
      <c r="O1166" s="65"/>
      <c r="P1166" s="66"/>
      <c r="Q1166" s="31">
        <f t="shared" si="36"/>
        <v>9999</v>
      </c>
      <c r="R1166" s="31" t="str">
        <f t="shared" si="37"/>
        <v/>
      </c>
      <c r="S1166" s="29">
        <f>IF($Q1166&lt;Parâmetros!$E$19,$G1166-1,$G1166)</f>
        <v>0</v>
      </c>
    </row>
    <row r="1167" spans="1:19" ht="15" customHeight="1" x14ac:dyDescent="0.25">
      <c r="A1167" s="124"/>
      <c r="B1167" s="65"/>
      <c r="C1167" s="65"/>
      <c r="D1167" s="66"/>
      <c r="E1167" s="67"/>
      <c r="F1167" s="65"/>
      <c r="G1167" s="66"/>
      <c r="J1167" s="65"/>
      <c r="K1167" s="65"/>
      <c r="L1167" s="66"/>
      <c r="M1167" s="65"/>
      <c r="N1167" s="65"/>
      <c r="O1167" s="65"/>
      <c r="P1167" s="66"/>
      <c r="Q1167" s="31">
        <f t="shared" si="36"/>
        <v>9999</v>
      </c>
      <c r="R1167" s="31" t="str">
        <f t="shared" si="37"/>
        <v/>
      </c>
      <c r="S1167" s="29">
        <f>IF($Q1167&lt;Parâmetros!$E$19,$G1167-1,$G1167)</f>
        <v>0</v>
      </c>
    </row>
    <row r="1168" spans="1:19" ht="15" customHeight="1" x14ac:dyDescent="0.25">
      <c r="A1168" s="124"/>
      <c r="B1168" s="65"/>
      <c r="C1168" s="65"/>
      <c r="D1168" s="66"/>
      <c r="E1168" s="67"/>
      <c r="F1168" s="65"/>
      <c r="G1168" s="66"/>
      <c r="J1168" s="65"/>
      <c r="K1168" s="65"/>
      <c r="L1168" s="66"/>
      <c r="M1168" s="65"/>
      <c r="O1168" s="65"/>
      <c r="P1168" s="66"/>
      <c r="Q1168" s="31">
        <f t="shared" si="36"/>
        <v>9999</v>
      </c>
      <c r="R1168" s="31" t="str">
        <f t="shared" si="37"/>
        <v/>
      </c>
      <c r="S1168" s="29">
        <f>IF($Q1168&lt;Parâmetros!$E$19,$G1168-1,$G1168)</f>
        <v>0</v>
      </c>
    </row>
    <row r="1169" spans="1:19" ht="15" customHeight="1" x14ac:dyDescent="0.25">
      <c r="A1169" s="124"/>
      <c r="B1169" s="65"/>
      <c r="C1169" s="65"/>
      <c r="D1169" s="66"/>
      <c r="E1169" s="67"/>
      <c r="F1169" s="65"/>
      <c r="G1169" s="66"/>
      <c r="J1169" s="65"/>
      <c r="K1169" s="65"/>
      <c r="L1169" s="66"/>
      <c r="M1169" s="65"/>
      <c r="O1169" s="65"/>
      <c r="P1169" s="66"/>
      <c r="Q1169" s="31">
        <f t="shared" si="36"/>
        <v>9999</v>
      </c>
      <c r="R1169" s="31" t="str">
        <f t="shared" si="37"/>
        <v/>
      </c>
      <c r="S1169" s="29">
        <f>IF($Q1169&lt;Parâmetros!$E$19,$G1169-1,$G1169)</f>
        <v>0</v>
      </c>
    </row>
    <row r="1170" spans="1:19" ht="15" customHeight="1" x14ac:dyDescent="0.25">
      <c r="A1170" s="124"/>
      <c r="B1170" s="65"/>
      <c r="C1170" s="65"/>
      <c r="D1170" s="66"/>
      <c r="E1170" s="67"/>
      <c r="F1170" s="65"/>
      <c r="G1170" s="66"/>
      <c r="J1170" s="65"/>
      <c r="K1170" s="65"/>
      <c r="L1170" s="66"/>
      <c r="M1170" s="65"/>
      <c r="N1170" s="65"/>
      <c r="O1170" s="65"/>
      <c r="P1170" s="66"/>
      <c r="Q1170" s="31">
        <f t="shared" si="36"/>
        <v>9999</v>
      </c>
      <c r="R1170" s="31" t="str">
        <f t="shared" si="37"/>
        <v/>
      </c>
      <c r="S1170" s="29">
        <f>IF($Q1170&lt;Parâmetros!$E$19,$G1170-1,$G1170)</f>
        <v>0</v>
      </c>
    </row>
    <row r="1171" spans="1:19" ht="15" customHeight="1" x14ac:dyDescent="0.25">
      <c r="A1171" s="124"/>
      <c r="B1171" s="65"/>
      <c r="C1171" s="65"/>
      <c r="D1171" s="66"/>
      <c r="E1171" s="67"/>
      <c r="F1171" s="65"/>
      <c r="G1171" s="66"/>
      <c r="J1171" s="65"/>
      <c r="K1171" s="65"/>
      <c r="L1171" s="66"/>
      <c r="M1171" s="65"/>
      <c r="N1171" s="65"/>
      <c r="O1171" s="65"/>
      <c r="P1171" s="66"/>
      <c r="Q1171" s="31">
        <f t="shared" si="36"/>
        <v>9999</v>
      </c>
      <c r="R1171" s="31" t="str">
        <f t="shared" si="37"/>
        <v/>
      </c>
      <c r="S1171" s="29">
        <f>IF($Q1171&lt;Parâmetros!$E$19,$G1171-1,$G1171)</f>
        <v>0</v>
      </c>
    </row>
    <row r="1172" spans="1:19" ht="15" customHeight="1" x14ac:dyDescent="0.25">
      <c r="A1172" s="124"/>
      <c r="B1172" s="65"/>
      <c r="C1172" s="65"/>
      <c r="D1172" s="66"/>
      <c r="E1172" s="67"/>
      <c r="F1172" s="65"/>
      <c r="G1172" s="66"/>
      <c r="J1172" s="65"/>
      <c r="K1172" s="65"/>
      <c r="L1172" s="66"/>
      <c r="M1172" s="65"/>
      <c r="O1172" s="65"/>
      <c r="P1172" s="66"/>
      <c r="Q1172" s="31">
        <f t="shared" si="36"/>
        <v>9999</v>
      </c>
      <c r="R1172" s="31" t="str">
        <f t="shared" si="37"/>
        <v/>
      </c>
      <c r="S1172" s="29">
        <f>IF($Q1172&lt;Parâmetros!$E$19,$G1172-1,$G1172)</f>
        <v>0</v>
      </c>
    </row>
    <row r="1173" spans="1:19" ht="15" customHeight="1" x14ac:dyDescent="0.25">
      <c r="A1173" s="124"/>
      <c r="B1173" s="65"/>
      <c r="C1173" s="65"/>
      <c r="D1173" s="66"/>
      <c r="E1173" s="67"/>
      <c r="F1173" s="65"/>
      <c r="G1173" s="66"/>
      <c r="J1173" s="65"/>
      <c r="K1173" s="65"/>
      <c r="L1173" s="66"/>
      <c r="M1173" s="65"/>
      <c r="O1173" s="65"/>
      <c r="P1173" s="66"/>
      <c r="Q1173" s="31">
        <f t="shared" si="36"/>
        <v>9999</v>
      </c>
      <c r="R1173" s="31" t="str">
        <f t="shared" si="37"/>
        <v/>
      </c>
      <c r="S1173" s="29">
        <f>IF($Q1173&lt;Parâmetros!$E$19,$G1173-1,$G1173)</f>
        <v>0</v>
      </c>
    </row>
    <row r="1174" spans="1:19" ht="15" customHeight="1" x14ac:dyDescent="0.25">
      <c r="A1174" s="124"/>
      <c r="B1174" s="65"/>
      <c r="C1174" s="65"/>
      <c r="D1174" s="66"/>
      <c r="E1174" s="67"/>
      <c r="F1174" s="65"/>
      <c r="G1174" s="66"/>
      <c r="J1174" s="65"/>
      <c r="K1174" s="65"/>
      <c r="L1174" s="66"/>
      <c r="M1174" s="65"/>
      <c r="O1174" s="65"/>
      <c r="P1174" s="66"/>
      <c r="Q1174" s="31">
        <f t="shared" si="36"/>
        <v>9999</v>
      </c>
      <c r="R1174" s="31" t="str">
        <f t="shared" si="37"/>
        <v/>
      </c>
      <c r="S1174" s="29">
        <f>IF($Q1174&lt;Parâmetros!$E$19,$G1174-1,$G1174)</f>
        <v>0</v>
      </c>
    </row>
    <row r="1175" spans="1:19" ht="15" customHeight="1" x14ac:dyDescent="0.25">
      <c r="A1175" s="124"/>
      <c r="B1175" s="65"/>
      <c r="C1175" s="65"/>
      <c r="D1175" s="66"/>
      <c r="E1175" s="67"/>
      <c r="F1175" s="65"/>
      <c r="G1175" s="66"/>
      <c r="J1175" s="65"/>
      <c r="K1175" s="65"/>
      <c r="L1175" s="66"/>
      <c r="M1175" s="65"/>
      <c r="O1175" s="65"/>
      <c r="P1175" s="66"/>
      <c r="Q1175" s="31">
        <f t="shared" si="36"/>
        <v>9999</v>
      </c>
      <c r="R1175" s="31" t="str">
        <f t="shared" si="37"/>
        <v/>
      </c>
      <c r="S1175" s="29">
        <f>IF($Q1175&lt;Parâmetros!$E$19,$G1175-1,$G1175)</f>
        <v>0</v>
      </c>
    </row>
    <row r="1176" spans="1:19" ht="15" customHeight="1" x14ac:dyDescent="0.25">
      <c r="A1176" s="124"/>
      <c r="B1176" s="65"/>
      <c r="C1176" s="65"/>
      <c r="D1176" s="66"/>
      <c r="E1176" s="67"/>
      <c r="F1176" s="65"/>
      <c r="G1176" s="66"/>
      <c r="J1176" s="65"/>
      <c r="K1176" s="65"/>
      <c r="L1176" s="66"/>
      <c r="M1176" s="65"/>
      <c r="O1176" s="65"/>
      <c r="P1176" s="66"/>
      <c r="Q1176" s="31">
        <f t="shared" si="36"/>
        <v>9999</v>
      </c>
      <c r="R1176" s="31" t="str">
        <f t="shared" si="37"/>
        <v/>
      </c>
      <c r="S1176" s="29">
        <f>IF($Q1176&lt;Parâmetros!$E$19,$G1176-1,$G1176)</f>
        <v>0</v>
      </c>
    </row>
    <row r="1177" spans="1:19" ht="15" customHeight="1" x14ac:dyDescent="0.25">
      <c r="A1177" s="124"/>
      <c r="B1177" s="65"/>
      <c r="C1177" s="65"/>
      <c r="D1177" s="66"/>
      <c r="E1177" s="67"/>
      <c r="F1177" s="65"/>
      <c r="G1177" s="66"/>
      <c r="J1177" s="65"/>
      <c r="K1177" s="65"/>
      <c r="L1177" s="66"/>
      <c r="M1177" s="65"/>
      <c r="O1177" s="65"/>
      <c r="P1177" s="66"/>
      <c r="Q1177" s="31">
        <f t="shared" si="36"/>
        <v>9999</v>
      </c>
      <c r="R1177" s="31" t="str">
        <f t="shared" si="37"/>
        <v/>
      </c>
      <c r="S1177" s="29">
        <f>IF($Q1177&lt;Parâmetros!$E$19,$G1177-1,$G1177)</f>
        <v>0</v>
      </c>
    </row>
    <row r="1178" spans="1:19" ht="15" customHeight="1" x14ac:dyDescent="0.25">
      <c r="A1178" s="124"/>
      <c r="B1178" s="65"/>
      <c r="C1178" s="65"/>
      <c r="D1178" s="66"/>
      <c r="E1178" s="67"/>
      <c r="F1178" s="65"/>
      <c r="G1178" s="66"/>
      <c r="J1178" s="65"/>
      <c r="K1178" s="65"/>
      <c r="L1178" s="66"/>
      <c r="M1178" s="65"/>
      <c r="O1178" s="65"/>
      <c r="P1178" s="66"/>
      <c r="Q1178" s="31">
        <f t="shared" si="36"/>
        <v>9999</v>
      </c>
      <c r="R1178" s="31" t="str">
        <f t="shared" si="37"/>
        <v/>
      </c>
      <c r="S1178" s="29">
        <f>IF($Q1178&lt;Parâmetros!$E$19,$G1178-1,$G1178)</f>
        <v>0</v>
      </c>
    </row>
    <row r="1179" spans="1:19" ht="15" customHeight="1" x14ac:dyDescent="0.25">
      <c r="A1179" s="124"/>
      <c r="B1179" s="65"/>
      <c r="C1179" s="65"/>
      <c r="D1179" s="66"/>
      <c r="E1179" s="67"/>
      <c r="F1179" s="65"/>
      <c r="G1179" s="66"/>
      <c r="J1179" s="65"/>
      <c r="K1179" s="65"/>
      <c r="L1179" s="66"/>
      <c r="M1179" s="65"/>
      <c r="O1179" s="65"/>
      <c r="P1179" s="66"/>
      <c r="Q1179" s="31">
        <f t="shared" si="36"/>
        <v>9999</v>
      </c>
      <c r="R1179" s="31" t="str">
        <f t="shared" si="37"/>
        <v/>
      </c>
      <c r="S1179" s="29">
        <f>IF($Q1179&lt;Parâmetros!$E$19,$G1179-1,$G1179)</f>
        <v>0</v>
      </c>
    </row>
    <row r="1180" spans="1:19" ht="15" customHeight="1" x14ac:dyDescent="0.25">
      <c r="A1180" s="124"/>
      <c r="B1180" s="65"/>
      <c r="C1180" s="65"/>
      <c r="D1180" s="66"/>
      <c r="E1180" s="67"/>
      <c r="F1180" s="65"/>
      <c r="G1180" s="66"/>
      <c r="J1180" s="65"/>
      <c r="K1180" s="65"/>
      <c r="L1180" s="66"/>
      <c r="M1180" s="65"/>
      <c r="N1180" s="65"/>
      <c r="O1180" s="65"/>
      <c r="P1180" s="66"/>
      <c r="Q1180" s="31">
        <f t="shared" si="36"/>
        <v>9999</v>
      </c>
      <c r="R1180" s="31" t="str">
        <f t="shared" si="37"/>
        <v/>
      </c>
      <c r="S1180" s="29">
        <f>IF($Q1180&lt;Parâmetros!$E$19,$G1180-1,$G1180)</f>
        <v>0</v>
      </c>
    </row>
    <row r="1181" spans="1:19" ht="15" customHeight="1" x14ac:dyDescent="0.25">
      <c r="A1181" s="124"/>
      <c r="B1181" s="65"/>
      <c r="C1181" s="65"/>
      <c r="D1181" s="66"/>
      <c r="E1181" s="67"/>
      <c r="F1181" s="65"/>
      <c r="G1181" s="66"/>
      <c r="J1181" s="65"/>
      <c r="K1181" s="65"/>
      <c r="L1181" s="66"/>
      <c r="M1181" s="65"/>
      <c r="N1181" s="65"/>
      <c r="O1181" s="65"/>
      <c r="P1181" s="66"/>
      <c r="Q1181" s="31">
        <f t="shared" si="36"/>
        <v>9999</v>
      </c>
      <c r="R1181" s="31" t="str">
        <f t="shared" si="37"/>
        <v/>
      </c>
      <c r="S1181" s="29">
        <f>IF($Q1181&lt;Parâmetros!$E$19,$G1181-1,$G1181)</f>
        <v>0</v>
      </c>
    </row>
    <row r="1182" spans="1:19" ht="15" customHeight="1" x14ac:dyDescent="0.25">
      <c r="A1182" s="124"/>
      <c r="B1182" s="65"/>
      <c r="C1182" s="65"/>
      <c r="D1182" s="66"/>
      <c r="E1182" s="67"/>
      <c r="F1182" s="65"/>
      <c r="G1182" s="66"/>
      <c r="J1182" s="65"/>
      <c r="K1182" s="65"/>
      <c r="L1182" s="66"/>
      <c r="M1182" s="65"/>
      <c r="N1182" s="65"/>
      <c r="O1182" s="65"/>
      <c r="P1182" s="66"/>
      <c r="Q1182" s="31">
        <f t="shared" si="36"/>
        <v>9999</v>
      </c>
      <c r="R1182" s="31" t="str">
        <f t="shared" si="37"/>
        <v/>
      </c>
      <c r="S1182" s="29">
        <f>IF($Q1182&lt;Parâmetros!$E$19,$G1182-1,$G1182)</f>
        <v>0</v>
      </c>
    </row>
    <row r="1183" spans="1:19" ht="15" customHeight="1" x14ac:dyDescent="0.25">
      <c r="A1183" s="124"/>
      <c r="B1183" s="65"/>
      <c r="C1183" s="65"/>
      <c r="D1183" s="66"/>
      <c r="E1183" s="67"/>
      <c r="F1183" s="65"/>
      <c r="G1183" s="66"/>
      <c r="J1183" s="65"/>
      <c r="K1183" s="65"/>
      <c r="L1183" s="66"/>
      <c r="M1183" s="65"/>
      <c r="N1183" s="65"/>
      <c r="O1183" s="65"/>
      <c r="P1183" s="66"/>
      <c r="Q1183" s="31">
        <f t="shared" si="36"/>
        <v>9999</v>
      </c>
      <c r="R1183" s="31" t="str">
        <f t="shared" si="37"/>
        <v/>
      </c>
      <c r="S1183" s="29">
        <f>IF($Q1183&lt;Parâmetros!$E$19,$G1183-1,$G1183)</f>
        <v>0</v>
      </c>
    </row>
    <row r="1184" spans="1:19" ht="15" customHeight="1" x14ac:dyDescent="0.25">
      <c r="A1184" s="124"/>
      <c r="B1184" s="65"/>
      <c r="C1184" s="65"/>
      <c r="D1184" s="66"/>
      <c r="E1184" s="67"/>
      <c r="F1184" s="65"/>
      <c r="G1184" s="66"/>
      <c r="J1184" s="65"/>
      <c r="K1184" s="65"/>
      <c r="L1184" s="66"/>
      <c r="M1184" s="65"/>
      <c r="N1184" s="65"/>
      <c r="O1184" s="65"/>
      <c r="P1184" s="66"/>
      <c r="Q1184" s="31">
        <f t="shared" si="36"/>
        <v>9999</v>
      </c>
      <c r="R1184" s="31" t="str">
        <f t="shared" si="37"/>
        <v/>
      </c>
      <c r="S1184" s="29">
        <f>IF($Q1184&lt;Parâmetros!$E$19,$G1184-1,$G1184)</f>
        <v>0</v>
      </c>
    </row>
    <row r="1185" spans="1:19" ht="15" customHeight="1" x14ac:dyDescent="0.25">
      <c r="A1185" s="124"/>
      <c r="B1185" s="65"/>
      <c r="C1185" s="65"/>
      <c r="D1185" s="66"/>
      <c r="E1185" s="67"/>
      <c r="F1185" s="65"/>
      <c r="G1185" s="66"/>
      <c r="J1185" s="65"/>
      <c r="K1185" s="65"/>
      <c r="L1185" s="66"/>
      <c r="M1185" s="65"/>
      <c r="N1185" s="65"/>
      <c r="O1185" s="65"/>
      <c r="P1185" s="66"/>
      <c r="Q1185" s="31">
        <f t="shared" si="36"/>
        <v>9999</v>
      </c>
      <c r="R1185" s="31" t="str">
        <f t="shared" si="37"/>
        <v/>
      </c>
      <c r="S1185" s="29">
        <f>IF($Q1185&lt;Parâmetros!$E$19,$G1185-1,$G1185)</f>
        <v>0</v>
      </c>
    </row>
    <row r="1186" spans="1:19" ht="15" customHeight="1" x14ac:dyDescent="0.25">
      <c r="A1186" s="124"/>
      <c r="B1186" s="65"/>
      <c r="C1186" s="65"/>
      <c r="D1186" s="66"/>
      <c r="E1186" s="67"/>
      <c r="F1186" s="65"/>
      <c r="G1186" s="66"/>
      <c r="J1186" s="65"/>
      <c r="K1186" s="65"/>
      <c r="L1186" s="66"/>
      <c r="M1186" s="65"/>
      <c r="N1186" s="65"/>
      <c r="O1186" s="65"/>
      <c r="P1186" s="66"/>
      <c r="Q1186" s="31">
        <f t="shared" si="36"/>
        <v>9999</v>
      </c>
      <c r="R1186" s="31" t="str">
        <f t="shared" si="37"/>
        <v/>
      </c>
      <c r="S1186" s="29">
        <f>IF($Q1186&lt;Parâmetros!$E$19,$G1186-1,$G1186)</f>
        <v>0</v>
      </c>
    </row>
    <row r="1187" spans="1:19" ht="15" customHeight="1" x14ac:dyDescent="0.25">
      <c r="A1187" s="124"/>
      <c r="B1187" s="65"/>
      <c r="C1187" s="65"/>
      <c r="D1187" s="66"/>
      <c r="E1187" s="67"/>
      <c r="F1187" s="65"/>
      <c r="G1187" s="66"/>
      <c r="J1187" s="65"/>
      <c r="K1187" s="65"/>
      <c r="L1187" s="66"/>
      <c r="M1187" s="65"/>
      <c r="N1187" s="65"/>
      <c r="O1187" s="65"/>
      <c r="P1187" s="66"/>
      <c r="Q1187" s="31">
        <f t="shared" si="36"/>
        <v>9999</v>
      </c>
      <c r="R1187" s="31" t="str">
        <f t="shared" si="37"/>
        <v/>
      </c>
      <c r="S1187" s="29">
        <f>IF($Q1187&lt;Parâmetros!$E$19,$G1187-1,$G1187)</f>
        <v>0</v>
      </c>
    </row>
    <row r="1188" spans="1:19" ht="15" customHeight="1" x14ac:dyDescent="0.25">
      <c r="A1188" s="124"/>
      <c r="B1188" s="65"/>
      <c r="C1188" s="65"/>
      <c r="D1188" s="66"/>
      <c r="E1188" s="67"/>
      <c r="F1188" s="65"/>
      <c r="G1188" s="66"/>
      <c r="J1188" s="65"/>
      <c r="K1188" s="65"/>
      <c r="L1188" s="66"/>
      <c r="M1188" s="65"/>
      <c r="N1188" s="65"/>
      <c r="O1188" s="65"/>
      <c r="P1188" s="66"/>
      <c r="Q1188" s="31">
        <f t="shared" si="36"/>
        <v>9999</v>
      </c>
      <c r="R1188" s="31" t="str">
        <f t="shared" si="37"/>
        <v/>
      </c>
      <c r="S1188" s="29">
        <f>IF($Q1188&lt;Parâmetros!$E$19,$G1188-1,$G1188)</f>
        <v>0</v>
      </c>
    </row>
    <row r="1189" spans="1:19" ht="15" customHeight="1" x14ac:dyDescent="0.25">
      <c r="A1189" s="124"/>
      <c r="B1189" s="65"/>
      <c r="C1189" s="65"/>
      <c r="D1189" s="66"/>
      <c r="E1189" s="67"/>
      <c r="F1189" s="65"/>
      <c r="G1189" s="66"/>
      <c r="J1189" s="65"/>
      <c r="K1189" s="65"/>
      <c r="L1189" s="66"/>
      <c r="M1189" s="65"/>
      <c r="N1189" s="65"/>
      <c r="O1189" s="65"/>
      <c r="P1189" s="66"/>
      <c r="Q1189" s="31">
        <f t="shared" si="36"/>
        <v>9999</v>
      </c>
      <c r="R1189" s="31" t="str">
        <f t="shared" si="37"/>
        <v/>
      </c>
      <c r="S1189" s="29">
        <f>IF($Q1189&lt;Parâmetros!$E$19,$G1189-1,$G1189)</f>
        <v>0</v>
      </c>
    </row>
    <row r="1190" spans="1:19" ht="15" customHeight="1" x14ac:dyDescent="0.25">
      <c r="A1190" s="124"/>
      <c r="B1190" s="65"/>
      <c r="C1190" s="65"/>
      <c r="D1190" s="66"/>
      <c r="E1190" s="67"/>
      <c r="F1190" s="65"/>
      <c r="G1190" s="66"/>
      <c r="J1190" s="65"/>
      <c r="K1190" s="65"/>
      <c r="L1190" s="66"/>
      <c r="M1190" s="65"/>
      <c r="N1190" s="65"/>
      <c r="O1190" s="65"/>
      <c r="P1190" s="66"/>
      <c r="Q1190" s="31">
        <f t="shared" si="36"/>
        <v>9999</v>
      </c>
      <c r="R1190" s="31" t="str">
        <f t="shared" si="37"/>
        <v/>
      </c>
      <c r="S1190" s="29">
        <f>IF($Q1190&lt;Parâmetros!$E$19,$G1190-1,$G1190)</f>
        <v>0</v>
      </c>
    </row>
    <row r="1191" spans="1:19" ht="15" customHeight="1" x14ac:dyDescent="0.25">
      <c r="A1191" s="124"/>
      <c r="B1191" s="65"/>
      <c r="C1191" s="65"/>
      <c r="D1191" s="66"/>
      <c r="E1191" s="67"/>
      <c r="F1191" s="65"/>
      <c r="G1191" s="66"/>
      <c r="J1191" s="65"/>
      <c r="K1191" s="65"/>
      <c r="L1191" s="66"/>
      <c r="M1191" s="65"/>
      <c r="N1191" s="65"/>
      <c r="O1191" s="65"/>
      <c r="P1191" s="66"/>
      <c r="Q1191" s="31">
        <f t="shared" si="36"/>
        <v>9999</v>
      </c>
      <c r="R1191" s="31" t="str">
        <f t="shared" si="37"/>
        <v/>
      </c>
      <c r="S1191" s="29">
        <f>IF($Q1191&lt;Parâmetros!$E$19,$G1191-1,$G1191)</f>
        <v>0</v>
      </c>
    </row>
    <row r="1192" spans="1:19" ht="15" customHeight="1" x14ac:dyDescent="0.25">
      <c r="A1192" s="124"/>
      <c r="B1192" s="65"/>
      <c r="C1192" s="65"/>
      <c r="D1192" s="66"/>
      <c r="E1192" s="67"/>
      <c r="F1192" s="65"/>
      <c r="G1192" s="66"/>
      <c r="J1192" s="65"/>
      <c r="K1192" s="65"/>
      <c r="L1192" s="66"/>
      <c r="M1192" s="65"/>
      <c r="N1192" s="65"/>
      <c r="O1192" s="65"/>
      <c r="P1192" s="66"/>
      <c r="Q1192" s="31">
        <f t="shared" si="36"/>
        <v>9999</v>
      </c>
      <c r="R1192" s="31" t="str">
        <f t="shared" si="37"/>
        <v/>
      </c>
      <c r="S1192" s="29">
        <f>IF($Q1192&lt;Parâmetros!$E$19,$G1192-1,$G1192)</f>
        <v>0</v>
      </c>
    </row>
    <row r="1193" spans="1:19" ht="15" customHeight="1" x14ac:dyDescent="0.25">
      <c r="A1193" s="124"/>
      <c r="B1193" s="65"/>
      <c r="C1193" s="65"/>
      <c r="D1193" s="66"/>
      <c r="E1193" s="67"/>
      <c r="F1193" s="65"/>
      <c r="G1193" s="66"/>
      <c r="J1193" s="65"/>
      <c r="K1193" s="65"/>
      <c r="L1193" s="66"/>
      <c r="M1193" s="65"/>
      <c r="N1193" s="65"/>
      <c r="O1193" s="65"/>
      <c r="P1193" s="66"/>
      <c r="Q1193" s="31">
        <f t="shared" si="36"/>
        <v>9999</v>
      </c>
      <c r="R1193" s="31" t="str">
        <f t="shared" si="37"/>
        <v/>
      </c>
      <c r="S1193" s="29">
        <f>IF($Q1193&lt;Parâmetros!$E$19,$G1193-1,$G1193)</f>
        <v>0</v>
      </c>
    </row>
    <row r="1194" spans="1:19" ht="15" customHeight="1" x14ac:dyDescent="0.25">
      <c r="A1194" s="124"/>
      <c r="B1194" s="65"/>
      <c r="C1194" s="65"/>
      <c r="D1194" s="66"/>
      <c r="E1194" s="67"/>
      <c r="F1194" s="65"/>
      <c r="G1194" s="66"/>
      <c r="J1194" s="65"/>
      <c r="K1194" s="65"/>
      <c r="L1194" s="66"/>
      <c r="M1194" s="65"/>
      <c r="N1194" s="65"/>
      <c r="O1194" s="65"/>
      <c r="P1194" s="66"/>
      <c r="Q1194" s="31">
        <f t="shared" si="36"/>
        <v>9999</v>
      </c>
      <c r="R1194" s="31" t="str">
        <f t="shared" si="37"/>
        <v/>
      </c>
      <c r="S1194" s="29">
        <f>IF($Q1194&lt;Parâmetros!$E$19,$G1194-1,$G1194)</f>
        <v>0</v>
      </c>
    </row>
    <row r="1195" spans="1:19" ht="15" customHeight="1" x14ac:dyDescent="0.25">
      <c r="A1195" s="124"/>
      <c r="B1195" s="65"/>
      <c r="C1195" s="65"/>
      <c r="D1195" s="66"/>
      <c r="E1195" s="67"/>
      <c r="F1195" s="65"/>
      <c r="G1195" s="66"/>
      <c r="J1195" s="65"/>
      <c r="K1195" s="65"/>
      <c r="L1195" s="66"/>
      <c r="M1195" s="65"/>
      <c r="N1195" s="65"/>
      <c r="O1195" s="65"/>
      <c r="P1195" s="66"/>
      <c r="Q1195" s="31">
        <f t="shared" si="36"/>
        <v>9999</v>
      </c>
      <c r="R1195" s="31" t="str">
        <f t="shared" si="37"/>
        <v/>
      </c>
      <c r="S1195" s="29">
        <f>IF($Q1195&lt;Parâmetros!$E$19,$G1195-1,$G1195)</f>
        <v>0</v>
      </c>
    </row>
    <row r="1196" spans="1:19" ht="15" customHeight="1" x14ac:dyDescent="0.25">
      <c r="A1196" s="124"/>
      <c r="B1196" s="65"/>
      <c r="C1196" s="65"/>
      <c r="D1196" s="66"/>
      <c r="E1196" s="67"/>
      <c r="F1196" s="65"/>
      <c r="G1196" s="66"/>
      <c r="J1196" s="65"/>
      <c r="K1196" s="65"/>
      <c r="L1196" s="66"/>
      <c r="M1196" s="65"/>
      <c r="N1196" s="65"/>
      <c r="O1196" s="65"/>
      <c r="P1196" s="66"/>
      <c r="Q1196" s="31">
        <f t="shared" si="36"/>
        <v>9999</v>
      </c>
      <c r="R1196" s="31" t="str">
        <f t="shared" si="37"/>
        <v/>
      </c>
      <c r="S1196" s="29">
        <f>IF($Q1196&lt;Parâmetros!$E$19,$G1196-1,$G1196)</f>
        <v>0</v>
      </c>
    </row>
    <row r="1197" spans="1:19" ht="15" customHeight="1" x14ac:dyDescent="0.25">
      <c r="A1197" s="124"/>
      <c r="B1197" s="65"/>
      <c r="C1197" s="65"/>
      <c r="D1197" s="66"/>
      <c r="E1197" s="67"/>
      <c r="F1197" s="65"/>
      <c r="G1197" s="66"/>
      <c r="J1197" s="65"/>
      <c r="K1197" s="65"/>
      <c r="L1197" s="66"/>
      <c r="M1197" s="65"/>
      <c r="N1197" s="65"/>
      <c r="O1197" s="65"/>
      <c r="P1197" s="66"/>
      <c r="Q1197" s="31">
        <f t="shared" si="36"/>
        <v>9999</v>
      </c>
      <c r="R1197" s="31" t="str">
        <f t="shared" si="37"/>
        <v/>
      </c>
      <c r="S1197" s="29">
        <f>IF($Q1197&lt;Parâmetros!$E$19,$G1197-1,$G1197)</f>
        <v>0</v>
      </c>
    </row>
    <row r="1198" spans="1:19" ht="15" customHeight="1" x14ac:dyDescent="0.25">
      <c r="A1198" s="124"/>
      <c r="B1198" s="65"/>
      <c r="C1198" s="65"/>
      <c r="D1198" s="66"/>
      <c r="E1198" s="67"/>
      <c r="F1198" s="65"/>
      <c r="G1198" s="66"/>
      <c r="J1198" s="65"/>
      <c r="K1198" s="65"/>
      <c r="L1198" s="66"/>
      <c r="M1198" s="65"/>
      <c r="O1198" s="65"/>
      <c r="P1198" s="66"/>
      <c r="Q1198" s="31">
        <f t="shared" si="36"/>
        <v>9999</v>
      </c>
      <c r="R1198" s="31" t="str">
        <f t="shared" si="37"/>
        <v/>
      </c>
      <c r="S1198" s="29">
        <f>IF($Q1198&lt;Parâmetros!$E$19,$G1198-1,$G1198)</f>
        <v>0</v>
      </c>
    </row>
    <row r="1199" spans="1:19" ht="15" customHeight="1" x14ac:dyDescent="0.25">
      <c r="A1199" s="124"/>
      <c r="B1199" s="65"/>
      <c r="C1199" s="65"/>
      <c r="D1199" s="66"/>
      <c r="E1199" s="67"/>
      <c r="F1199" s="65"/>
      <c r="G1199" s="66"/>
      <c r="J1199" s="65"/>
      <c r="K1199" s="65"/>
      <c r="L1199" s="66"/>
      <c r="M1199" s="65"/>
      <c r="N1199" s="65"/>
      <c r="O1199" s="65"/>
      <c r="P1199" s="66"/>
      <c r="Q1199" s="31">
        <f t="shared" si="36"/>
        <v>9999</v>
      </c>
      <c r="R1199" s="31" t="str">
        <f t="shared" si="37"/>
        <v/>
      </c>
      <c r="S1199" s="29">
        <f>IF($Q1199&lt;Parâmetros!$E$19,$G1199-1,$G1199)</f>
        <v>0</v>
      </c>
    </row>
    <row r="1200" spans="1:19" ht="15" customHeight="1" x14ac:dyDescent="0.25">
      <c r="A1200" s="124"/>
      <c r="B1200" s="65"/>
      <c r="C1200" s="65"/>
      <c r="D1200" s="66"/>
      <c r="E1200" s="67"/>
      <c r="F1200" s="65"/>
      <c r="G1200" s="66"/>
      <c r="J1200" s="65"/>
      <c r="K1200" s="65"/>
      <c r="L1200" s="66"/>
      <c r="M1200" s="65"/>
      <c r="N1200" s="65"/>
      <c r="O1200" s="65"/>
      <c r="P1200" s="66"/>
      <c r="Q1200" s="31">
        <f t="shared" si="36"/>
        <v>9999</v>
      </c>
      <c r="R1200" s="31" t="str">
        <f t="shared" si="37"/>
        <v/>
      </c>
      <c r="S1200" s="29">
        <f>IF($Q1200&lt;Parâmetros!$E$19,$G1200-1,$G1200)</f>
        <v>0</v>
      </c>
    </row>
    <row r="1201" spans="1:19" ht="15" customHeight="1" x14ac:dyDescent="0.25">
      <c r="A1201" s="124"/>
      <c r="B1201" s="65"/>
      <c r="C1201" s="65"/>
      <c r="D1201" s="66"/>
      <c r="E1201" s="67"/>
      <c r="F1201" s="65"/>
      <c r="G1201" s="66"/>
      <c r="J1201" s="65"/>
      <c r="K1201" s="65"/>
      <c r="L1201" s="66"/>
      <c r="M1201" s="65"/>
      <c r="N1201" s="65"/>
      <c r="O1201" s="65"/>
      <c r="P1201" s="66"/>
      <c r="Q1201" s="31">
        <f t="shared" si="36"/>
        <v>9999</v>
      </c>
      <c r="R1201" s="31" t="str">
        <f t="shared" si="37"/>
        <v/>
      </c>
      <c r="S1201" s="29">
        <f>IF($Q1201&lt;Parâmetros!$E$19,$G1201-1,$G1201)</f>
        <v>0</v>
      </c>
    </row>
    <row r="1202" spans="1:19" ht="15" customHeight="1" x14ac:dyDescent="0.25">
      <c r="A1202" s="124"/>
      <c r="B1202" s="65"/>
      <c r="C1202" s="65"/>
      <c r="D1202" s="66"/>
      <c r="E1202" s="67"/>
      <c r="F1202" s="65"/>
      <c r="G1202" s="66"/>
      <c r="J1202" s="65"/>
      <c r="K1202" s="65"/>
      <c r="L1202" s="66"/>
      <c r="M1202" s="65"/>
      <c r="N1202" s="65"/>
      <c r="O1202" s="65"/>
      <c r="P1202" s="66"/>
      <c r="Q1202" s="31">
        <f t="shared" si="36"/>
        <v>9999</v>
      </c>
      <c r="R1202" s="31" t="str">
        <f t="shared" si="37"/>
        <v/>
      </c>
      <c r="S1202" s="29">
        <f>IF($Q1202&lt;Parâmetros!$E$19,$G1202-1,$G1202)</f>
        <v>0</v>
      </c>
    </row>
    <row r="1203" spans="1:19" ht="15" customHeight="1" x14ac:dyDescent="0.25">
      <c r="A1203" s="124"/>
      <c r="B1203" s="65"/>
      <c r="C1203" s="65"/>
      <c r="D1203" s="66"/>
      <c r="E1203" s="67"/>
      <c r="F1203" s="65"/>
      <c r="G1203" s="66"/>
      <c r="J1203" s="65"/>
      <c r="K1203" s="65"/>
      <c r="L1203" s="66"/>
      <c r="M1203" s="65"/>
      <c r="N1203" s="65"/>
      <c r="O1203" s="65"/>
      <c r="P1203" s="66"/>
      <c r="Q1203" s="31">
        <f t="shared" si="36"/>
        <v>9999</v>
      </c>
      <c r="R1203" s="31" t="str">
        <f t="shared" si="37"/>
        <v/>
      </c>
      <c r="S1203" s="29">
        <f>IF($Q1203&lt;Parâmetros!$E$19,$G1203-1,$G1203)</f>
        <v>0</v>
      </c>
    </row>
    <row r="1204" spans="1:19" ht="15" customHeight="1" x14ac:dyDescent="0.25">
      <c r="A1204" s="124"/>
      <c r="B1204" s="65"/>
      <c r="C1204" s="65"/>
      <c r="D1204" s="66"/>
      <c r="E1204" s="67"/>
      <c r="F1204" s="65"/>
      <c r="G1204" s="66"/>
      <c r="J1204" s="65"/>
      <c r="K1204" s="65"/>
      <c r="L1204" s="66"/>
      <c r="M1204" s="65"/>
      <c r="N1204" s="65"/>
      <c r="O1204" s="65"/>
      <c r="P1204" s="66"/>
      <c r="Q1204" s="31">
        <f t="shared" si="36"/>
        <v>9999</v>
      </c>
      <c r="R1204" s="31" t="str">
        <f t="shared" si="37"/>
        <v/>
      </c>
      <c r="S1204" s="29">
        <f>IF($Q1204&lt;Parâmetros!$E$19,$G1204-1,$G1204)</f>
        <v>0</v>
      </c>
    </row>
    <row r="1205" spans="1:19" ht="15" customHeight="1" x14ac:dyDescent="0.25">
      <c r="A1205" s="124"/>
      <c r="B1205" s="65"/>
      <c r="C1205" s="65"/>
      <c r="D1205" s="66"/>
      <c r="E1205" s="67"/>
      <c r="F1205" s="65"/>
      <c r="G1205" s="66"/>
      <c r="J1205" s="65"/>
      <c r="K1205" s="65"/>
      <c r="L1205" s="66"/>
      <c r="M1205" s="65"/>
      <c r="N1205" s="65"/>
      <c r="O1205" s="65"/>
      <c r="P1205" s="66"/>
      <c r="Q1205" s="31">
        <f t="shared" si="36"/>
        <v>9999</v>
      </c>
      <c r="R1205" s="31" t="str">
        <f t="shared" si="37"/>
        <v/>
      </c>
      <c r="S1205" s="29">
        <f>IF($Q1205&lt;Parâmetros!$E$19,$G1205-1,$G1205)</f>
        <v>0</v>
      </c>
    </row>
    <row r="1206" spans="1:19" ht="15" customHeight="1" x14ac:dyDescent="0.25">
      <c r="A1206" s="124"/>
      <c r="B1206" s="65"/>
      <c r="C1206" s="65"/>
      <c r="D1206" s="66"/>
      <c r="E1206" s="67"/>
      <c r="F1206" s="65"/>
      <c r="G1206" s="66"/>
      <c r="J1206" s="65"/>
      <c r="K1206" s="65"/>
      <c r="L1206" s="66"/>
      <c r="M1206" s="65"/>
      <c r="N1206" s="65"/>
      <c r="O1206" s="65"/>
      <c r="P1206" s="66"/>
      <c r="Q1206" s="31">
        <f t="shared" si="36"/>
        <v>9999</v>
      </c>
      <c r="R1206" s="31" t="str">
        <f t="shared" si="37"/>
        <v/>
      </c>
      <c r="S1206" s="29">
        <f>IF($Q1206&lt;Parâmetros!$E$19,$G1206-1,$G1206)</f>
        <v>0</v>
      </c>
    </row>
    <row r="1207" spans="1:19" ht="15" customHeight="1" x14ac:dyDescent="0.25">
      <c r="A1207" s="124"/>
      <c r="B1207" s="65"/>
      <c r="C1207" s="65"/>
      <c r="D1207" s="66"/>
      <c r="E1207" s="67"/>
      <c r="F1207" s="65"/>
      <c r="G1207" s="66"/>
      <c r="J1207" s="65"/>
      <c r="K1207" s="65"/>
      <c r="L1207" s="66"/>
      <c r="M1207" s="65"/>
      <c r="N1207" s="65"/>
      <c r="O1207" s="65"/>
      <c r="P1207" s="66"/>
      <c r="Q1207" s="31">
        <f t="shared" si="36"/>
        <v>9999</v>
      </c>
      <c r="R1207" s="31" t="str">
        <f t="shared" si="37"/>
        <v/>
      </c>
      <c r="S1207" s="29">
        <f>IF($Q1207&lt;Parâmetros!$E$19,$G1207-1,$G1207)</f>
        <v>0</v>
      </c>
    </row>
    <row r="1208" spans="1:19" ht="15" customHeight="1" x14ac:dyDescent="0.25">
      <c r="A1208" s="124"/>
      <c r="B1208" s="65"/>
      <c r="C1208" s="65"/>
      <c r="D1208" s="66"/>
      <c r="E1208" s="67"/>
      <c r="F1208" s="65"/>
      <c r="G1208" s="66"/>
      <c r="J1208" s="65"/>
      <c r="K1208" s="65"/>
      <c r="L1208" s="66"/>
      <c r="M1208" s="65"/>
      <c r="N1208" s="65"/>
      <c r="O1208" s="65"/>
      <c r="P1208" s="66"/>
      <c r="Q1208" s="31">
        <f t="shared" si="36"/>
        <v>9999</v>
      </c>
      <c r="R1208" s="31" t="str">
        <f t="shared" si="37"/>
        <v/>
      </c>
      <c r="S1208" s="29">
        <f>IF($Q1208&lt;Parâmetros!$E$19,$G1208-1,$G1208)</f>
        <v>0</v>
      </c>
    </row>
    <row r="1209" spans="1:19" ht="15" customHeight="1" x14ac:dyDescent="0.25">
      <c r="A1209" s="124"/>
      <c r="B1209" s="65"/>
      <c r="C1209" s="65"/>
      <c r="D1209" s="66"/>
      <c r="E1209" s="67"/>
      <c r="F1209" s="65"/>
      <c r="G1209" s="66"/>
      <c r="J1209" s="65"/>
      <c r="K1209" s="65"/>
      <c r="L1209" s="66"/>
      <c r="M1209" s="65"/>
      <c r="N1209" s="65"/>
      <c r="O1209" s="65"/>
      <c r="P1209" s="66"/>
      <c r="Q1209" s="31">
        <f t="shared" si="36"/>
        <v>9999</v>
      </c>
      <c r="R1209" s="31" t="str">
        <f t="shared" si="37"/>
        <v/>
      </c>
      <c r="S1209" s="29">
        <f>IF($Q1209&lt;Parâmetros!$E$19,$G1209-1,$G1209)</f>
        <v>0</v>
      </c>
    </row>
    <row r="1210" spans="1:19" ht="15" customHeight="1" x14ac:dyDescent="0.25">
      <c r="A1210" s="124"/>
      <c r="B1210" s="65"/>
      <c r="C1210" s="65"/>
      <c r="D1210" s="66"/>
      <c r="E1210" s="67"/>
      <c r="F1210" s="65"/>
      <c r="G1210" s="66"/>
      <c r="J1210" s="65"/>
      <c r="K1210" s="65"/>
      <c r="L1210" s="66"/>
      <c r="M1210" s="65"/>
      <c r="N1210" s="65"/>
      <c r="O1210" s="65"/>
      <c r="P1210" s="66"/>
      <c r="Q1210" s="31">
        <f t="shared" si="36"/>
        <v>9999</v>
      </c>
      <c r="R1210" s="31" t="str">
        <f t="shared" si="37"/>
        <v/>
      </c>
      <c r="S1210" s="29">
        <f>IF($Q1210&lt;Parâmetros!$E$19,$G1210-1,$G1210)</f>
        <v>0</v>
      </c>
    </row>
    <row r="1211" spans="1:19" ht="15" customHeight="1" x14ac:dyDescent="0.25">
      <c r="A1211" s="124"/>
      <c r="B1211" s="65"/>
      <c r="C1211" s="65"/>
      <c r="D1211" s="66"/>
      <c r="E1211" s="67"/>
      <c r="F1211" s="65"/>
      <c r="G1211" s="66"/>
      <c r="J1211" s="65"/>
      <c r="K1211" s="65"/>
      <c r="L1211" s="66"/>
      <c r="M1211" s="65"/>
      <c r="N1211" s="65"/>
      <c r="O1211" s="65"/>
      <c r="P1211" s="66"/>
      <c r="Q1211" s="31">
        <f t="shared" si="36"/>
        <v>9999</v>
      </c>
      <c r="R1211" s="31" t="str">
        <f t="shared" si="37"/>
        <v/>
      </c>
      <c r="S1211" s="29">
        <f>IF($Q1211&lt;Parâmetros!$E$19,$G1211-1,$G1211)</f>
        <v>0</v>
      </c>
    </row>
    <row r="1212" spans="1:19" ht="15" customHeight="1" x14ac:dyDescent="0.25">
      <c r="A1212" s="124"/>
      <c r="B1212" s="65"/>
      <c r="C1212" s="65"/>
      <c r="D1212" s="66"/>
      <c r="E1212" s="67"/>
      <c r="F1212" s="65"/>
      <c r="G1212" s="66"/>
      <c r="J1212" s="65"/>
      <c r="K1212" s="65"/>
      <c r="L1212" s="66"/>
      <c r="M1212" s="65"/>
      <c r="N1212" s="65"/>
      <c r="O1212" s="65"/>
      <c r="P1212" s="66"/>
      <c r="Q1212" s="31">
        <f t="shared" si="36"/>
        <v>9999</v>
      </c>
      <c r="R1212" s="31" t="str">
        <f t="shared" si="37"/>
        <v/>
      </c>
      <c r="S1212" s="29">
        <f>IF($Q1212&lt;Parâmetros!$E$19,$G1212-1,$G1212)</f>
        <v>0</v>
      </c>
    </row>
    <row r="1213" spans="1:19" ht="15" customHeight="1" x14ac:dyDescent="0.25">
      <c r="A1213" s="124"/>
      <c r="B1213" s="65"/>
      <c r="C1213" s="65"/>
      <c r="D1213" s="66"/>
      <c r="E1213" s="67"/>
      <c r="F1213" s="65"/>
      <c r="G1213" s="66"/>
      <c r="J1213" s="65"/>
      <c r="K1213" s="65"/>
      <c r="L1213" s="66"/>
      <c r="M1213" s="65"/>
      <c r="N1213" s="65"/>
      <c r="O1213" s="65"/>
      <c r="P1213" s="66"/>
      <c r="Q1213" s="31">
        <f t="shared" si="36"/>
        <v>9999</v>
      </c>
      <c r="R1213" s="31" t="str">
        <f t="shared" si="37"/>
        <v/>
      </c>
      <c r="S1213" s="29">
        <f>IF($Q1213&lt;Parâmetros!$E$19,$G1213-1,$G1213)</f>
        <v>0</v>
      </c>
    </row>
    <row r="1214" spans="1:19" ht="15" customHeight="1" x14ac:dyDescent="0.25">
      <c r="A1214" s="124"/>
      <c r="B1214" s="65"/>
      <c r="C1214" s="65"/>
      <c r="D1214" s="66"/>
      <c r="E1214" s="67"/>
      <c r="F1214" s="65"/>
      <c r="G1214" s="66"/>
      <c r="J1214" s="65"/>
      <c r="K1214" s="65"/>
      <c r="L1214" s="66"/>
      <c r="M1214" s="65"/>
      <c r="N1214" s="65"/>
      <c r="O1214" s="65"/>
      <c r="P1214" s="66"/>
      <c r="Q1214" s="31">
        <f t="shared" si="36"/>
        <v>9999</v>
      </c>
      <c r="R1214" s="31" t="str">
        <f t="shared" si="37"/>
        <v/>
      </c>
      <c r="S1214" s="29">
        <f>IF($Q1214&lt;Parâmetros!$E$19,$G1214-1,$G1214)</f>
        <v>0</v>
      </c>
    </row>
    <row r="1215" spans="1:19" ht="15" customHeight="1" x14ac:dyDescent="0.25">
      <c r="A1215" s="124"/>
      <c r="B1215" s="65"/>
      <c r="C1215" s="65"/>
      <c r="D1215" s="66"/>
      <c r="E1215" s="67"/>
      <c r="F1215" s="65"/>
      <c r="G1215" s="66"/>
      <c r="J1215" s="65"/>
      <c r="K1215" s="65"/>
      <c r="L1215" s="66"/>
      <c r="M1215" s="65"/>
      <c r="N1215" s="65"/>
      <c r="O1215" s="65"/>
      <c r="P1215" s="66"/>
      <c r="Q1215" s="31">
        <f t="shared" si="36"/>
        <v>9999</v>
      </c>
      <c r="R1215" s="31" t="str">
        <f t="shared" si="37"/>
        <v/>
      </c>
      <c r="S1215" s="29">
        <f>IF($Q1215&lt;Parâmetros!$E$19,$G1215-1,$G1215)</f>
        <v>0</v>
      </c>
    </row>
    <row r="1216" spans="1:19" ht="15" customHeight="1" x14ac:dyDescent="0.25">
      <c r="A1216" s="124"/>
      <c r="B1216" s="65"/>
      <c r="C1216" s="65"/>
      <c r="D1216" s="66"/>
      <c r="E1216" s="67"/>
      <c r="F1216" s="65"/>
      <c r="G1216" s="66"/>
      <c r="J1216" s="65"/>
      <c r="K1216" s="65"/>
      <c r="L1216" s="66"/>
      <c r="M1216" s="65"/>
      <c r="N1216" s="65"/>
      <c r="O1216" s="65"/>
      <c r="P1216" s="66"/>
      <c r="Q1216" s="31">
        <f t="shared" si="36"/>
        <v>9999</v>
      </c>
      <c r="R1216" s="31" t="str">
        <f t="shared" si="37"/>
        <v/>
      </c>
      <c r="S1216" s="29">
        <f>IF($Q1216&lt;Parâmetros!$E$19,$G1216-1,$G1216)</f>
        <v>0</v>
      </c>
    </row>
    <row r="1217" spans="1:19" ht="15" customHeight="1" x14ac:dyDescent="0.25">
      <c r="A1217" s="124"/>
      <c r="B1217" s="65"/>
      <c r="C1217" s="65"/>
      <c r="D1217" s="66"/>
      <c r="E1217" s="67"/>
      <c r="F1217" s="65"/>
      <c r="G1217" s="66"/>
      <c r="J1217" s="65"/>
      <c r="K1217" s="65"/>
      <c r="L1217" s="66"/>
      <c r="M1217" s="65"/>
      <c r="O1217" s="65"/>
      <c r="P1217" s="66"/>
      <c r="Q1217" s="31">
        <f t="shared" ref="Q1217:Q1280" si="38">IFERROR(VALUE(LEFT($J1217,2))*60+VALUE(MID($J1217,4,2)),9999)</f>
        <v>9999</v>
      </c>
      <c r="R1217" s="31" t="str">
        <f t="shared" ref="R1217:R1280" si="39">IFERROR(VALUE(LEFT($K1217,2))*60+VALUE(MID($K1217,4,2)),"")</f>
        <v/>
      </c>
      <c r="S1217" s="29">
        <f>IF($Q1217&lt;Parâmetros!$E$19,$G1217-1,$G1217)</f>
        <v>0</v>
      </c>
    </row>
    <row r="1218" spans="1:19" ht="15" customHeight="1" x14ac:dyDescent="0.25">
      <c r="A1218" s="124"/>
      <c r="B1218" s="65"/>
      <c r="C1218" s="65"/>
      <c r="D1218" s="66"/>
      <c r="E1218" s="67"/>
      <c r="F1218" s="65"/>
      <c r="G1218" s="66"/>
      <c r="J1218" s="65"/>
      <c r="K1218" s="65"/>
      <c r="L1218" s="66"/>
      <c r="M1218" s="65"/>
      <c r="O1218" s="65"/>
      <c r="P1218" s="66"/>
      <c r="Q1218" s="31">
        <f t="shared" si="38"/>
        <v>9999</v>
      </c>
      <c r="R1218" s="31" t="str">
        <f t="shared" si="39"/>
        <v/>
      </c>
      <c r="S1218" s="29">
        <f>IF($Q1218&lt;Parâmetros!$E$19,$G1218-1,$G1218)</f>
        <v>0</v>
      </c>
    </row>
    <row r="1219" spans="1:19" ht="15" customHeight="1" x14ac:dyDescent="0.25">
      <c r="A1219" s="124"/>
      <c r="B1219" s="65"/>
      <c r="C1219" s="65"/>
      <c r="D1219" s="66"/>
      <c r="E1219" s="67"/>
      <c r="F1219" s="65"/>
      <c r="G1219" s="66"/>
      <c r="J1219" s="65"/>
      <c r="K1219" s="65"/>
      <c r="L1219" s="66"/>
      <c r="M1219" s="65"/>
      <c r="N1219" s="65"/>
      <c r="O1219" s="65"/>
      <c r="P1219" s="66"/>
      <c r="Q1219" s="31">
        <f t="shared" si="38"/>
        <v>9999</v>
      </c>
      <c r="R1219" s="31" t="str">
        <f t="shared" si="39"/>
        <v/>
      </c>
      <c r="S1219" s="29">
        <f>IF($Q1219&lt;Parâmetros!$E$19,$G1219-1,$G1219)</f>
        <v>0</v>
      </c>
    </row>
    <row r="1220" spans="1:19" ht="15" customHeight="1" x14ac:dyDescent="0.25">
      <c r="A1220" s="124"/>
      <c r="B1220" s="65"/>
      <c r="C1220" s="65"/>
      <c r="D1220" s="66"/>
      <c r="E1220" s="67"/>
      <c r="F1220" s="65"/>
      <c r="G1220" s="66"/>
      <c r="J1220" s="65"/>
      <c r="K1220" s="65"/>
      <c r="L1220" s="66"/>
      <c r="M1220" s="65"/>
      <c r="N1220" s="65"/>
      <c r="O1220" s="65"/>
      <c r="P1220" s="66"/>
      <c r="Q1220" s="31">
        <f t="shared" si="38"/>
        <v>9999</v>
      </c>
      <c r="R1220" s="31" t="str">
        <f t="shared" si="39"/>
        <v/>
      </c>
      <c r="S1220" s="29">
        <f>IF($Q1220&lt;Parâmetros!$E$19,$G1220-1,$G1220)</f>
        <v>0</v>
      </c>
    </row>
    <row r="1221" spans="1:19" ht="15" customHeight="1" x14ac:dyDescent="0.25">
      <c r="A1221" s="124"/>
      <c r="B1221" s="65"/>
      <c r="C1221" s="65"/>
      <c r="D1221" s="66"/>
      <c r="E1221" s="67"/>
      <c r="F1221" s="65"/>
      <c r="G1221" s="66"/>
      <c r="J1221" s="65"/>
      <c r="K1221" s="65"/>
      <c r="L1221" s="66"/>
      <c r="M1221" s="65"/>
      <c r="N1221" s="65"/>
      <c r="O1221" s="65"/>
      <c r="P1221" s="66"/>
      <c r="Q1221" s="31">
        <f t="shared" si="38"/>
        <v>9999</v>
      </c>
      <c r="R1221" s="31" t="str">
        <f t="shared" si="39"/>
        <v/>
      </c>
      <c r="S1221" s="29">
        <f>IF($Q1221&lt;Parâmetros!$E$19,$G1221-1,$G1221)</f>
        <v>0</v>
      </c>
    </row>
    <row r="1222" spans="1:19" ht="15" customHeight="1" x14ac:dyDescent="0.25">
      <c r="A1222" s="124"/>
      <c r="B1222" s="65"/>
      <c r="C1222" s="65"/>
      <c r="D1222" s="66"/>
      <c r="E1222" s="67"/>
      <c r="F1222" s="65"/>
      <c r="G1222" s="66"/>
      <c r="J1222" s="65"/>
      <c r="K1222" s="65"/>
      <c r="L1222" s="66"/>
      <c r="M1222" s="65"/>
      <c r="N1222" s="65"/>
      <c r="O1222" s="65"/>
      <c r="P1222" s="66"/>
      <c r="Q1222" s="31">
        <f t="shared" si="38"/>
        <v>9999</v>
      </c>
      <c r="R1222" s="31" t="str">
        <f t="shared" si="39"/>
        <v/>
      </c>
      <c r="S1222" s="29">
        <f>IF($Q1222&lt;Parâmetros!$E$19,$G1222-1,$G1222)</f>
        <v>0</v>
      </c>
    </row>
    <row r="1223" spans="1:19" ht="15" customHeight="1" x14ac:dyDescent="0.25">
      <c r="A1223" s="124"/>
      <c r="B1223" s="65"/>
      <c r="C1223" s="65"/>
      <c r="D1223" s="66"/>
      <c r="E1223" s="67"/>
      <c r="F1223" s="65"/>
      <c r="G1223" s="66"/>
      <c r="J1223" s="65"/>
      <c r="K1223" s="65"/>
      <c r="L1223" s="66"/>
      <c r="M1223" s="65"/>
      <c r="N1223" s="65"/>
      <c r="O1223" s="65"/>
      <c r="P1223" s="66"/>
      <c r="Q1223" s="31">
        <f t="shared" si="38"/>
        <v>9999</v>
      </c>
      <c r="R1223" s="31" t="str">
        <f t="shared" si="39"/>
        <v/>
      </c>
      <c r="S1223" s="29">
        <f>IF($Q1223&lt;Parâmetros!$E$19,$G1223-1,$G1223)</f>
        <v>0</v>
      </c>
    </row>
    <row r="1224" spans="1:19" ht="15" customHeight="1" x14ac:dyDescent="0.25">
      <c r="A1224" s="124"/>
      <c r="B1224" s="65"/>
      <c r="C1224" s="65"/>
      <c r="D1224" s="66"/>
      <c r="E1224" s="67"/>
      <c r="F1224" s="65"/>
      <c r="G1224" s="66"/>
      <c r="J1224" s="65"/>
      <c r="K1224" s="65"/>
      <c r="L1224" s="66"/>
      <c r="M1224" s="65"/>
      <c r="N1224" s="65"/>
      <c r="O1224" s="65"/>
      <c r="P1224" s="66"/>
      <c r="Q1224" s="31">
        <f t="shared" si="38"/>
        <v>9999</v>
      </c>
      <c r="R1224" s="31" t="str">
        <f t="shared" si="39"/>
        <v/>
      </c>
      <c r="S1224" s="29">
        <f>IF($Q1224&lt;Parâmetros!$E$19,$G1224-1,$G1224)</f>
        <v>0</v>
      </c>
    </row>
    <row r="1225" spans="1:19" ht="15" customHeight="1" x14ac:dyDescent="0.25">
      <c r="A1225" s="124"/>
      <c r="B1225" s="65"/>
      <c r="C1225" s="65"/>
      <c r="D1225" s="66"/>
      <c r="E1225" s="67"/>
      <c r="F1225" s="65"/>
      <c r="G1225" s="66"/>
      <c r="J1225" s="65"/>
      <c r="K1225" s="65"/>
      <c r="L1225" s="66"/>
      <c r="M1225" s="65"/>
      <c r="N1225" s="65"/>
      <c r="O1225" s="65"/>
      <c r="P1225" s="66"/>
      <c r="Q1225" s="31">
        <f t="shared" si="38"/>
        <v>9999</v>
      </c>
      <c r="R1225" s="31" t="str">
        <f t="shared" si="39"/>
        <v/>
      </c>
      <c r="S1225" s="29">
        <f>IF($Q1225&lt;Parâmetros!$E$19,$G1225-1,$G1225)</f>
        <v>0</v>
      </c>
    </row>
    <row r="1226" spans="1:19" ht="15" customHeight="1" x14ac:dyDescent="0.25">
      <c r="A1226" s="124"/>
      <c r="B1226" s="65"/>
      <c r="C1226" s="65"/>
      <c r="D1226" s="66"/>
      <c r="E1226" s="67"/>
      <c r="F1226" s="65"/>
      <c r="G1226" s="66"/>
      <c r="J1226" s="65"/>
      <c r="K1226" s="65"/>
      <c r="L1226" s="66"/>
      <c r="M1226" s="65"/>
      <c r="N1226" s="65"/>
      <c r="O1226" s="65"/>
      <c r="P1226" s="66"/>
      <c r="Q1226" s="31">
        <f t="shared" si="38"/>
        <v>9999</v>
      </c>
      <c r="R1226" s="31" t="str">
        <f t="shared" si="39"/>
        <v/>
      </c>
      <c r="S1226" s="29">
        <f>IF($Q1226&lt;Parâmetros!$E$19,$G1226-1,$G1226)</f>
        <v>0</v>
      </c>
    </row>
    <row r="1227" spans="1:19" ht="15" customHeight="1" x14ac:dyDescent="0.25">
      <c r="A1227" s="124"/>
      <c r="B1227" s="65"/>
      <c r="C1227" s="65"/>
      <c r="D1227" s="66"/>
      <c r="E1227" s="67"/>
      <c r="F1227" s="65"/>
      <c r="G1227" s="66"/>
      <c r="J1227" s="65"/>
      <c r="K1227" s="65"/>
      <c r="L1227" s="66"/>
      <c r="M1227" s="65"/>
      <c r="N1227" s="65"/>
      <c r="O1227" s="65"/>
      <c r="P1227" s="66"/>
      <c r="Q1227" s="31">
        <f t="shared" si="38"/>
        <v>9999</v>
      </c>
      <c r="R1227" s="31" t="str">
        <f t="shared" si="39"/>
        <v/>
      </c>
      <c r="S1227" s="29">
        <f>IF($Q1227&lt;Parâmetros!$E$19,$G1227-1,$G1227)</f>
        <v>0</v>
      </c>
    </row>
    <row r="1228" spans="1:19" ht="15" customHeight="1" x14ac:dyDescent="0.25">
      <c r="A1228" s="124"/>
      <c r="B1228" s="65"/>
      <c r="C1228" s="65"/>
      <c r="D1228" s="66"/>
      <c r="E1228" s="67"/>
      <c r="F1228" s="65"/>
      <c r="G1228" s="66"/>
      <c r="J1228" s="65"/>
      <c r="K1228" s="65"/>
      <c r="L1228" s="66"/>
      <c r="M1228" s="65"/>
      <c r="N1228" s="65"/>
      <c r="O1228" s="65"/>
      <c r="P1228" s="66"/>
      <c r="Q1228" s="31">
        <f t="shared" si="38"/>
        <v>9999</v>
      </c>
      <c r="R1228" s="31" t="str">
        <f t="shared" si="39"/>
        <v/>
      </c>
      <c r="S1228" s="29">
        <f>IF($Q1228&lt;Parâmetros!$E$19,$G1228-1,$G1228)</f>
        <v>0</v>
      </c>
    </row>
    <row r="1229" spans="1:19" ht="15" customHeight="1" x14ac:dyDescent="0.25">
      <c r="A1229" s="124"/>
      <c r="B1229" s="65"/>
      <c r="C1229" s="65"/>
      <c r="D1229" s="66"/>
      <c r="E1229" s="67"/>
      <c r="F1229" s="65"/>
      <c r="G1229" s="66"/>
      <c r="J1229" s="65"/>
      <c r="K1229" s="65"/>
      <c r="L1229" s="66"/>
      <c r="M1229" s="65"/>
      <c r="N1229" s="65"/>
      <c r="O1229" s="65"/>
      <c r="P1229" s="66"/>
      <c r="Q1229" s="31">
        <f t="shared" si="38"/>
        <v>9999</v>
      </c>
      <c r="R1229" s="31" t="str">
        <f t="shared" si="39"/>
        <v/>
      </c>
      <c r="S1229" s="29">
        <f>IF($Q1229&lt;Parâmetros!$E$19,$G1229-1,$G1229)</f>
        <v>0</v>
      </c>
    </row>
    <row r="1230" spans="1:19" ht="15" customHeight="1" x14ac:dyDescent="0.25">
      <c r="A1230" s="124"/>
      <c r="B1230" s="65"/>
      <c r="C1230" s="65"/>
      <c r="D1230" s="66"/>
      <c r="E1230" s="67"/>
      <c r="F1230" s="65"/>
      <c r="G1230" s="66"/>
      <c r="J1230" s="65"/>
      <c r="K1230" s="65"/>
      <c r="L1230" s="66"/>
      <c r="M1230" s="65"/>
      <c r="N1230" s="65"/>
      <c r="O1230" s="65"/>
      <c r="P1230" s="66"/>
      <c r="Q1230" s="31">
        <f t="shared" si="38"/>
        <v>9999</v>
      </c>
      <c r="R1230" s="31" t="str">
        <f t="shared" si="39"/>
        <v/>
      </c>
      <c r="S1230" s="29">
        <f>IF($Q1230&lt;Parâmetros!$E$19,$G1230-1,$G1230)</f>
        <v>0</v>
      </c>
    </row>
    <row r="1231" spans="1:19" ht="15" customHeight="1" x14ac:dyDescent="0.25">
      <c r="A1231" s="124"/>
      <c r="B1231" s="65"/>
      <c r="C1231" s="65"/>
      <c r="D1231" s="66"/>
      <c r="E1231" s="67"/>
      <c r="F1231" s="65"/>
      <c r="G1231" s="66"/>
      <c r="J1231" s="65"/>
      <c r="K1231" s="65"/>
      <c r="L1231" s="66"/>
      <c r="M1231" s="65"/>
      <c r="N1231" s="65"/>
      <c r="O1231" s="65"/>
      <c r="P1231" s="66"/>
      <c r="Q1231" s="31">
        <f t="shared" si="38"/>
        <v>9999</v>
      </c>
      <c r="R1231" s="31" t="str">
        <f t="shared" si="39"/>
        <v/>
      </c>
      <c r="S1231" s="29">
        <f>IF($Q1231&lt;Parâmetros!$E$19,$G1231-1,$G1231)</f>
        <v>0</v>
      </c>
    </row>
    <row r="1232" spans="1:19" ht="15" customHeight="1" x14ac:dyDescent="0.25">
      <c r="A1232" s="124"/>
      <c r="B1232" s="65"/>
      <c r="C1232" s="65"/>
      <c r="D1232" s="66"/>
      <c r="E1232" s="67"/>
      <c r="F1232" s="65"/>
      <c r="G1232" s="66"/>
      <c r="J1232" s="65"/>
      <c r="K1232" s="65"/>
      <c r="L1232" s="66"/>
      <c r="M1232" s="65"/>
      <c r="O1232" s="65"/>
      <c r="P1232" s="66"/>
      <c r="Q1232" s="31">
        <f t="shared" si="38"/>
        <v>9999</v>
      </c>
      <c r="R1232" s="31" t="str">
        <f t="shared" si="39"/>
        <v/>
      </c>
      <c r="S1232" s="29">
        <f>IF($Q1232&lt;Parâmetros!$E$19,$G1232-1,$G1232)</f>
        <v>0</v>
      </c>
    </row>
    <row r="1233" spans="1:19" ht="15" customHeight="1" x14ac:dyDescent="0.25">
      <c r="A1233" s="124"/>
      <c r="B1233" s="65"/>
      <c r="C1233" s="65"/>
      <c r="D1233" s="66"/>
      <c r="E1233" s="67"/>
      <c r="F1233" s="65"/>
      <c r="G1233" s="66"/>
      <c r="J1233" s="65"/>
      <c r="K1233" s="65"/>
      <c r="L1233" s="66"/>
      <c r="M1233" s="65"/>
      <c r="N1233" s="65"/>
      <c r="O1233" s="65"/>
      <c r="P1233" s="66"/>
      <c r="Q1233" s="31">
        <f t="shared" si="38"/>
        <v>9999</v>
      </c>
      <c r="R1233" s="31" t="str">
        <f t="shared" si="39"/>
        <v/>
      </c>
      <c r="S1233" s="29">
        <f>IF($Q1233&lt;Parâmetros!$E$19,$G1233-1,$G1233)</f>
        <v>0</v>
      </c>
    </row>
    <row r="1234" spans="1:19" ht="15" customHeight="1" x14ac:dyDescent="0.25">
      <c r="A1234" s="124"/>
      <c r="B1234" s="65"/>
      <c r="C1234" s="65"/>
      <c r="D1234" s="66"/>
      <c r="E1234" s="67"/>
      <c r="F1234" s="65"/>
      <c r="G1234" s="66"/>
      <c r="J1234" s="65"/>
      <c r="K1234" s="65"/>
      <c r="L1234" s="66"/>
      <c r="M1234" s="65"/>
      <c r="N1234" s="65"/>
      <c r="O1234" s="65"/>
      <c r="P1234" s="66"/>
      <c r="Q1234" s="31">
        <f t="shared" si="38"/>
        <v>9999</v>
      </c>
      <c r="R1234" s="31" t="str">
        <f t="shared" si="39"/>
        <v/>
      </c>
      <c r="S1234" s="29">
        <f>IF($Q1234&lt;Parâmetros!$E$19,$G1234-1,$G1234)</f>
        <v>0</v>
      </c>
    </row>
    <row r="1235" spans="1:19" ht="15" customHeight="1" x14ac:dyDescent="0.25">
      <c r="A1235" s="124"/>
      <c r="B1235" s="65"/>
      <c r="C1235" s="65"/>
      <c r="D1235" s="66"/>
      <c r="E1235" s="67"/>
      <c r="F1235" s="65"/>
      <c r="G1235" s="66"/>
      <c r="J1235" s="65"/>
      <c r="K1235" s="65"/>
      <c r="L1235" s="66"/>
      <c r="M1235" s="65"/>
      <c r="N1235" s="65"/>
      <c r="O1235" s="65"/>
      <c r="P1235" s="66"/>
      <c r="Q1235" s="31">
        <f t="shared" si="38"/>
        <v>9999</v>
      </c>
      <c r="R1235" s="31" t="str">
        <f t="shared" si="39"/>
        <v/>
      </c>
      <c r="S1235" s="29">
        <f>IF($Q1235&lt;Parâmetros!$E$19,$G1235-1,$G1235)</f>
        <v>0</v>
      </c>
    </row>
    <row r="1236" spans="1:19" ht="15" customHeight="1" x14ac:dyDescent="0.25">
      <c r="A1236" s="124"/>
      <c r="B1236" s="65"/>
      <c r="C1236" s="65"/>
      <c r="D1236" s="66"/>
      <c r="E1236" s="67"/>
      <c r="F1236" s="65"/>
      <c r="G1236" s="66"/>
      <c r="J1236" s="65"/>
      <c r="K1236" s="65"/>
      <c r="L1236" s="66"/>
      <c r="M1236" s="65"/>
      <c r="N1236" s="65"/>
      <c r="O1236" s="65"/>
      <c r="P1236" s="66"/>
      <c r="Q1236" s="31">
        <f t="shared" si="38"/>
        <v>9999</v>
      </c>
      <c r="R1236" s="31" t="str">
        <f t="shared" si="39"/>
        <v/>
      </c>
      <c r="S1236" s="29">
        <f>IF($Q1236&lt;Parâmetros!$E$19,$G1236-1,$G1236)</f>
        <v>0</v>
      </c>
    </row>
    <row r="1237" spans="1:19" ht="15" customHeight="1" x14ac:dyDescent="0.25">
      <c r="A1237" s="124"/>
      <c r="B1237" s="65"/>
      <c r="C1237" s="65"/>
      <c r="D1237" s="66"/>
      <c r="E1237" s="67"/>
      <c r="F1237" s="65"/>
      <c r="G1237" s="66"/>
      <c r="J1237" s="65"/>
      <c r="K1237" s="65"/>
      <c r="L1237" s="66"/>
      <c r="M1237" s="65"/>
      <c r="N1237" s="65"/>
      <c r="O1237" s="65"/>
      <c r="P1237" s="66"/>
      <c r="Q1237" s="31">
        <f t="shared" si="38"/>
        <v>9999</v>
      </c>
      <c r="R1237" s="31" t="str">
        <f t="shared" si="39"/>
        <v/>
      </c>
      <c r="S1237" s="29">
        <f>IF($Q1237&lt;Parâmetros!$E$19,$G1237-1,$G1237)</f>
        <v>0</v>
      </c>
    </row>
    <row r="1238" spans="1:19" ht="15" customHeight="1" x14ac:dyDescent="0.25">
      <c r="A1238" s="124"/>
      <c r="B1238" s="65"/>
      <c r="C1238" s="65"/>
      <c r="D1238" s="66"/>
      <c r="E1238" s="67"/>
      <c r="F1238" s="65"/>
      <c r="G1238" s="66"/>
      <c r="J1238" s="65"/>
      <c r="K1238" s="65"/>
      <c r="L1238" s="66"/>
      <c r="M1238" s="65"/>
      <c r="N1238" s="65"/>
      <c r="O1238" s="65"/>
      <c r="P1238" s="66"/>
      <c r="Q1238" s="31">
        <f t="shared" si="38"/>
        <v>9999</v>
      </c>
      <c r="R1238" s="31" t="str">
        <f t="shared" si="39"/>
        <v/>
      </c>
      <c r="S1238" s="29">
        <f>IF($Q1238&lt;Parâmetros!$E$19,$G1238-1,$G1238)</f>
        <v>0</v>
      </c>
    </row>
    <row r="1239" spans="1:19" ht="15" customHeight="1" x14ac:dyDescent="0.25">
      <c r="A1239" s="124"/>
      <c r="B1239" s="65"/>
      <c r="C1239" s="65"/>
      <c r="D1239" s="66"/>
      <c r="E1239" s="67"/>
      <c r="F1239" s="65"/>
      <c r="G1239" s="66"/>
      <c r="J1239" s="65"/>
      <c r="K1239" s="65"/>
      <c r="L1239" s="66"/>
      <c r="M1239" s="65"/>
      <c r="N1239" s="65"/>
      <c r="O1239" s="65"/>
      <c r="P1239" s="66"/>
      <c r="Q1239" s="31">
        <f t="shared" si="38"/>
        <v>9999</v>
      </c>
      <c r="R1239" s="31" t="str">
        <f t="shared" si="39"/>
        <v/>
      </c>
      <c r="S1239" s="29">
        <f>IF($Q1239&lt;Parâmetros!$E$19,$G1239-1,$G1239)</f>
        <v>0</v>
      </c>
    </row>
    <row r="1240" spans="1:19" ht="15" customHeight="1" x14ac:dyDescent="0.25">
      <c r="A1240" s="124"/>
      <c r="B1240" s="65"/>
      <c r="C1240" s="65"/>
      <c r="D1240" s="66"/>
      <c r="E1240" s="67"/>
      <c r="F1240" s="65"/>
      <c r="G1240" s="66"/>
      <c r="J1240" s="65"/>
      <c r="K1240" s="65"/>
      <c r="L1240" s="66"/>
      <c r="M1240" s="65"/>
      <c r="N1240" s="65"/>
      <c r="O1240" s="65"/>
      <c r="P1240" s="66"/>
      <c r="Q1240" s="31">
        <f t="shared" si="38"/>
        <v>9999</v>
      </c>
      <c r="R1240" s="31" t="str">
        <f t="shared" si="39"/>
        <v/>
      </c>
      <c r="S1240" s="29">
        <f>IF($Q1240&lt;Parâmetros!$E$19,$G1240-1,$G1240)</f>
        <v>0</v>
      </c>
    </row>
    <row r="1241" spans="1:19" ht="15" customHeight="1" x14ac:dyDescent="0.25">
      <c r="A1241" s="124"/>
      <c r="B1241" s="65"/>
      <c r="C1241" s="65"/>
      <c r="D1241" s="66"/>
      <c r="E1241" s="67"/>
      <c r="F1241" s="65"/>
      <c r="G1241" s="66"/>
      <c r="J1241" s="65"/>
      <c r="K1241" s="65"/>
      <c r="L1241" s="66"/>
      <c r="M1241" s="65"/>
      <c r="N1241" s="65"/>
      <c r="O1241" s="65"/>
      <c r="P1241" s="66"/>
      <c r="Q1241" s="31">
        <f t="shared" si="38"/>
        <v>9999</v>
      </c>
      <c r="R1241" s="31" t="str">
        <f t="shared" si="39"/>
        <v/>
      </c>
      <c r="S1241" s="29">
        <f>IF($Q1241&lt;Parâmetros!$E$19,$G1241-1,$G1241)</f>
        <v>0</v>
      </c>
    </row>
    <row r="1242" spans="1:19" ht="15" customHeight="1" x14ac:dyDescent="0.25">
      <c r="A1242" s="124"/>
      <c r="B1242" s="65"/>
      <c r="C1242" s="65"/>
      <c r="D1242" s="66"/>
      <c r="E1242" s="67"/>
      <c r="F1242" s="65"/>
      <c r="G1242" s="66"/>
      <c r="J1242" s="65"/>
      <c r="K1242" s="65"/>
      <c r="L1242" s="66"/>
      <c r="M1242" s="65"/>
      <c r="N1242" s="65"/>
      <c r="O1242" s="65"/>
      <c r="P1242" s="66"/>
      <c r="Q1242" s="31">
        <f t="shared" si="38"/>
        <v>9999</v>
      </c>
      <c r="R1242" s="31" t="str">
        <f t="shared" si="39"/>
        <v/>
      </c>
      <c r="S1242" s="29">
        <f>IF($Q1242&lt;Parâmetros!$E$19,$G1242-1,$G1242)</f>
        <v>0</v>
      </c>
    </row>
    <row r="1243" spans="1:19" ht="15" customHeight="1" x14ac:dyDescent="0.25">
      <c r="A1243" s="124"/>
      <c r="B1243" s="65"/>
      <c r="C1243" s="65"/>
      <c r="D1243" s="66"/>
      <c r="E1243" s="67"/>
      <c r="F1243" s="65"/>
      <c r="G1243" s="66"/>
      <c r="J1243" s="65"/>
      <c r="K1243" s="65"/>
      <c r="L1243" s="66"/>
      <c r="M1243" s="65"/>
      <c r="N1243" s="65"/>
      <c r="O1243" s="65"/>
      <c r="P1243" s="66"/>
      <c r="Q1243" s="31">
        <f t="shared" si="38"/>
        <v>9999</v>
      </c>
      <c r="R1243" s="31" t="str">
        <f t="shared" si="39"/>
        <v/>
      </c>
      <c r="S1243" s="29">
        <f>IF($Q1243&lt;Parâmetros!$E$19,$G1243-1,$G1243)</f>
        <v>0</v>
      </c>
    </row>
    <row r="1244" spans="1:19" ht="15" customHeight="1" x14ac:dyDescent="0.25">
      <c r="A1244" s="124"/>
      <c r="B1244" s="65"/>
      <c r="C1244" s="65"/>
      <c r="D1244" s="66"/>
      <c r="E1244" s="67"/>
      <c r="F1244" s="65"/>
      <c r="G1244" s="66"/>
      <c r="J1244" s="65"/>
      <c r="K1244" s="65"/>
      <c r="L1244" s="66"/>
      <c r="M1244" s="65"/>
      <c r="N1244" s="65"/>
      <c r="O1244" s="65"/>
      <c r="P1244" s="66"/>
      <c r="Q1244" s="31">
        <f t="shared" si="38"/>
        <v>9999</v>
      </c>
      <c r="R1244" s="31" t="str">
        <f t="shared" si="39"/>
        <v/>
      </c>
      <c r="S1244" s="29">
        <f>IF($Q1244&lt;Parâmetros!$E$19,$G1244-1,$G1244)</f>
        <v>0</v>
      </c>
    </row>
    <row r="1245" spans="1:19" ht="15" customHeight="1" x14ac:dyDescent="0.25">
      <c r="A1245" s="124"/>
      <c r="B1245" s="65"/>
      <c r="C1245" s="65"/>
      <c r="D1245" s="66"/>
      <c r="E1245" s="67"/>
      <c r="F1245" s="65"/>
      <c r="G1245" s="66"/>
      <c r="J1245" s="65"/>
      <c r="K1245" s="65"/>
      <c r="L1245" s="66"/>
      <c r="M1245" s="65"/>
      <c r="N1245" s="65"/>
      <c r="O1245" s="65"/>
      <c r="P1245" s="66"/>
      <c r="Q1245" s="31">
        <f t="shared" si="38"/>
        <v>9999</v>
      </c>
      <c r="R1245" s="31" t="str">
        <f t="shared" si="39"/>
        <v/>
      </c>
      <c r="S1245" s="29">
        <f>IF($Q1245&lt;Parâmetros!$E$19,$G1245-1,$G1245)</f>
        <v>0</v>
      </c>
    </row>
    <row r="1246" spans="1:19" ht="15" customHeight="1" x14ac:dyDescent="0.25">
      <c r="A1246" s="124"/>
      <c r="B1246" s="65"/>
      <c r="C1246" s="65"/>
      <c r="D1246" s="66"/>
      <c r="E1246" s="67"/>
      <c r="F1246" s="65"/>
      <c r="G1246" s="66"/>
      <c r="J1246" s="65"/>
      <c r="K1246" s="65"/>
      <c r="L1246" s="66"/>
      <c r="M1246" s="65"/>
      <c r="N1246" s="65"/>
      <c r="O1246" s="65"/>
      <c r="P1246" s="66"/>
      <c r="Q1246" s="31">
        <f t="shared" si="38"/>
        <v>9999</v>
      </c>
      <c r="R1246" s="31" t="str">
        <f t="shared" si="39"/>
        <v/>
      </c>
      <c r="S1246" s="29">
        <f>IF($Q1246&lt;Parâmetros!$E$19,$G1246-1,$G1246)</f>
        <v>0</v>
      </c>
    </row>
    <row r="1247" spans="1:19" ht="15" customHeight="1" x14ac:dyDescent="0.25">
      <c r="A1247" s="124"/>
      <c r="B1247" s="65"/>
      <c r="C1247" s="65"/>
      <c r="D1247" s="66"/>
      <c r="E1247" s="67"/>
      <c r="F1247" s="65"/>
      <c r="G1247" s="66"/>
      <c r="J1247" s="65"/>
      <c r="K1247" s="65"/>
      <c r="L1247" s="66"/>
      <c r="M1247" s="65"/>
      <c r="N1247" s="65"/>
      <c r="O1247" s="65"/>
      <c r="P1247" s="66"/>
      <c r="Q1247" s="31">
        <f t="shared" si="38"/>
        <v>9999</v>
      </c>
      <c r="R1247" s="31" t="str">
        <f t="shared" si="39"/>
        <v/>
      </c>
      <c r="S1247" s="29">
        <f>IF($Q1247&lt;Parâmetros!$E$19,$G1247-1,$G1247)</f>
        <v>0</v>
      </c>
    </row>
    <row r="1248" spans="1:19" ht="15" customHeight="1" x14ac:dyDescent="0.25">
      <c r="A1248" s="124"/>
      <c r="B1248" s="65"/>
      <c r="C1248" s="65"/>
      <c r="D1248" s="66"/>
      <c r="E1248" s="67"/>
      <c r="F1248" s="65"/>
      <c r="G1248" s="66"/>
      <c r="J1248" s="65"/>
      <c r="K1248" s="65"/>
      <c r="L1248" s="66"/>
      <c r="M1248" s="65"/>
      <c r="O1248" s="65"/>
      <c r="P1248" s="66"/>
      <c r="Q1248" s="31">
        <f t="shared" si="38"/>
        <v>9999</v>
      </c>
      <c r="R1248" s="31" t="str">
        <f t="shared" si="39"/>
        <v/>
      </c>
      <c r="S1248" s="29">
        <f>IF($Q1248&lt;Parâmetros!$E$19,$G1248-1,$G1248)</f>
        <v>0</v>
      </c>
    </row>
    <row r="1249" spans="1:19" ht="15" customHeight="1" x14ac:dyDescent="0.25">
      <c r="A1249" s="124"/>
      <c r="B1249" s="65"/>
      <c r="C1249" s="65"/>
      <c r="D1249" s="66"/>
      <c r="E1249" s="67"/>
      <c r="F1249" s="65"/>
      <c r="G1249" s="66"/>
      <c r="J1249" s="65"/>
      <c r="K1249" s="65"/>
      <c r="L1249" s="66"/>
      <c r="M1249" s="65"/>
      <c r="O1249" s="65"/>
      <c r="P1249" s="66"/>
      <c r="Q1249" s="31">
        <f t="shared" si="38"/>
        <v>9999</v>
      </c>
      <c r="R1249" s="31" t="str">
        <f t="shared" si="39"/>
        <v/>
      </c>
      <c r="S1249" s="29">
        <f>IF($Q1249&lt;Parâmetros!$E$19,$G1249-1,$G1249)</f>
        <v>0</v>
      </c>
    </row>
    <row r="1250" spans="1:19" ht="15" customHeight="1" x14ac:dyDescent="0.25">
      <c r="A1250" s="124"/>
      <c r="B1250" s="65"/>
      <c r="C1250" s="65"/>
      <c r="D1250" s="66"/>
      <c r="E1250" s="67"/>
      <c r="F1250" s="65"/>
      <c r="G1250" s="66"/>
      <c r="J1250" s="65"/>
      <c r="K1250" s="65"/>
      <c r="L1250" s="66"/>
      <c r="M1250" s="65"/>
      <c r="O1250" s="65"/>
      <c r="P1250" s="66"/>
      <c r="Q1250" s="31">
        <f t="shared" si="38"/>
        <v>9999</v>
      </c>
      <c r="R1250" s="31" t="str">
        <f t="shared" si="39"/>
        <v/>
      </c>
      <c r="S1250" s="29">
        <f>IF($Q1250&lt;Parâmetros!$E$19,$G1250-1,$G1250)</f>
        <v>0</v>
      </c>
    </row>
    <row r="1251" spans="1:19" ht="15" customHeight="1" x14ac:dyDescent="0.25">
      <c r="A1251" s="124"/>
      <c r="B1251" s="65"/>
      <c r="C1251" s="65"/>
      <c r="D1251" s="66"/>
      <c r="E1251" s="67"/>
      <c r="F1251" s="65"/>
      <c r="G1251" s="66"/>
      <c r="J1251" s="65"/>
      <c r="K1251" s="65"/>
      <c r="L1251" s="66"/>
      <c r="M1251" s="65"/>
      <c r="N1251" s="65"/>
      <c r="O1251" s="65"/>
      <c r="P1251" s="66"/>
      <c r="Q1251" s="31">
        <f t="shared" si="38"/>
        <v>9999</v>
      </c>
      <c r="R1251" s="31" t="str">
        <f t="shared" si="39"/>
        <v/>
      </c>
      <c r="S1251" s="29">
        <f>IF($Q1251&lt;Parâmetros!$E$19,$G1251-1,$G1251)</f>
        <v>0</v>
      </c>
    </row>
    <row r="1252" spans="1:19" ht="15" customHeight="1" x14ac:dyDescent="0.25">
      <c r="A1252" s="124"/>
      <c r="B1252" s="65"/>
      <c r="C1252" s="65"/>
      <c r="D1252" s="66"/>
      <c r="E1252" s="67"/>
      <c r="F1252" s="65"/>
      <c r="G1252" s="66"/>
      <c r="J1252" s="65"/>
      <c r="K1252" s="65"/>
      <c r="L1252" s="66"/>
      <c r="M1252" s="65"/>
      <c r="O1252" s="65"/>
      <c r="P1252" s="66"/>
      <c r="Q1252" s="31">
        <f t="shared" si="38"/>
        <v>9999</v>
      </c>
      <c r="R1252" s="31" t="str">
        <f t="shared" si="39"/>
        <v/>
      </c>
      <c r="S1252" s="29">
        <f>IF($Q1252&lt;Parâmetros!$E$19,$G1252-1,$G1252)</f>
        <v>0</v>
      </c>
    </row>
    <row r="1253" spans="1:19" ht="15" customHeight="1" x14ac:dyDescent="0.25">
      <c r="A1253" s="124"/>
      <c r="B1253" s="65"/>
      <c r="C1253" s="65"/>
      <c r="D1253" s="66"/>
      <c r="E1253" s="67"/>
      <c r="F1253" s="65"/>
      <c r="G1253" s="66"/>
      <c r="J1253" s="65"/>
      <c r="K1253" s="65"/>
      <c r="L1253" s="66"/>
      <c r="M1253" s="65"/>
      <c r="O1253" s="65"/>
      <c r="P1253" s="66"/>
      <c r="Q1253" s="31">
        <f t="shared" si="38"/>
        <v>9999</v>
      </c>
      <c r="R1253" s="31" t="str">
        <f t="shared" si="39"/>
        <v/>
      </c>
      <c r="S1253" s="29">
        <f>IF($Q1253&lt;Parâmetros!$E$19,$G1253-1,$G1253)</f>
        <v>0</v>
      </c>
    </row>
    <row r="1254" spans="1:19" ht="15" customHeight="1" x14ac:dyDescent="0.25">
      <c r="A1254" s="124"/>
      <c r="B1254" s="65"/>
      <c r="C1254" s="65"/>
      <c r="D1254" s="66"/>
      <c r="E1254" s="67"/>
      <c r="F1254" s="65"/>
      <c r="G1254" s="66"/>
      <c r="J1254" s="65"/>
      <c r="K1254" s="65"/>
      <c r="L1254" s="66"/>
      <c r="M1254" s="65"/>
      <c r="O1254" s="65"/>
      <c r="P1254" s="66"/>
      <c r="Q1254" s="31">
        <f t="shared" si="38"/>
        <v>9999</v>
      </c>
      <c r="R1254" s="31" t="str">
        <f t="shared" si="39"/>
        <v/>
      </c>
      <c r="S1254" s="29">
        <f>IF($Q1254&lt;Parâmetros!$E$19,$G1254-1,$G1254)</f>
        <v>0</v>
      </c>
    </row>
    <row r="1255" spans="1:19" ht="15" customHeight="1" x14ac:dyDescent="0.25">
      <c r="A1255" s="124"/>
      <c r="B1255" s="65"/>
      <c r="C1255" s="65"/>
      <c r="D1255" s="66"/>
      <c r="E1255" s="67"/>
      <c r="F1255" s="65"/>
      <c r="G1255" s="66"/>
      <c r="J1255" s="65"/>
      <c r="K1255" s="65"/>
      <c r="L1255" s="66"/>
      <c r="M1255" s="65"/>
      <c r="N1255" s="65"/>
      <c r="O1255" s="65"/>
      <c r="P1255" s="66"/>
      <c r="Q1255" s="31">
        <f t="shared" si="38"/>
        <v>9999</v>
      </c>
      <c r="R1255" s="31" t="str">
        <f t="shared" si="39"/>
        <v/>
      </c>
      <c r="S1255" s="29">
        <f>IF($Q1255&lt;Parâmetros!$E$19,$G1255-1,$G1255)</f>
        <v>0</v>
      </c>
    </row>
    <row r="1256" spans="1:19" ht="15" customHeight="1" x14ac:dyDescent="0.25">
      <c r="A1256" s="124"/>
      <c r="B1256" s="65"/>
      <c r="C1256" s="65"/>
      <c r="D1256" s="66"/>
      <c r="E1256" s="67"/>
      <c r="F1256" s="65"/>
      <c r="G1256" s="66"/>
      <c r="J1256" s="65"/>
      <c r="K1256" s="65"/>
      <c r="L1256" s="66"/>
      <c r="M1256" s="65"/>
      <c r="N1256" s="65"/>
      <c r="O1256" s="65"/>
      <c r="P1256" s="66"/>
      <c r="Q1256" s="31">
        <f t="shared" si="38"/>
        <v>9999</v>
      </c>
      <c r="R1256" s="31" t="str">
        <f t="shared" si="39"/>
        <v/>
      </c>
      <c r="S1256" s="29">
        <f>IF($Q1256&lt;Parâmetros!$E$19,$G1256-1,$G1256)</f>
        <v>0</v>
      </c>
    </row>
    <row r="1257" spans="1:19" ht="15" customHeight="1" x14ac:dyDescent="0.25">
      <c r="A1257" s="124"/>
      <c r="B1257" s="65"/>
      <c r="C1257" s="65"/>
      <c r="D1257" s="66"/>
      <c r="E1257" s="67"/>
      <c r="F1257" s="65"/>
      <c r="G1257" s="66"/>
      <c r="J1257" s="65"/>
      <c r="K1257" s="65"/>
      <c r="L1257" s="66"/>
      <c r="M1257" s="65"/>
      <c r="N1257" s="65"/>
      <c r="O1257" s="65"/>
      <c r="P1257" s="66"/>
      <c r="Q1257" s="31">
        <f t="shared" si="38"/>
        <v>9999</v>
      </c>
      <c r="R1257" s="31" t="str">
        <f t="shared" si="39"/>
        <v/>
      </c>
      <c r="S1257" s="29">
        <f>IF($Q1257&lt;Parâmetros!$E$19,$G1257-1,$G1257)</f>
        <v>0</v>
      </c>
    </row>
    <row r="1258" spans="1:19" ht="15" customHeight="1" x14ac:dyDescent="0.25">
      <c r="A1258" s="124"/>
      <c r="B1258" s="65"/>
      <c r="C1258" s="65"/>
      <c r="D1258" s="66"/>
      <c r="E1258" s="67"/>
      <c r="F1258" s="65"/>
      <c r="G1258" s="66"/>
      <c r="J1258" s="65"/>
      <c r="K1258" s="65"/>
      <c r="L1258" s="66"/>
      <c r="M1258" s="65"/>
      <c r="N1258" s="65"/>
      <c r="O1258" s="65"/>
      <c r="P1258" s="66"/>
      <c r="Q1258" s="31">
        <f t="shared" si="38"/>
        <v>9999</v>
      </c>
      <c r="R1258" s="31" t="str">
        <f t="shared" si="39"/>
        <v/>
      </c>
      <c r="S1258" s="29">
        <f>IF($Q1258&lt;Parâmetros!$E$19,$G1258-1,$G1258)</f>
        <v>0</v>
      </c>
    </row>
    <row r="1259" spans="1:19" ht="15" customHeight="1" x14ac:dyDescent="0.25">
      <c r="A1259" s="124"/>
      <c r="B1259" s="65"/>
      <c r="C1259" s="65"/>
      <c r="D1259" s="66"/>
      <c r="E1259" s="67"/>
      <c r="F1259" s="65"/>
      <c r="G1259" s="66"/>
      <c r="J1259" s="65"/>
      <c r="K1259" s="65"/>
      <c r="L1259" s="66"/>
      <c r="M1259" s="65"/>
      <c r="N1259" s="65"/>
      <c r="O1259" s="65"/>
      <c r="P1259" s="66"/>
      <c r="Q1259" s="31">
        <f t="shared" si="38"/>
        <v>9999</v>
      </c>
      <c r="R1259" s="31" t="str">
        <f t="shared" si="39"/>
        <v/>
      </c>
      <c r="S1259" s="29">
        <f>IF($Q1259&lt;Parâmetros!$E$19,$G1259-1,$G1259)</f>
        <v>0</v>
      </c>
    </row>
    <row r="1260" spans="1:19" ht="15" customHeight="1" x14ac:dyDescent="0.25">
      <c r="A1260" s="124"/>
      <c r="B1260" s="65"/>
      <c r="C1260" s="65"/>
      <c r="D1260" s="66"/>
      <c r="E1260" s="67"/>
      <c r="F1260" s="65"/>
      <c r="G1260" s="66"/>
      <c r="J1260" s="65"/>
      <c r="K1260" s="65"/>
      <c r="L1260" s="66"/>
      <c r="M1260" s="65"/>
      <c r="N1260" s="65"/>
      <c r="O1260" s="65"/>
      <c r="P1260" s="66"/>
      <c r="Q1260" s="31">
        <f t="shared" si="38"/>
        <v>9999</v>
      </c>
      <c r="R1260" s="31" t="str">
        <f t="shared" si="39"/>
        <v/>
      </c>
      <c r="S1260" s="29">
        <f>IF($Q1260&lt;Parâmetros!$E$19,$G1260-1,$G1260)</f>
        <v>0</v>
      </c>
    </row>
    <row r="1261" spans="1:19" ht="15" customHeight="1" x14ac:dyDescent="0.25">
      <c r="A1261" s="124"/>
      <c r="B1261" s="65"/>
      <c r="C1261" s="65"/>
      <c r="D1261" s="66"/>
      <c r="E1261" s="67"/>
      <c r="F1261" s="65"/>
      <c r="G1261" s="66"/>
      <c r="J1261" s="65"/>
      <c r="K1261" s="65"/>
      <c r="L1261" s="66"/>
      <c r="M1261" s="65"/>
      <c r="N1261" s="65"/>
      <c r="O1261" s="65"/>
      <c r="P1261" s="66"/>
      <c r="Q1261" s="31">
        <f t="shared" si="38"/>
        <v>9999</v>
      </c>
      <c r="R1261" s="31" t="str">
        <f t="shared" si="39"/>
        <v/>
      </c>
      <c r="S1261" s="29">
        <f>IF($Q1261&lt;Parâmetros!$E$19,$G1261-1,$G1261)</f>
        <v>0</v>
      </c>
    </row>
    <row r="1262" spans="1:19" ht="15" customHeight="1" x14ac:dyDescent="0.25">
      <c r="A1262" s="124"/>
      <c r="B1262" s="65"/>
      <c r="C1262" s="65"/>
      <c r="D1262" s="66"/>
      <c r="E1262" s="67"/>
      <c r="F1262" s="65"/>
      <c r="G1262" s="66"/>
      <c r="J1262" s="65"/>
      <c r="K1262" s="65"/>
      <c r="L1262" s="66"/>
      <c r="M1262" s="65"/>
      <c r="N1262" s="65"/>
      <c r="O1262" s="65"/>
      <c r="P1262" s="66"/>
      <c r="Q1262" s="31">
        <f t="shared" si="38"/>
        <v>9999</v>
      </c>
      <c r="R1262" s="31" t="str">
        <f t="shared" si="39"/>
        <v/>
      </c>
      <c r="S1262" s="29">
        <f>IF($Q1262&lt;Parâmetros!$E$19,$G1262-1,$G1262)</f>
        <v>0</v>
      </c>
    </row>
    <row r="1263" spans="1:19" ht="15" customHeight="1" x14ac:dyDescent="0.25">
      <c r="A1263" s="124"/>
      <c r="B1263" s="65"/>
      <c r="C1263" s="65"/>
      <c r="D1263" s="66"/>
      <c r="E1263" s="67"/>
      <c r="F1263" s="65"/>
      <c r="G1263" s="66"/>
      <c r="J1263" s="65"/>
      <c r="K1263" s="65"/>
      <c r="L1263" s="66"/>
      <c r="M1263" s="65"/>
      <c r="N1263" s="65"/>
      <c r="O1263" s="65"/>
      <c r="P1263" s="66"/>
      <c r="Q1263" s="31">
        <f t="shared" si="38"/>
        <v>9999</v>
      </c>
      <c r="R1263" s="31" t="str">
        <f t="shared" si="39"/>
        <v/>
      </c>
      <c r="S1263" s="29">
        <f>IF($Q1263&lt;Parâmetros!$E$19,$G1263-1,$G1263)</f>
        <v>0</v>
      </c>
    </row>
    <row r="1264" spans="1:19" ht="15" customHeight="1" x14ac:dyDescent="0.25">
      <c r="A1264" s="124"/>
      <c r="B1264" s="65"/>
      <c r="C1264" s="65"/>
      <c r="D1264" s="66"/>
      <c r="E1264" s="67"/>
      <c r="F1264" s="65"/>
      <c r="G1264" s="66"/>
      <c r="J1264" s="65"/>
      <c r="K1264" s="65"/>
      <c r="L1264" s="66"/>
      <c r="M1264" s="65"/>
      <c r="N1264" s="65"/>
      <c r="O1264" s="65"/>
      <c r="P1264" s="66"/>
      <c r="Q1264" s="31">
        <f t="shared" si="38"/>
        <v>9999</v>
      </c>
      <c r="R1264" s="31" t="str">
        <f t="shared" si="39"/>
        <v/>
      </c>
      <c r="S1264" s="29">
        <f>IF($Q1264&lt;Parâmetros!$E$19,$G1264-1,$G1264)</f>
        <v>0</v>
      </c>
    </row>
    <row r="1265" spans="1:19" ht="15" customHeight="1" x14ac:dyDescent="0.25">
      <c r="A1265" s="124"/>
      <c r="B1265" s="65"/>
      <c r="C1265" s="65"/>
      <c r="D1265" s="66"/>
      <c r="E1265" s="67"/>
      <c r="F1265" s="65"/>
      <c r="G1265" s="66"/>
      <c r="J1265" s="65"/>
      <c r="K1265" s="65"/>
      <c r="L1265" s="66"/>
      <c r="M1265" s="65"/>
      <c r="N1265" s="65"/>
      <c r="O1265" s="65"/>
      <c r="P1265" s="66"/>
      <c r="Q1265" s="31">
        <f t="shared" si="38"/>
        <v>9999</v>
      </c>
      <c r="R1265" s="31" t="str">
        <f t="shared" si="39"/>
        <v/>
      </c>
      <c r="S1265" s="29">
        <f>IF($Q1265&lt;Parâmetros!$E$19,$G1265-1,$G1265)</f>
        <v>0</v>
      </c>
    </row>
    <row r="1266" spans="1:19" ht="15" customHeight="1" x14ac:dyDescent="0.25">
      <c r="A1266" s="124"/>
      <c r="B1266" s="65"/>
      <c r="C1266" s="65"/>
      <c r="D1266" s="66"/>
      <c r="E1266" s="67"/>
      <c r="F1266" s="65"/>
      <c r="G1266" s="66"/>
      <c r="J1266" s="65"/>
      <c r="K1266" s="65"/>
      <c r="L1266" s="66"/>
      <c r="M1266" s="65"/>
      <c r="O1266" s="65"/>
      <c r="P1266" s="66"/>
      <c r="Q1266" s="31">
        <f t="shared" si="38"/>
        <v>9999</v>
      </c>
      <c r="R1266" s="31" t="str">
        <f t="shared" si="39"/>
        <v/>
      </c>
      <c r="S1266" s="29">
        <f>IF($Q1266&lt;Parâmetros!$E$19,$G1266-1,$G1266)</f>
        <v>0</v>
      </c>
    </row>
    <row r="1267" spans="1:19" ht="15" customHeight="1" x14ac:dyDescent="0.25">
      <c r="A1267" s="124"/>
      <c r="B1267" s="65"/>
      <c r="C1267" s="65"/>
      <c r="D1267" s="66"/>
      <c r="E1267" s="67"/>
      <c r="F1267" s="65"/>
      <c r="G1267" s="66"/>
      <c r="J1267" s="65"/>
      <c r="K1267" s="65"/>
      <c r="L1267" s="66"/>
      <c r="M1267" s="65"/>
      <c r="N1267" s="65"/>
      <c r="O1267" s="65"/>
      <c r="P1267" s="66"/>
      <c r="Q1267" s="31">
        <f t="shared" si="38"/>
        <v>9999</v>
      </c>
      <c r="R1267" s="31" t="str">
        <f t="shared" si="39"/>
        <v/>
      </c>
      <c r="S1267" s="29">
        <f>IF($Q1267&lt;Parâmetros!$E$19,$G1267-1,$G1267)</f>
        <v>0</v>
      </c>
    </row>
    <row r="1268" spans="1:19" ht="15" customHeight="1" x14ac:dyDescent="0.25">
      <c r="A1268" s="124"/>
      <c r="B1268" s="65"/>
      <c r="C1268" s="65"/>
      <c r="D1268" s="66"/>
      <c r="E1268" s="67"/>
      <c r="F1268" s="65"/>
      <c r="G1268" s="66"/>
      <c r="J1268" s="65"/>
      <c r="K1268" s="65"/>
      <c r="L1268" s="66"/>
      <c r="M1268" s="65"/>
      <c r="N1268" s="65"/>
      <c r="O1268" s="65"/>
      <c r="P1268" s="66"/>
      <c r="Q1268" s="31">
        <f t="shared" si="38"/>
        <v>9999</v>
      </c>
      <c r="R1268" s="31" t="str">
        <f t="shared" si="39"/>
        <v/>
      </c>
      <c r="S1268" s="29">
        <f>IF($Q1268&lt;Parâmetros!$E$19,$G1268-1,$G1268)</f>
        <v>0</v>
      </c>
    </row>
    <row r="1269" spans="1:19" ht="15" customHeight="1" x14ac:dyDescent="0.25">
      <c r="A1269" s="124"/>
      <c r="B1269" s="65"/>
      <c r="C1269" s="65"/>
      <c r="D1269" s="66"/>
      <c r="E1269" s="67"/>
      <c r="F1269" s="65"/>
      <c r="G1269" s="66"/>
      <c r="J1269" s="65"/>
      <c r="K1269" s="65"/>
      <c r="L1269" s="66"/>
      <c r="M1269" s="65"/>
      <c r="O1269" s="65"/>
      <c r="P1269" s="66"/>
      <c r="Q1269" s="31">
        <f t="shared" si="38"/>
        <v>9999</v>
      </c>
      <c r="R1269" s="31" t="str">
        <f t="shared" si="39"/>
        <v/>
      </c>
      <c r="S1269" s="29">
        <f>IF($Q1269&lt;Parâmetros!$E$19,$G1269-1,$G1269)</f>
        <v>0</v>
      </c>
    </row>
    <row r="1270" spans="1:19" ht="15" customHeight="1" x14ac:dyDescent="0.25">
      <c r="A1270" s="124"/>
      <c r="B1270" s="65"/>
      <c r="C1270" s="65"/>
      <c r="D1270" s="66"/>
      <c r="E1270" s="67"/>
      <c r="F1270" s="65"/>
      <c r="G1270" s="66"/>
      <c r="J1270" s="65"/>
      <c r="K1270" s="65"/>
      <c r="L1270" s="66"/>
      <c r="M1270" s="65"/>
      <c r="N1270" s="65"/>
      <c r="O1270" s="65"/>
      <c r="P1270" s="66"/>
      <c r="Q1270" s="31">
        <f t="shared" si="38"/>
        <v>9999</v>
      </c>
      <c r="R1270" s="31" t="str">
        <f t="shared" si="39"/>
        <v/>
      </c>
      <c r="S1270" s="29">
        <f>IF($Q1270&lt;Parâmetros!$E$19,$G1270-1,$G1270)</f>
        <v>0</v>
      </c>
    </row>
    <row r="1271" spans="1:19" ht="15" customHeight="1" x14ac:dyDescent="0.25">
      <c r="A1271" s="124"/>
      <c r="B1271" s="65"/>
      <c r="C1271" s="65"/>
      <c r="D1271" s="66"/>
      <c r="E1271" s="67"/>
      <c r="F1271" s="65"/>
      <c r="G1271" s="66"/>
      <c r="J1271" s="65"/>
      <c r="K1271" s="65"/>
      <c r="L1271" s="66"/>
      <c r="M1271" s="65"/>
      <c r="O1271" s="65"/>
      <c r="P1271" s="66"/>
      <c r="Q1271" s="31">
        <f t="shared" si="38"/>
        <v>9999</v>
      </c>
      <c r="R1271" s="31" t="str">
        <f t="shared" si="39"/>
        <v/>
      </c>
      <c r="S1271" s="29">
        <f>IF($Q1271&lt;Parâmetros!$E$19,$G1271-1,$G1271)</f>
        <v>0</v>
      </c>
    </row>
    <row r="1272" spans="1:19" ht="15" customHeight="1" x14ac:dyDescent="0.25">
      <c r="A1272" s="124"/>
      <c r="B1272" s="65"/>
      <c r="C1272" s="65"/>
      <c r="D1272" s="66"/>
      <c r="E1272" s="67"/>
      <c r="F1272" s="65"/>
      <c r="G1272" s="66"/>
      <c r="J1272" s="65"/>
      <c r="K1272" s="65"/>
      <c r="L1272" s="66"/>
      <c r="M1272" s="65"/>
      <c r="O1272" s="65"/>
      <c r="P1272" s="66"/>
      <c r="Q1272" s="31">
        <f t="shared" si="38"/>
        <v>9999</v>
      </c>
      <c r="R1272" s="31" t="str">
        <f t="shared" si="39"/>
        <v/>
      </c>
      <c r="S1272" s="29">
        <f>IF($Q1272&lt;Parâmetros!$E$19,$G1272-1,$G1272)</f>
        <v>0</v>
      </c>
    </row>
    <row r="1273" spans="1:19" ht="15" customHeight="1" x14ac:dyDescent="0.25">
      <c r="A1273" s="124"/>
      <c r="B1273" s="65"/>
      <c r="C1273" s="65"/>
      <c r="D1273" s="66"/>
      <c r="E1273" s="67"/>
      <c r="F1273" s="65"/>
      <c r="G1273" s="66"/>
      <c r="J1273" s="65"/>
      <c r="K1273" s="65"/>
      <c r="L1273" s="66"/>
      <c r="M1273" s="65"/>
      <c r="N1273" s="65"/>
      <c r="O1273" s="65"/>
      <c r="P1273" s="66"/>
      <c r="Q1273" s="31">
        <f t="shared" si="38"/>
        <v>9999</v>
      </c>
      <c r="R1273" s="31" t="str">
        <f t="shared" si="39"/>
        <v/>
      </c>
      <c r="S1273" s="29">
        <f>IF($Q1273&lt;Parâmetros!$E$19,$G1273-1,$G1273)</f>
        <v>0</v>
      </c>
    </row>
    <row r="1274" spans="1:19" ht="15" customHeight="1" x14ac:dyDescent="0.25">
      <c r="A1274" s="124"/>
      <c r="B1274" s="65"/>
      <c r="C1274" s="65"/>
      <c r="D1274" s="66"/>
      <c r="E1274" s="67"/>
      <c r="F1274" s="65"/>
      <c r="G1274" s="66"/>
      <c r="J1274" s="65"/>
      <c r="K1274" s="65"/>
      <c r="L1274" s="66"/>
      <c r="M1274" s="65"/>
      <c r="N1274" s="65"/>
      <c r="O1274" s="65"/>
      <c r="P1274" s="66"/>
      <c r="Q1274" s="31">
        <f t="shared" si="38"/>
        <v>9999</v>
      </c>
      <c r="R1274" s="31" t="str">
        <f t="shared" si="39"/>
        <v/>
      </c>
      <c r="S1274" s="29">
        <f>IF($Q1274&lt;Parâmetros!$E$19,$G1274-1,$G1274)</f>
        <v>0</v>
      </c>
    </row>
    <row r="1275" spans="1:19" ht="15" customHeight="1" x14ac:dyDescent="0.25">
      <c r="A1275" s="124"/>
      <c r="B1275" s="65"/>
      <c r="C1275" s="65"/>
      <c r="D1275" s="66"/>
      <c r="E1275" s="67"/>
      <c r="F1275" s="65"/>
      <c r="G1275" s="66"/>
      <c r="J1275" s="65"/>
      <c r="K1275" s="65"/>
      <c r="L1275" s="66"/>
      <c r="M1275" s="65"/>
      <c r="N1275" s="65"/>
      <c r="O1275" s="65"/>
      <c r="P1275" s="66"/>
      <c r="Q1275" s="31">
        <f t="shared" si="38"/>
        <v>9999</v>
      </c>
      <c r="R1275" s="31" t="str">
        <f t="shared" si="39"/>
        <v/>
      </c>
      <c r="S1275" s="29">
        <f>IF($Q1275&lt;Parâmetros!$E$19,$G1275-1,$G1275)</f>
        <v>0</v>
      </c>
    </row>
    <row r="1276" spans="1:19" ht="15" customHeight="1" x14ac:dyDescent="0.25">
      <c r="A1276" s="124"/>
      <c r="B1276" s="65"/>
      <c r="C1276" s="65"/>
      <c r="D1276" s="66"/>
      <c r="E1276" s="67"/>
      <c r="F1276" s="65"/>
      <c r="G1276" s="66"/>
      <c r="J1276" s="65"/>
      <c r="K1276" s="65"/>
      <c r="L1276" s="66"/>
      <c r="M1276" s="65"/>
      <c r="N1276" s="65"/>
      <c r="O1276" s="65"/>
      <c r="P1276" s="66"/>
      <c r="Q1276" s="31">
        <f t="shared" si="38"/>
        <v>9999</v>
      </c>
      <c r="R1276" s="31" t="str">
        <f t="shared" si="39"/>
        <v/>
      </c>
      <c r="S1276" s="29">
        <f>IF($Q1276&lt;Parâmetros!$E$19,$G1276-1,$G1276)</f>
        <v>0</v>
      </c>
    </row>
    <row r="1277" spans="1:19" ht="15" customHeight="1" x14ac:dyDescent="0.25">
      <c r="A1277" s="124"/>
      <c r="B1277" s="65"/>
      <c r="C1277" s="65"/>
      <c r="D1277" s="66"/>
      <c r="E1277" s="67"/>
      <c r="F1277" s="65"/>
      <c r="G1277" s="66"/>
      <c r="J1277" s="65"/>
      <c r="K1277" s="65"/>
      <c r="L1277" s="66"/>
      <c r="M1277" s="65"/>
      <c r="O1277" s="65"/>
      <c r="P1277" s="66"/>
      <c r="Q1277" s="31">
        <f t="shared" si="38"/>
        <v>9999</v>
      </c>
      <c r="R1277" s="31" t="str">
        <f t="shared" si="39"/>
        <v/>
      </c>
      <c r="S1277" s="29">
        <f>IF($Q1277&lt;Parâmetros!$E$19,$G1277-1,$G1277)</f>
        <v>0</v>
      </c>
    </row>
    <row r="1278" spans="1:19" ht="15" customHeight="1" x14ac:dyDescent="0.25">
      <c r="A1278" s="124"/>
      <c r="B1278" s="65"/>
      <c r="C1278" s="65"/>
      <c r="D1278" s="66"/>
      <c r="E1278" s="67"/>
      <c r="F1278" s="65"/>
      <c r="G1278" s="66"/>
      <c r="J1278" s="65"/>
      <c r="K1278" s="65"/>
      <c r="L1278" s="66"/>
      <c r="M1278" s="65"/>
      <c r="O1278" s="65"/>
      <c r="P1278" s="66"/>
      <c r="Q1278" s="31">
        <f t="shared" si="38"/>
        <v>9999</v>
      </c>
      <c r="R1278" s="31" t="str">
        <f t="shared" si="39"/>
        <v/>
      </c>
      <c r="S1278" s="29">
        <f>IF($Q1278&lt;Parâmetros!$E$19,$G1278-1,$G1278)</f>
        <v>0</v>
      </c>
    </row>
    <row r="1279" spans="1:19" ht="15" customHeight="1" x14ac:dyDescent="0.25">
      <c r="A1279" s="124"/>
      <c r="B1279" s="65"/>
      <c r="C1279" s="65"/>
      <c r="D1279" s="66"/>
      <c r="E1279" s="67"/>
      <c r="F1279" s="65"/>
      <c r="G1279" s="66"/>
      <c r="J1279" s="65"/>
      <c r="K1279" s="65"/>
      <c r="L1279" s="66"/>
      <c r="M1279" s="65"/>
      <c r="O1279" s="65"/>
      <c r="P1279" s="66"/>
      <c r="Q1279" s="31">
        <f t="shared" si="38"/>
        <v>9999</v>
      </c>
      <c r="R1279" s="31" t="str">
        <f t="shared" si="39"/>
        <v/>
      </c>
      <c r="S1279" s="29">
        <f>IF($Q1279&lt;Parâmetros!$E$19,$G1279-1,$G1279)</f>
        <v>0</v>
      </c>
    </row>
    <row r="1280" spans="1:19" ht="15" customHeight="1" x14ac:dyDescent="0.25">
      <c r="A1280" s="124"/>
      <c r="B1280" s="65"/>
      <c r="C1280" s="65"/>
      <c r="D1280" s="66"/>
      <c r="E1280" s="67"/>
      <c r="F1280" s="65"/>
      <c r="G1280" s="66"/>
      <c r="J1280" s="65"/>
      <c r="K1280" s="65"/>
      <c r="L1280" s="66"/>
      <c r="M1280" s="65"/>
      <c r="N1280" s="65"/>
      <c r="O1280" s="65"/>
      <c r="P1280" s="66"/>
      <c r="Q1280" s="31">
        <f t="shared" si="38"/>
        <v>9999</v>
      </c>
      <c r="R1280" s="31" t="str">
        <f t="shared" si="39"/>
        <v/>
      </c>
      <c r="S1280" s="29">
        <f>IF($Q1280&lt;Parâmetros!$E$19,$G1280-1,$G1280)</f>
        <v>0</v>
      </c>
    </row>
    <row r="1281" spans="1:19" ht="15" customHeight="1" x14ac:dyDescent="0.25">
      <c r="A1281" s="124"/>
      <c r="B1281" s="65"/>
      <c r="C1281" s="65"/>
      <c r="D1281" s="66"/>
      <c r="E1281" s="67"/>
      <c r="F1281" s="65"/>
      <c r="G1281" s="66"/>
      <c r="J1281" s="65"/>
      <c r="K1281" s="65"/>
      <c r="L1281" s="66"/>
      <c r="M1281" s="65"/>
      <c r="O1281" s="65"/>
      <c r="P1281" s="66"/>
      <c r="Q1281" s="31">
        <f t="shared" ref="Q1281:Q1344" si="40">IFERROR(VALUE(LEFT($J1281,2))*60+VALUE(MID($J1281,4,2)),9999)</f>
        <v>9999</v>
      </c>
      <c r="R1281" s="31" t="str">
        <f t="shared" ref="R1281:R1344" si="41">IFERROR(VALUE(LEFT($K1281,2))*60+VALUE(MID($K1281,4,2)),"")</f>
        <v/>
      </c>
      <c r="S1281" s="29">
        <f>IF($Q1281&lt;Parâmetros!$E$19,$G1281-1,$G1281)</f>
        <v>0</v>
      </c>
    </row>
    <row r="1282" spans="1:19" ht="15" customHeight="1" x14ac:dyDescent="0.25">
      <c r="A1282" s="124"/>
      <c r="B1282" s="65"/>
      <c r="C1282" s="65"/>
      <c r="D1282" s="66"/>
      <c r="E1282" s="67"/>
      <c r="F1282" s="65"/>
      <c r="G1282" s="66"/>
      <c r="J1282" s="65"/>
      <c r="K1282" s="65"/>
      <c r="L1282" s="66"/>
      <c r="M1282" s="65"/>
      <c r="N1282" s="65"/>
      <c r="O1282" s="65"/>
      <c r="P1282" s="66"/>
      <c r="Q1282" s="31">
        <f t="shared" si="40"/>
        <v>9999</v>
      </c>
      <c r="R1282" s="31" t="str">
        <f t="shared" si="41"/>
        <v/>
      </c>
      <c r="S1282" s="29">
        <f>IF($Q1282&lt;Parâmetros!$E$19,$G1282-1,$G1282)</f>
        <v>0</v>
      </c>
    </row>
    <row r="1283" spans="1:19" ht="15" customHeight="1" x14ac:dyDescent="0.25">
      <c r="A1283" s="124"/>
      <c r="B1283" s="65"/>
      <c r="C1283" s="65"/>
      <c r="D1283" s="66"/>
      <c r="E1283" s="67"/>
      <c r="F1283" s="65"/>
      <c r="G1283" s="66"/>
      <c r="J1283" s="65"/>
      <c r="K1283" s="65"/>
      <c r="L1283" s="66"/>
      <c r="M1283" s="65"/>
      <c r="N1283" s="65"/>
      <c r="O1283" s="65"/>
      <c r="P1283" s="66"/>
      <c r="Q1283" s="31">
        <f t="shared" si="40"/>
        <v>9999</v>
      </c>
      <c r="R1283" s="31" t="str">
        <f t="shared" si="41"/>
        <v/>
      </c>
      <c r="S1283" s="29">
        <f>IF($Q1283&lt;Parâmetros!$E$19,$G1283-1,$G1283)</f>
        <v>0</v>
      </c>
    </row>
    <row r="1284" spans="1:19" ht="15" customHeight="1" x14ac:dyDescent="0.25">
      <c r="A1284" s="124"/>
      <c r="B1284" s="65"/>
      <c r="C1284" s="65"/>
      <c r="D1284" s="66"/>
      <c r="E1284" s="67"/>
      <c r="F1284" s="65"/>
      <c r="G1284" s="66"/>
      <c r="J1284" s="65"/>
      <c r="K1284" s="65"/>
      <c r="L1284" s="66"/>
      <c r="M1284" s="65"/>
      <c r="N1284" s="65"/>
      <c r="O1284" s="65"/>
      <c r="P1284" s="66"/>
      <c r="Q1284" s="31">
        <f t="shared" si="40"/>
        <v>9999</v>
      </c>
      <c r="R1284" s="31" t="str">
        <f t="shared" si="41"/>
        <v/>
      </c>
      <c r="S1284" s="29">
        <f>IF($Q1284&lt;Parâmetros!$E$19,$G1284-1,$G1284)</f>
        <v>0</v>
      </c>
    </row>
    <row r="1285" spans="1:19" ht="15" customHeight="1" x14ac:dyDescent="0.25">
      <c r="A1285" s="124"/>
      <c r="B1285" s="65"/>
      <c r="C1285" s="65"/>
      <c r="D1285" s="66"/>
      <c r="E1285" s="67"/>
      <c r="F1285" s="65"/>
      <c r="G1285" s="66"/>
      <c r="J1285" s="65"/>
      <c r="K1285" s="65"/>
      <c r="L1285" s="66"/>
      <c r="M1285" s="65"/>
      <c r="N1285" s="65"/>
      <c r="O1285" s="65"/>
      <c r="P1285" s="66"/>
      <c r="Q1285" s="31">
        <f t="shared" si="40"/>
        <v>9999</v>
      </c>
      <c r="R1285" s="31" t="str">
        <f t="shared" si="41"/>
        <v/>
      </c>
      <c r="S1285" s="29">
        <f>IF($Q1285&lt;Parâmetros!$E$19,$G1285-1,$G1285)</f>
        <v>0</v>
      </c>
    </row>
    <row r="1286" spans="1:19" ht="15" customHeight="1" x14ac:dyDescent="0.25">
      <c r="A1286" s="124"/>
      <c r="B1286" s="65"/>
      <c r="C1286" s="65"/>
      <c r="D1286" s="66"/>
      <c r="E1286" s="67"/>
      <c r="F1286" s="65"/>
      <c r="G1286" s="66"/>
      <c r="J1286" s="65"/>
      <c r="K1286" s="65"/>
      <c r="L1286" s="66"/>
      <c r="M1286" s="65"/>
      <c r="O1286" s="65"/>
      <c r="P1286" s="66"/>
      <c r="Q1286" s="31">
        <f t="shared" si="40"/>
        <v>9999</v>
      </c>
      <c r="R1286" s="31" t="str">
        <f t="shared" si="41"/>
        <v/>
      </c>
      <c r="S1286" s="29">
        <f>IF($Q1286&lt;Parâmetros!$E$19,$G1286-1,$G1286)</f>
        <v>0</v>
      </c>
    </row>
    <row r="1287" spans="1:19" ht="15" customHeight="1" x14ac:dyDescent="0.25">
      <c r="A1287" s="124"/>
      <c r="B1287" s="65"/>
      <c r="C1287" s="65"/>
      <c r="D1287" s="66"/>
      <c r="E1287" s="67"/>
      <c r="F1287" s="65"/>
      <c r="G1287" s="66"/>
      <c r="J1287" s="65"/>
      <c r="K1287" s="65"/>
      <c r="L1287" s="66"/>
      <c r="M1287" s="65"/>
      <c r="N1287" s="65"/>
      <c r="O1287" s="65"/>
      <c r="P1287" s="66"/>
      <c r="Q1287" s="31">
        <f t="shared" si="40"/>
        <v>9999</v>
      </c>
      <c r="R1287" s="31" t="str">
        <f t="shared" si="41"/>
        <v/>
      </c>
      <c r="S1287" s="29">
        <f>IF($Q1287&lt;Parâmetros!$E$19,$G1287-1,$G1287)</f>
        <v>0</v>
      </c>
    </row>
    <row r="1288" spans="1:19" ht="15" customHeight="1" x14ac:dyDescent="0.25">
      <c r="A1288" s="124"/>
      <c r="B1288" s="65"/>
      <c r="C1288" s="65"/>
      <c r="D1288" s="66"/>
      <c r="E1288" s="67"/>
      <c r="F1288" s="65"/>
      <c r="G1288" s="66"/>
      <c r="J1288" s="65"/>
      <c r="K1288" s="65"/>
      <c r="L1288" s="66"/>
      <c r="M1288" s="65"/>
      <c r="O1288" s="65"/>
      <c r="P1288" s="66"/>
      <c r="Q1288" s="31">
        <f t="shared" si="40"/>
        <v>9999</v>
      </c>
      <c r="R1288" s="31" t="str">
        <f t="shared" si="41"/>
        <v/>
      </c>
      <c r="S1288" s="29">
        <f>IF($Q1288&lt;Parâmetros!$E$19,$G1288-1,$G1288)</f>
        <v>0</v>
      </c>
    </row>
    <row r="1289" spans="1:19" ht="15" customHeight="1" x14ac:dyDescent="0.25">
      <c r="A1289" s="124"/>
      <c r="B1289" s="65"/>
      <c r="C1289" s="65"/>
      <c r="D1289" s="66"/>
      <c r="E1289" s="67"/>
      <c r="F1289" s="65"/>
      <c r="G1289" s="66"/>
      <c r="J1289" s="65"/>
      <c r="K1289" s="65"/>
      <c r="L1289" s="66"/>
      <c r="M1289" s="65"/>
      <c r="N1289" s="65"/>
      <c r="O1289" s="65"/>
      <c r="P1289" s="66"/>
      <c r="Q1289" s="31">
        <f t="shared" si="40"/>
        <v>9999</v>
      </c>
      <c r="R1289" s="31" t="str">
        <f t="shared" si="41"/>
        <v/>
      </c>
      <c r="S1289" s="29">
        <f>IF($Q1289&lt;Parâmetros!$E$19,$G1289-1,$G1289)</f>
        <v>0</v>
      </c>
    </row>
    <row r="1290" spans="1:19" ht="15" customHeight="1" x14ac:dyDescent="0.25">
      <c r="A1290" s="124"/>
      <c r="B1290" s="65"/>
      <c r="C1290" s="65"/>
      <c r="D1290" s="66"/>
      <c r="E1290" s="67"/>
      <c r="F1290" s="65"/>
      <c r="G1290" s="66"/>
      <c r="J1290" s="65"/>
      <c r="K1290" s="65"/>
      <c r="L1290" s="66"/>
      <c r="M1290" s="65"/>
      <c r="N1290" s="65"/>
      <c r="O1290" s="65"/>
      <c r="P1290" s="66"/>
      <c r="Q1290" s="31">
        <f t="shared" si="40"/>
        <v>9999</v>
      </c>
      <c r="R1290" s="31" t="str">
        <f t="shared" si="41"/>
        <v/>
      </c>
      <c r="S1290" s="29">
        <f>IF($Q1290&lt;Parâmetros!$E$19,$G1290-1,$G1290)</f>
        <v>0</v>
      </c>
    </row>
    <row r="1291" spans="1:19" ht="15" customHeight="1" x14ac:dyDescent="0.25">
      <c r="A1291" s="124"/>
      <c r="B1291" s="65"/>
      <c r="C1291" s="65"/>
      <c r="D1291" s="66"/>
      <c r="E1291" s="67"/>
      <c r="F1291" s="65"/>
      <c r="G1291" s="66"/>
      <c r="J1291" s="65"/>
      <c r="K1291" s="65"/>
      <c r="L1291" s="66"/>
      <c r="M1291" s="65"/>
      <c r="N1291" s="65"/>
      <c r="O1291" s="65"/>
      <c r="P1291" s="66"/>
      <c r="Q1291" s="31">
        <f t="shared" si="40"/>
        <v>9999</v>
      </c>
      <c r="R1291" s="31" t="str">
        <f t="shared" si="41"/>
        <v/>
      </c>
      <c r="S1291" s="29">
        <f>IF($Q1291&lt;Parâmetros!$E$19,$G1291-1,$G1291)</f>
        <v>0</v>
      </c>
    </row>
    <row r="1292" spans="1:19" ht="15" customHeight="1" x14ac:dyDescent="0.25">
      <c r="A1292" s="124"/>
      <c r="B1292" s="65"/>
      <c r="C1292" s="65"/>
      <c r="D1292" s="66"/>
      <c r="E1292" s="67"/>
      <c r="F1292" s="65"/>
      <c r="G1292" s="66"/>
      <c r="J1292" s="65"/>
      <c r="K1292" s="65"/>
      <c r="L1292" s="66"/>
      <c r="M1292" s="65"/>
      <c r="N1292" s="65"/>
      <c r="O1292" s="65"/>
      <c r="P1292" s="66"/>
      <c r="Q1292" s="31">
        <f t="shared" si="40"/>
        <v>9999</v>
      </c>
      <c r="R1292" s="31" t="str">
        <f t="shared" si="41"/>
        <v/>
      </c>
      <c r="S1292" s="29">
        <f>IF($Q1292&lt;Parâmetros!$E$19,$G1292-1,$G1292)</f>
        <v>0</v>
      </c>
    </row>
    <row r="1293" spans="1:19" ht="15" customHeight="1" x14ac:dyDescent="0.25">
      <c r="A1293" s="124"/>
      <c r="B1293" s="65"/>
      <c r="C1293" s="65"/>
      <c r="D1293" s="66"/>
      <c r="E1293" s="67"/>
      <c r="F1293" s="65"/>
      <c r="G1293" s="66"/>
      <c r="J1293" s="65"/>
      <c r="K1293" s="65"/>
      <c r="L1293" s="66"/>
      <c r="M1293" s="65"/>
      <c r="N1293" s="65"/>
      <c r="O1293" s="65"/>
      <c r="P1293" s="66"/>
      <c r="Q1293" s="31">
        <f t="shared" si="40"/>
        <v>9999</v>
      </c>
      <c r="R1293" s="31" t="str">
        <f t="shared" si="41"/>
        <v/>
      </c>
      <c r="S1293" s="29">
        <f>IF($Q1293&lt;Parâmetros!$E$19,$G1293-1,$G1293)</f>
        <v>0</v>
      </c>
    </row>
    <row r="1294" spans="1:19" ht="15" customHeight="1" x14ac:dyDescent="0.25">
      <c r="A1294" s="124"/>
      <c r="B1294" s="65"/>
      <c r="C1294" s="65"/>
      <c r="D1294" s="66"/>
      <c r="E1294" s="67"/>
      <c r="F1294" s="65"/>
      <c r="G1294" s="66"/>
      <c r="J1294" s="65"/>
      <c r="K1294" s="65"/>
      <c r="L1294" s="66"/>
      <c r="M1294" s="65"/>
      <c r="N1294" s="65"/>
      <c r="O1294" s="65"/>
      <c r="P1294" s="66"/>
      <c r="Q1294" s="31">
        <f t="shared" si="40"/>
        <v>9999</v>
      </c>
      <c r="R1294" s="31" t="str">
        <f t="shared" si="41"/>
        <v/>
      </c>
      <c r="S1294" s="29">
        <f>IF($Q1294&lt;Parâmetros!$E$19,$G1294-1,$G1294)</f>
        <v>0</v>
      </c>
    </row>
    <row r="1295" spans="1:19" ht="15" customHeight="1" x14ac:dyDescent="0.25">
      <c r="A1295" s="124"/>
      <c r="B1295" s="65"/>
      <c r="C1295" s="65"/>
      <c r="D1295" s="66"/>
      <c r="E1295" s="67"/>
      <c r="F1295" s="65"/>
      <c r="G1295" s="66"/>
      <c r="J1295" s="65"/>
      <c r="K1295" s="65"/>
      <c r="L1295" s="66"/>
      <c r="M1295" s="65"/>
      <c r="N1295" s="65"/>
      <c r="O1295" s="65"/>
      <c r="P1295" s="66"/>
      <c r="Q1295" s="31">
        <f t="shared" si="40"/>
        <v>9999</v>
      </c>
      <c r="R1295" s="31" t="str">
        <f t="shared" si="41"/>
        <v/>
      </c>
      <c r="S1295" s="29">
        <f>IF($Q1295&lt;Parâmetros!$E$19,$G1295-1,$G1295)</f>
        <v>0</v>
      </c>
    </row>
    <row r="1296" spans="1:19" ht="15" customHeight="1" x14ac:dyDescent="0.25">
      <c r="A1296" s="124"/>
      <c r="B1296" s="65"/>
      <c r="C1296" s="65"/>
      <c r="D1296" s="66"/>
      <c r="E1296" s="67"/>
      <c r="F1296" s="65"/>
      <c r="G1296" s="66"/>
      <c r="J1296" s="65"/>
      <c r="K1296" s="65"/>
      <c r="L1296" s="66"/>
      <c r="M1296" s="65"/>
      <c r="N1296" s="65"/>
      <c r="O1296" s="65"/>
      <c r="P1296" s="66"/>
      <c r="Q1296" s="31">
        <f t="shared" si="40"/>
        <v>9999</v>
      </c>
      <c r="R1296" s="31" t="str">
        <f t="shared" si="41"/>
        <v/>
      </c>
      <c r="S1296" s="29">
        <f>IF($Q1296&lt;Parâmetros!$E$19,$G1296-1,$G1296)</f>
        <v>0</v>
      </c>
    </row>
    <row r="1297" spans="1:19" ht="15" customHeight="1" x14ac:dyDescent="0.25">
      <c r="A1297" s="124"/>
      <c r="B1297" s="65"/>
      <c r="C1297" s="65"/>
      <c r="D1297" s="66"/>
      <c r="E1297" s="67"/>
      <c r="F1297" s="65"/>
      <c r="G1297" s="66"/>
      <c r="J1297" s="65"/>
      <c r="K1297" s="65"/>
      <c r="L1297" s="66"/>
      <c r="M1297" s="65"/>
      <c r="N1297" s="65"/>
      <c r="O1297" s="65"/>
      <c r="P1297" s="66"/>
      <c r="Q1297" s="31">
        <f t="shared" si="40"/>
        <v>9999</v>
      </c>
      <c r="R1297" s="31" t="str">
        <f t="shared" si="41"/>
        <v/>
      </c>
      <c r="S1297" s="29">
        <f>IF($Q1297&lt;Parâmetros!$E$19,$G1297-1,$G1297)</f>
        <v>0</v>
      </c>
    </row>
    <row r="1298" spans="1:19" ht="15" customHeight="1" x14ac:dyDescent="0.25">
      <c r="A1298" s="124"/>
      <c r="B1298" s="65"/>
      <c r="C1298" s="65"/>
      <c r="D1298" s="66"/>
      <c r="E1298" s="67"/>
      <c r="F1298" s="65"/>
      <c r="G1298" s="66"/>
      <c r="J1298" s="65"/>
      <c r="K1298" s="65"/>
      <c r="L1298" s="66"/>
      <c r="M1298" s="65"/>
      <c r="N1298" s="65"/>
      <c r="O1298" s="65"/>
      <c r="P1298" s="66"/>
      <c r="Q1298" s="31">
        <f t="shared" si="40"/>
        <v>9999</v>
      </c>
      <c r="R1298" s="31" t="str">
        <f t="shared" si="41"/>
        <v/>
      </c>
      <c r="S1298" s="29">
        <f>IF($Q1298&lt;Parâmetros!$E$19,$G1298-1,$G1298)</f>
        <v>0</v>
      </c>
    </row>
    <row r="1299" spans="1:19" ht="15" customHeight="1" x14ac:dyDescent="0.25">
      <c r="A1299" s="124"/>
      <c r="B1299" s="65"/>
      <c r="C1299" s="65"/>
      <c r="D1299" s="66"/>
      <c r="E1299" s="67"/>
      <c r="F1299" s="65"/>
      <c r="G1299" s="66"/>
      <c r="J1299" s="65"/>
      <c r="K1299" s="65"/>
      <c r="L1299" s="66"/>
      <c r="M1299" s="65"/>
      <c r="O1299" s="65"/>
      <c r="P1299" s="66"/>
      <c r="Q1299" s="31">
        <f t="shared" si="40"/>
        <v>9999</v>
      </c>
      <c r="R1299" s="31" t="str">
        <f t="shared" si="41"/>
        <v/>
      </c>
      <c r="S1299" s="29">
        <f>IF($Q1299&lt;Parâmetros!$E$19,$G1299-1,$G1299)</f>
        <v>0</v>
      </c>
    </row>
    <row r="1300" spans="1:19" ht="15" customHeight="1" x14ac:dyDescent="0.25">
      <c r="A1300" s="124"/>
      <c r="B1300" s="65"/>
      <c r="C1300" s="65"/>
      <c r="D1300" s="66"/>
      <c r="E1300" s="67"/>
      <c r="F1300" s="65"/>
      <c r="G1300" s="66"/>
      <c r="J1300" s="65"/>
      <c r="K1300" s="65"/>
      <c r="L1300" s="66"/>
      <c r="M1300" s="65"/>
      <c r="N1300" s="65"/>
      <c r="O1300" s="65"/>
      <c r="P1300" s="66"/>
      <c r="Q1300" s="31">
        <f t="shared" si="40"/>
        <v>9999</v>
      </c>
      <c r="R1300" s="31" t="str">
        <f t="shared" si="41"/>
        <v/>
      </c>
      <c r="S1300" s="29">
        <f>IF($Q1300&lt;Parâmetros!$E$19,$G1300-1,$G1300)</f>
        <v>0</v>
      </c>
    </row>
    <row r="1301" spans="1:19" ht="15" customHeight="1" x14ac:dyDescent="0.25">
      <c r="A1301" s="124"/>
      <c r="B1301" s="65"/>
      <c r="C1301" s="65"/>
      <c r="D1301" s="66"/>
      <c r="E1301" s="67"/>
      <c r="F1301" s="65"/>
      <c r="G1301" s="66"/>
      <c r="J1301" s="65"/>
      <c r="K1301" s="65"/>
      <c r="L1301" s="66"/>
      <c r="M1301" s="65"/>
      <c r="N1301" s="65"/>
      <c r="O1301" s="65"/>
      <c r="P1301" s="66"/>
      <c r="Q1301" s="31">
        <f t="shared" si="40"/>
        <v>9999</v>
      </c>
      <c r="R1301" s="31" t="str">
        <f t="shared" si="41"/>
        <v/>
      </c>
      <c r="S1301" s="29">
        <f>IF($Q1301&lt;Parâmetros!$E$19,$G1301-1,$G1301)</f>
        <v>0</v>
      </c>
    </row>
    <row r="1302" spans="1:19" ht="15" customHeight="1" x14ac:dyDescent="0.25">
      <c r="A1302" s="124"/>
      <c r="B1302" s="65"/>
      <c r="C1302" s="65"/>
      <c r="D1302" s="66"/>
      <c r="E1302" s="67"/>
      <c r="F1302" s="65"/>
      <c r="G1302" s="66"/>
      <c r="J1302" s="65"/>
      <c r="K1302" s="65"/>
      <c r="L1302" s="66"/>
      <c r="M1302" s="65"/>
      <c r="N1302" s="65"/>
      <c r="O1302" s="65"/>
      <c r="P1302" s="66"/>
      <c r="Q1302" s="31">
        <f t="shared" si="40"/>
        <v>9999</v>
      </c>
      <c r="R1302" s="31" t="str">
        <f t="shared" si="41"/>
        <v/>
      </c>
      <c r="S1302" s="29">
        <f>IF($Q1302&lt;Parâmetros!$E$19,$G1302-1,$G1302)</f>
        <v>0</v>
      </c>
    </row>
    <row r="1303" spans="1:19" ht="15" customHeight="1" x14ac:dyDescent="0.25">
      <c r="A1303" s="124"/>
      <c r="B1303" s="65"/>
      <c r="C1303" s="65"/>
      <c r="D1303" s="66"/>
      <c r="E1303" s="67"/>
      <c r="F1303" s="65"/>
      <c r="G1303" s="66"/>
      <c r="J1303" s="65"/>
      <c r="K1303" s="65"/>
      <c r="L1303" s="66"/>
      <c r="M1303" s="65"/>
      <c r="N1303" s="65"/>
      <c r="O1303" s="65"/>
      <c r="P1303" s="66"/>
      <c r="Q1303" s="31">
        <f t="shared" si="40"/>
        <v>9999</v>
      </c>
      <c r="R1303" s="31" t="str">
        <f t="shared" si="41"/>
        <v/>
      </c>
      <c r="S1303" s="29">
        <f>IF($Q1303&lt;Parâmetros!$E$19,$G1303-1,$G1303)</f>
        <v>0</v>
      </c>
    </row>
    <row r="1304" spans="1:19" ht="15" customHeight="1" x14ac:dyDescent="0.25">
      <c r="A1304" s="124"/>
      <c r="B1304" s="65"/>
      <c r="C1304" s="65"/>
      <c r="D1304" s="66"/>
      <c r="E1304" s="67"/>
      <c r="F1304" s="65"/>
      <c r="G1304" s="66"/>
      <c r="J1304" s="65"/>
      <c r="K1304" s="65"/>
      <c r="L1304" s="66"/>
      <c r="M1304" s="65"/>
      <c r="N1304" s="65"/>
      <c r="O1304" s="65"/>
      <c r="P1304" s="66"/>
      <c r="Q1304" s="31">
        <f t="shared" si="40"/>
        <v>9999</v>
      </c>
      <c r="R1304" s="31" t="str">
        <f t="shared" si="41"/>
        <v/>
      </c>
      <c r="S1304" s="29">
        <f>IF($Q1304&lt;Parâmetros!$E$19,$G1304-1,$G1304)</f>
        <v>0</v>
      </c>
    </row>
    <row r="1305" spans="1:19" ht="15" customHeight="1" x14ac:dyDescent="0.25">
      <c r="A1305" s="124"/>
      <c r="B1305" s="65"/>
      <c r="C1305" s="65"/>
      <c r="D1305" s="66"/>
      <c r="E1305" s="67"/>
      <c r="F1305" s="65"/>
      <c r="G1305" s="66"/>
      <c r="J1305" s="65"/>
      <c r="K1305" s="65"/>
      <c r="L1305" s="66"/>
      <c r="M1305" s="65"/>
      <c r="O1305" s="65"/>
      <c r="P1305" s="66"/>
      <c r="Q1305" s="31">
        <f t="shared" si="40"/>
        <v>9999</v>
      </c>
      <c r="R1305" s="31" t="str">
        <f t="shared" si="41"/>
        <v/>
      </c>
      <c r="S1305" s="29">
        <f>IF($Q1305&lt;Parâmetros!$E$19,$G1305-1,$G1305)</f>
        <v>0</v>
      </c>
    </row>
    <row r="1306" spans="1:19" ht="15" customHeight="1" x14ac:dyDescent="0.25">
      <c r="A1306" s="124"/>
      <c r="B1306" s="65"/>
      <c r="C1306" s="65"/>
      <c r="D1306" s="66"/>
      <c r="E1306" s="67"/>
      <c r="F1306" s="65"/>
      <c r="G1306" s="66"/>
      <c r="J1306" s="65"/>
      <c r="K1306" s="65"/>
      <c r="L1306" s="66"/>
      <c r="M1306" s="65"/>
      <c r="N1306" s="65"/>
      <c r="O1306" s="65"/>
      <c r="P1306" s="66"/>
      <c r="Q1306" s="31">
        <f t="shared" si="40"/>
        <v>9999</v>
      </c>
      <c r="R1306" s="31" t="str">
        <f t="shared" si="41"/>
        <v/>
      </c>
      <c r="S1306" s="29">
        <f>IF($Q1306&lt;Parâmetros!$E$19,$G1306-1,$G1306)</f>
        <v>0</v>
      </c>
    </row>
    <row r="1307" spans="1:19" ht="15" customHeight="1" x14ac:dyDescent="0.25">
      <c r="A1307" s="124"/>
      <c r="B1307" s="65"/>
      <c r="C1307" s="65"/>
      <c r="D1307" s="66"/>
      <c r="E1307" s="67"/>
      <c r="F1307" s="65"/>
      <c r="G1307" s="66"/>
      <c r="J1307" s="65"/>
      <c r="K1307" s="65"/>
      <c r="L1307" s="66"/>
      <c r="M1307" s="65"/>
      <c r="N1307" s="65"/>
      <c r="O1307" s="65"/>
      <c r="P1307" s="66"/>
      <c r="Q1307" s="31">
        <f t="shared" si="40"/>
        <v>9999</v>
      </c>
      <c r="R1307" s="31" t="str">
        <f t="shared" si="41"/>
        <v/>
      </c>
      <c r="S1307" s="29">
        <f>IF($Q1307&lt;Parâmetros!$E$19,$G1307-1,$G1307)</f>
        <v>0</v>
      </c>
    </row>
    <row r="1308" spans="1:19" ht="15" customHeight="1" x14ac:dyDescent="0.25">
      <c r="A1308" s="124"/>
      <c r="B1308" s="65"/>
      <c r="C1308" s="65"/>
      <c r="D1308" s="66"/>
      <c r="E1308" s="67"/>
      <c r="F1308" s="65"/>
      <c r="G1308" s="66"/>
      <c r="J1308" s="65"/>
      <c r="K1308" s="65"/>
      <c r="L1308" s="66"/>
      <c r="M1308" s="65"/>
      <c r="N1308" s="65"/>
      <c r="O1308" s="65"/>
      <c r="P1308" s="66"/>
      <c r="Q1308" s="31">
        <f t="shared" si="40"/>
        <v>9999</v>
      </c>
      <c r="R1308" s="31" t="str">
        <f t="shared" si="41"/>
        <v/>
      </c>
      <c r="S1308" s="29">
        <f>IF($Q1308&lt;Parâmetros!$E$19,$G1308-1,$G1308)</f>
        <v>0</v>
      </c>
    </row>
    <row r="1309" spans="1:19" ht="15" customHeight="1" x14ac:dyDescent="0.25">
      <c r="A1309" s="124"/>
      <c r="B1309" s="65"/>
      <c r="C1309" s="65"/>
      <c r="D1309" s="66"/>
      <c r="E1309" s="67"/>
      <c r="F1309" s="65"/>
      <c r="G1309" s="66"/>
      <c r="J1309" s="65"/>
      <c r="K1309" s="65"/>
      <c r="L1309" s="66"/>
      <c r="M1309" s="65"/>
      <c r="O1309" s="65"/>
      <c r="P1309" s="66"/>
      <c r="Q1309" s="31">
        <f t="shared" si="40"/>
        <v>9999</v>
      </c>
      <c r="R1309" s="31" t="str">
        <f t="shared" si="41"/>
        <v/>
      </c>
      <c r="S1309" s="29">
        <f>IF($Q1309&lt;Parâmetros!$E$19,$G1309-1,$G1309)</f>
        <v>0</v>
      </c>
    </row>
    <row r="1310" spans="1:19" ht="15" customHeight="1" x14ac:dyDescent="0.25">
      <c r="A1310" s="124"/>
      <c r="B1310" s="65"/>
      <c r="C1310" s="65"/>
      <c r="D1310" s="66"/>
      <c r="E1310" s="67"/>
      <c r="F1310" s="65"/>
      <c r="G1310" s="66"/>
      <c r="J1310" s="65"/>
      <c r="K1310" s="65"/>
      <c r="L1310" s="66"/>
      <c r="M1310" s="65"/>
      <c r="O1310" s="65"/>
      <c r="P1310" s="66"/>
      <c r="Q1310" s="31">
        <f t="shared" si="40"/>
        <v>9999</v>
      </c>
      <c r="R1310" s="31" t="str">
        <f t="shared" si="41"/>
        <v/>
      </c>
      <c r="S1310" s="29">
        <f>IF($Q1310&lt;Parâmetros!$E$19,$G1310-1,$G1310)</f>
        <v>0</v>
      </c>
    </row>
    <row r="1311" spans="1:19" ht="15" customHeight="1" x14ac:dyDescent="0.25">
      <c r="A1311" s="124"/>
      <c r="B1311" s="65"/>
      <c r="C1311" s="65"/>
      <c r="D1311" s="66"/>
      <c r="E1311" s="67"/>
      <c r="F1311" s="65"/>
      <c r="G1311" s="66"/>
      <c r="J1311" s="65"/>
      <c r="K1311" s="65"/>
      <c r="L1311" s="66"/>
      <c r="M1311" s="65"/>
      <c r="O1311" s="65"/>
      <c r="P1311" s="66"/>
      <c r="Q1311" s="31">
        <f t="shared" si="40"/>
        <v>9999</v>
      </c>
      <c r="R1311" s="31" t="str">
        <f t="shared" si="41"/>
        <v/>
      </c>
      <c r="S1311" s="29">
        <f>IF($Q1311&lt;Parâmetros!$E$19,$G1311-1,$G1311)</f>
        <v>0</v>
      </c>
    </row>
    <row r="1312" spans="1:19" ht="15" customHeight="1" x14ac:dyDescent="0.25">
      <c r="A1312" s="124"/>
      <c r="B1312" s="65"/>
      <c r="C1312" s="65"/>
      <c r="D1312" s="66"/>
      <c r="E1312" s="67"/>
      <c r="F1312" s="65"/>
      <c r="G1312" s="66"/>
      <c r="J1312" s="65"/>
      <c r="K1312" s="65"/>
      <c r="L1312" s="66"/>
      <c r="M1312" s="65"/>
      <c r="O1312" s="65"/>
      <c r="P1312" s="66"/>
      <c r="Q1312" s="31">
        <f t="shared" si="40"/>
        <v>9999</v>
      </c>
      <c r="R1312" s="31" t="str">
        <f t="shared" si="41"/>
        <v/>
      </c>
      <c r="S1312" s="29">
        <f>IF($Q1312&lt;Parâmetros!$E$19,$G1312-1,$G1312)</f>
        <v>0</v>
      </c>
    </row>
    <row r="1313" spans="1:19" ht="15" customHeight="1" x14ac:dyDescent="0.25">
      <c r="A1313" s="124"/>
      <c r="B1313" s="65"/>
      <c r="C1313" s="65"/>
      <c r="D1313" s="66"/>
      <c r="E1313" s="67"/>
      <c r="F1313" s="65"/>
      <c r="G1313" s="66"/>
      <c r="J1313" s="65"/>
      <c r="K1313" s="65"/>
      <c r="L1313" s="66"/>
      <c r="M1313" s="65"/>
      <c r="N1313" s="65"/>
      <c r="O1313" s="65"/>
      <c r="P1313" s="66"/>
      <c r="Q1313" s="31">
        <f t="shared" si="40"/>
        <v>9999</v>
      </c>
      <c r="R1313" s="31" t="str">
        <f t="shared" si="41"/>
        <v/>
      </c>
      <c r="S1313" s="29">
        <f>IF($Q1313&lt;Parâmetros!$E$19,$G1313-1,$G1313)</f>
        <v>0</v>
      </c>
    </row>
    <row r="1314" spans="1:19" ht="15" customHeight="1" x14ac:dyDescent="0.25">
      <c r="A1314" s="124"/>
      <c r="B1314" s="65"/>
      <c r="C1314" s="65"/>
      <c r="D1314" s="66"/>
      <c r="E1314" s="67"/>
      <c r="F1314" s="65"/>
      <c r="G1314" s="66"/>
      <c r="J1314" s="65"/>
      <c r="K1314" s="65"/>
      <c r="L1314" s="66"/>
      <c r="M1314" s="65"/>
      <c r="O1314" s="65"/>
      <c r="P1314" s="66"/>
      <c r="Q1314" s="31">
        <f t="shared" si="40"/>
        <v>9999</v>
      </c>
      <c r="R1314" s="31" t="str">
        <f t="shared" si="41"/>
        <v/>
      </c>
      <c r="S1314" s="29">
        <f>IF($Q1314&lt;Parâmetros!$E$19,$G1314-1,$G1314)</f>
        <v>0</v>
      </c>
    </row>
    <row r="1315" spans="1:19" ht="15" customHeight="1" x14ac:dyDescent="0.25">
      <c r="A1315" s="124"/>
      <c r="B1315" s="65"/>
      <c r="C1315" s="65"/>
      <c r="D1315" s="66"/>
      <c r="E1315" s="67"/>
      <c r="F1315" s="65"/>
      <c r="G1315" s="66"/>
      <c r="J1315" s="65"/>
      <c r="K1315" s="65"/>
      <c r="L1315" s="66"/>
      <c r="M1315" s="65"/>
      <c r="O1315" s="65"/>
      <c r="P1315" s="66"/>
      <c r="Q1315" s="31">
        <f t="shared" si="40"/>
        <v>9999</v>
      </c>
      <c r="R1315" s="31" t="str">
        <f t="shared" si="41"/>
        <v/>
      </c>
      <c r="S1315" s="29">
        <f>IF($Q1315&lt;Parâmetros!$E$19,$G1315-1,$G1315)</f>
        <v>0</v>
      </c>
    </row>
    <row r="1316" spans="1:19" ht="15" customHeight="1" x14ac:dyDescent="0.25">
      <c r="A1316" s="124"/>
      <c r="B1316" s="65"/>
      <c r="C1316" s="65"/>
      <c r="D1316" s="66"/>
      <c r="E1316" s="67"/>
      <c r="F1316" s="65"/>
      <c r="G1316" s="66"/>
      <c r="J1316" s="65"/>
      <c r="K1316" s="65"/>
      <c r="L1316" s="66"/>
      <c r="M1316" s="65"/>
      <c r="N1316" s="65"/>
      <c r="O1316" s="65"/>
      <c r="P1316" s="66"/>
      <c r="Q1316" s="31">
        <f t="shared" si="40"/>
        <v>9999</v>
      </c>
      <c r="R1316" s="31" t="str">
        <f t="shared" si="41"/>
        <v/>
      </c>
      <c r="S1316" s="29">
        <f>IF($Q1316&lt;Parâmetros!$E$19,$G1316-1,$G1316)</f>
        <v>0</v>
      </c>
    </row>
    <row r="1317" spans="1:19" ht="15" customHeight="1" x14ac:dyDescent="0.25">
      <c r="A1317" s="124"/>
      <c r="B1317" s="65"/>
      <c r="C1317" s="65"/>
      <c r="D1317" s="66"/>
      <c r="E1317" s="67"/>
      <c r="F1317" s="65"/>
      <c r="G1317" s="66"/>
      <c r="J1317" s="65"/>
      <c r="K1317" s="65"/>
      <c r="L1317" s="66"/>
      <c r="M1317" s="65"/>
      <c r="O1317" s="65"/>
      <c r="P1317" s="66"/>
      <c r="Q1317" s="31">
        <f t="shared" si="40"/>
        <v>9999</v>
      </c>
      <c r="R1317" s="31" t="str">
        <f t="shared" si="41"/>
        <v/>
      </c>
      <c r="S1317" s="29">
        <f>IF($Q1317&lt;Parâmetros!$E$19,$G1317-1,$G1317)</f>
        <v>0</v>
      </c>
    </row>
    <row r="1318" spans="1:19" ht="15" customHeight="1" x14ac:dyDescent="0.25">
      <c r="A1318" s="124"/>
      <c r="B1318" s="65"/>
      <c r="C1318" s="65"/>
      <c r="D1318" s="66"/>
      <c r="E1318" s="67"/>
      <c r="F1318" s="65"/>
      <c r="G1318" s="66"/>
      <c r="J1318" s="65"/>
      <c r="K1318" s="65"/>
      <c r="L1318" s="66"/>
      <c r="M1318" s="65"/>
      <c r="O1318" s="65"/>
      <c r="P1318" s="66"/>
      <c r="Q1318" s="31">
        <f t="shared" si="40"/>
        <v>9999</v>
      </c>
      <c r="R1318" s="31" t="str">
        <f t="shared" si="41"/>
        <v/>
      </c>
      <c r="S1318" s="29">
        <f>IF($Q1318&lt;Parâmetros!$E$19,$G1318-1,$G1318)</f>
        <v>0</v>
      </c>
    </row>
    <row r="1319" spans="1:19" ht="15" customHeight="1" x14ac:dyDescent="0.25">
      <c r="A1319" s="124"/>
      <c r="B1319" s="65"/>
      <c r="C1319" s="65"/>
      <c r="D1319" s="66"/>
      <c r="E1319" s="67"/>
      <c r="F1319" s="65"/>
      <c r="G1319" s="66"/>
      <c r="J1319" s="65"/>
      <c r="K1319" s="65"/>
      <c r="L1319" s="66"/>
      <c r="M1319" s="65"/>
      <c r="N1319" s="65"/>
      <c r="O1319" s="65"/>
      <c r="P1319" s="66"/>
      <c r="Q1319" s="31">
        <f t="shared" si="40"/>
        <v>9999</v>
      </c>
      <c r="R1319" s="31" t="str">
        <f t="shared" si="41"/>
        <v/>
      </c>
      <c r="S1319" s="29">
        <f>IF($Q1319&lt;Parâmetros!$E$19,$G1319-1,$G1319)</f>
        <v>0</v>
      </c>
    </row>
    <row r="1320" spans="1:19" ht="15" customHeight="1" x14ac:dyDescent="0.25">
      <c r="A1320" s="124"/>
      <c r="B1320" s="65"/>
      <c r="C1320" s="65"/>
      <c r="D1320" s="66"/>
      <c r="E1320" s="67"/>
      <c r="F1320" s="65"/>
      <c r="G1320" s="66"/>
      <c r="J1320" s="65"/>
      <c r="K1320" s="65"/>
      <c r="L1320" s="66"/>
      <c r="M1320" s="65"/>
      <c r="O1320" s="65"/>
      <c r="P1320" s="66"/>
      <c r="Q1320" s="31">
        <f t="shared" si="40"/>
        <v>9999</v>
      </c>
      <c r="R1320" s="31" t="str">
        <f t="shared" si="41"/>
        <v/>
      </c>
      <c r="S1320" s="29">
        <f>IF($Q1320&lt;Parâmetros!$E$19,$G1320-1,$G1320)</f>
        <v>0</v>
      </c>
    </row>
    <row r="1321" spans="1:19" ht="15" customHeight="1" x14ac:dyDescent="0.25">
      <c r="A1321" s="124"/>
      <c r="B1321" s="65"/>
      <c r="C1321" s="65"/>
      <c r="D1321" s="66"/>
      <c r="E1321" s="67"/>
      <c r="F1321" s="65"/>
      <c r="G1321" s="66"/>
      <c r="J1321" s="65"/>
      <c r="K1321" s="65"/>
      <c r="L1321" s="66"/>
      <c r="M1321" s="65"/>
      <c r="O1321" s="65"/>
      <c r="P1321" s="66"/>
      <c r="Q1321" s="31">
        <f t="shared" si="40"/>
        <v>9999</v>
      </c>
      <c r="R1321" s="31" t="str">
        <f t="shared" si="41"/>
        <v/>
      </c>
      <c r="S1321" s="29">
        <f>IF($Q1321&lt;Parâmetros!$E$19,$G1321-1,$G1321)</f>
        <v>0</v>
      </c>
    </row>
    <row r="1322" spans="1:19" ht="15" customHeight="1" x14ac:dyDescent="0.25">
      <c r="A1322" s="124"/>
      <c r="B1322" s="65"/>
      <c r="C1322" s="65"/>
      <c r="D1322" s="66"/>
      <c r="E1322" s="67"/>
      <c r="F1322" s="65"/>
      <c r="G1322" s="66"/>
      <c r="J1322" s="65"/>
      <c r="K1322" s="65"/>
      <c r="L1322" s="66"/>
      <c r="M1322" s="65"/>
      <c r="N1322" s="65"/>
      <c r="O1322" s="65"/>
      <c r="P1322" s="66"/>
      <c r="Q1322" s="31">
        <f t="shared" si="40"/>
        <v>9999</v>
      </c>
      <c r="R1322" s="31" t="str">
        <f t="shared" si="41"/>
        <v/>
      </c>
      <c r="S1322" s="29">
        <f>IF($Q1322&lt;Parâmetros!$E$19,$G1322-1,$G1322)</f>
        <v>0</v>
      </c>
    </row>
    <row r="1323" spans="1:19" ht="15" customHeight="1" x14ac:dyDescent="0.25">
      <c r="A1323" s="124"/>
      <c r="B1323" s="65"/>
      <c r="C1323" s="65"/>
      <c r="D1323" s="66"/>
      <c r="E1323" s="67"/>
      <c r="F1323" s="65"/>
      <c r="G1323" s="66"/>
      <c r="J1323" s="65"/>
      <c r="K1323" s="65"/>
      <c r="L1323" s="66"/>
      <c r="M1323" s="65"/>
      <c r="N1323" s="65"/>
      <c r="O1323" s="65"/>
      <c r="P1323" s="66"/>
      <c r="Q1323" s="31">
        <f t="shared" si="40"/>
        <v>9999</v>
      </c>
      <c r="R1323" s="31" t="str">
        <f t="shared" si="41"/>
        <v/>
      </c>
      <c r="S1323" s="29">
        <f>IF($Q1323&lt;Parâmetros!$E$19,$G1323-1,$G1323)</f>
        <v>0</v>
      </c>
    </row>
    <row r="1324" spans="1:19" ht="15" customHeight="1" x14ac:dyDescent="0.25">
      <c r="A1324" s="124"/>
      <c r="B1324" s="65"/>
      <c r="C1324" s="65"/>
      <c r="D1324" s="66"/>
      <c r="E1324" s="67"/>
      <c r="F1324" s="65"/>
      <c r="G1324" s="66"/>
      <c r="J1324" s="65"/>
      <c r="K1324" s="65"/>
      <c r="L1324" s="66"/>
      <c r="M1324" s="65"/>
      <c r="O1324" s="65"/>
      <c r="P1324" s="66"/>
      <c r="Q1324" s="31">
        <f t="shared" si="40"/>
        <v>9999</v>
      </c>
      <c r="R1324" s="31" t="str">
        <f t="shared" si="41"/>
        <v/>
      </c>
      <c r="S1324" s="29">
        <f>IF($Q1324&lt;Parâmetros!$E$19,$G1324-1,$G1324)</f>
        <v>0</v>
      </c>
    </row>
    <row r="1325" spans="1:19" ht="15" customHeight="1" x14ac:dyDescent="0.25">
      <c r="A1325" s="124"/>
      <c r="B1325" s="65"/>
      <c r="C1325" s="65"/>
      <c r="D1325" s="66"/>
      <c r="E1325" s="67"/>
      <c r="F1325" s="65"/>
      <c r="G1325" s="66"/>
      <c r="J1325" s="65"/>
      <c r="K1325" s="65"/>
      <c r="L1325" s="66"/>
      <c r="M1325" s="65"/>
      <c r="O1325" s="65"/>
      <c r="P1325" s="66"/>
      <c r="Q1325" s="31">
        <f t="shared" si="40"/>
        <v>9999</v>
      </c>
      <c r="R1325" s="31" t="str">
        <f t="shared" si="41"/>
        <v/>
      </c>
      <c r="S1325" s="29">
        <f>IF($Q1325&lt;Parâmetros!$E$19,$G1325-1,$G1325)</f>
        <v>0</v>
      </c>
    </row>
    <row r="1326" spans="1:19" ht="15" customHeight="1" x14ac:dyDescent="0.25">
      <c r="A1326" s="124"/>
      <c r="B1326" s="65"/>
      <c r="C1326" s="65"/>
      <c r="D1326" s="66"/>
      <c r="E1326" s="67"/>
      <c r="F1326" s="65"/>
      <c r="G1326" s="66"/>
      <c r="J1326" s="65"/>
      <c r="K1326" s="65"/>
      <c r="L1326" s="66"/>
      <c r="M1326" s="65"/>
      <c r="O1326" s="65"/>
      <c r="P1326" s="66"/>
      <c r="Q1326" s="31">
        <f t="shared" si="40"/>
        <v>9999</v>
      </c>
      <c r="R1326" s="31" t="str">
        <f t="shared" si="41"/>
        <v/>
      </c>
      <c r="S1326" s="29">
        <f>IF($Q1326&lt;Parâmetros!$E$19,$G1326-1,$G1326)</f>
        <v>0</v>
      </c>
    </row>
    <row r="1327" spans="1:19" ht="15" customHeight="1" x14ac:dyDescent="0.25">
      <c r="A1327" s="124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N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customHeight="1" x14ac:dyDescent="0.25">
      <c r="A1328" s="124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customHeight="1" x14ac:dyDescent="0.25">
      <c r="A1329" s="124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customHeight="1" x14ac:dyDescent="0.25">
      <c r="A1330" s="124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N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customHeight="1" x14ac:dyDescent="0.25">
      <c r="A1331" s="124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N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customHeight="1" x14ac:dyDescent="0.25">
      <c r="A1332" s="124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N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customHeight="1" x14ac:dyDescent="0.25">
      <c r="A1333" s="124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N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customHeight="1" x14ac:dyDescent="0.25">
      <c r="A1334" s="124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N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customHeight="1" x14ac:dyDescent="0.25">
      <c r="A1335" s="124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N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customHeight="1" x14ac:dyDescent="0.25">
      <c r="A1336" s="124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N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customHeight="1" x14ac:dyDescent="0.25">
      <c r="A1337" s="124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N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customHeight="1" x14ac:dyDescent="0.25">
      <c r="A1338" s="124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N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customHeight="1" x14ac:dyDescent="0.25">
      <c r="A1339" s="124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N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customHeight="1" x14ac:dyDescent="0.25">
      <c r="A1340" s="124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N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customHeight="1" x14ac:dyDescent="0.25">
      <c r="A1341" s="124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N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customHeight="1" x14ac:dyDescent="0.25">
      <c r="A1342" s="124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N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customHeight="1" x14ac:dyDescent="0.25">
      <c r="A1343" s="124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N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customHeight="1" x14ac:dyDescent="0.25">
      <c r="A1344" s="124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N1344" s="65"/>
      <c r="O1344" s="65"/>
      <c r="P1344" s="66"/>
      <c r="Q1344" s="31">
        <f t="shared" si="40"/>
        <v>9999</v>
      </c>
      <c r="R1344" s="31" t="str">
        <f t="shared" si="41"/>
        <v/>
      </c>
      <c r="S1344" s="29">
        <f>IF($Q1344&lt;Parâmetros!$E$19,$G1344-1,$G1344)</f>
        <v>0</v>
      </c>
    </row>
    <row r="1345" spans="1:19" ht="15" customHeight="1" x14ac:dyDescent="0.25">
      <c r="A1345" s="124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ref="Q1345:Q1408" si="42">IFERROR(VALUE(LEFT($J1345,2))*60+VALUE(MID($J1345,4,2)),9999)</f>
        <v>9999</v>
      </c>
      <c r="R1345" s="31" t="str">
        <f t="shared" ref="R1345:R1408" si="43">IFERROR(VALUE(LEFT($K1345,2))*60+VALUE(MID($K1345,4,2)),"")</f>
        <v/>
      </c>
      <c r="S1345" s="29">
        <f>IF($Q1345&lt;Parâmetros!$E$19,$G1345-1,$G1345)</f>
        <v>0</v>
      </c>
    </row>
    <row r="1346" spans="1:19" ht="15" customHeight="1" x14ac:dyDescent="0.25">
      <c r="A1346" s="124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N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customHeight="1" x14ac:dyDescent="0.25">
      <c r="A1347" s="124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N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customHeight="1" x14ac:dyDescent="0.25">
      <c r="A1348" s="124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customHeight="1" x14ac:dyDescent="0.25">
      <c r="A1349" s="124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customHeight="1" x14ac:dyDescent="0.25">
      <c r="A1350" s="124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customHeight="1" x14ac:dyDescent="0.25">
      <c r="A1351" s="124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customHeight="1" x14ac:dyDescent="0.25">
      <c r="A1352" s="124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N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customHeight="1" x14ac:dyDescent="0.25">
      <c r="A1353" s="124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customHeight="1" x14ac:dyDescent="0.25">
      <c r="A1354" s="124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customHeight="1" x14ac:dyDescent="0.25">
      <c r="A1355" s="124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N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customHeight="1" x14ac:dyDescent="0.25">
      <c r="A1356" s="124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N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customHeight="1" x14ac:dyDescent="0.25">
      <c r="A1357" s="124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customHeight="1" x14ac:dyDescent="0.25">
      <c r="A1358" s="124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customHeight="1" x14ac:dyDescent="0.25">
      <c r="A1359" s="124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customHeight="1" x14ac:dyDescent="0.25">
      <c r="A1360" s="124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N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customHeight="1" x14ac:dyDescent="0.25">
      <c r="A1361" s="124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N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customHeight="1" x14ac:dyDescent="0.25">
      <c r="A1362" s="124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N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customHeight="1" x14ac:dyDescent="0.25">
      <c r="A1363" s="124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N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customHeight="1" x14ac:dyDescent="0.25">
      <c r="A1364" s="124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N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customHeight="1" x14ac:dyDescent="0.25">
      <c r="A1365" s="124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N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customHeight="1" x14ac:dyDescent="0.25">
      <c r="A1366" s="124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N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customHeight="1" x14ac:dyDescent="0.25">
      <c r="A1367" s="124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N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customHeight="1" x14ac:dyDescent="0.25">
      <c r="A1368" s="124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N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customHeight="1" x14ac:dyDescent="0.25">
      <c r="A1369" s="124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customHeight="1" x14ac:dyDescent="0.25">
      <c r="A1370" s="124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N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customHeight="1" x14ac:dyDescent="0.25">
      <c r="A1371" s="124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N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customHeight="1" x14ac:dyDescent="0.25">
      <c r="A1372" s="124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N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customHeight="1" x14ac:dyDescent="0.25">
      <c r="A1373" s="124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N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customHeight="1" x14ac:dyDescent="0.25">
      <c r="A1374" s="124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customHeight="1" x14ac:dyDescent="0.25">
      <c r="A1375" s="124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customHeight="1" x14ac:dyDescent="0.25">
      <c r="A1376" s="124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customHeight="1" x14ac:dyDescent="0.25">
      <c r="A1377" s="124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customHeight="1" x14ac:dyDescent="0.25">
      <c r="A1378" s="124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customHeight="1" x14ac:dyDescent="0.25">
      <c r="A1379" s="124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N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customHeight="1" x14ac:dyDescent="0.25">
      <c r="A1380" s="124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N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customHeight="1" x14ac:dyDescent="0.25">
      <c r="A1381" s="124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N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customHeight="1" x14ac:dyDescent="0.25">
      <c r="A1382" s="124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N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customHeight="1" x14ac:dyDescent="0.25">
      <c r="A1383" s="124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N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customHeight="1" x14ac:dyDescent="0.25">
      <c r="A1384" s="124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N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customHeight="1" x14ac:dyDescent="0.25">
      <c r="A1385" s="124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N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customHeight="1" x14ac:dyDescent="0.25">
      <c r="A1386" s="124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customHeight="1" x14ac:dyDescent="0.25">
      <c r="A1387" s="124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customHeight="1" x14ac:dyDescent="0.25">
      <c r="A1388" s="124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N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customHeight="1" x14ac:dyDescent="0.25">
      <c r="A1389" s="124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N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customHeight="1" x14ac:dyDescent="0.25">
      <c r="A1390" s="124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N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customHeight="1" x14ac:dyDescent="0.25">
      <c r="A1391" s="124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N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customHeight="1" x14ac:dyDescent="0.25">
      <c r="A1392" s="124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N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customHeight="1" x14ac:dyDescent="0.25">
      <c r="A1393" s="124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N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customHeight="1" x14ac:dyDescent="0.25">
      <c r="A1394" s="124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N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customHeight="1" x14ac:dyDescent="0.25">
      <c r="A1395" s="124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N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customHeight="1" x14ac:dyDescent="0.25">
      <c r="A1396" s="124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N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customHeight="1" x14ac:dyDescent="0.25">
      <c r="A1397" s="124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N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customHeight="1" x14ac:dyDescent="0.25">
      <c r="A1398" s="124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N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customHeight="1" x14ac:dyDescent="0.25">
      <c r="A1399" s="124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N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customHeight="1" x14ac:dyDescent="0.25">
      <c r="A1400" s="124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N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customHeight="1" x14ac:dyDescent="0.25">
      <c r="A1401" s="124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N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customHeight="1" x14ac:dyDescent="0.25">
      <c r="A1402" s="124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N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customHeight="1" x14ac:dyDescent="0.25">
      <c r="A1403" s="124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N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customHeight="1" x14ac:dyDescent="0.25">
      <c r="A1404" s="124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customHeight="1" x14ac:dyDescent="0.25">
      <c r="A1405" s="124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customHeight="1" x14ac:dyDescent="0.25">
      <c r="A1406" s="124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customHeight="1" x14ac:dyDescent="0.25">
      <c r="A1407" s="124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customHeight="1" x14ac:dyDescent="0.25">
      <c r="A1408" s="124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si="42"/>
        <v>9999</v>
      </c>
      <c r="R1408" s="31" t="str">
        <f t="shared" si="43"/>
        <v/>
      </c>
      <c r="S1408" s="29">
        <f>IF($Q1408&lt;Parâmetros!$E$19,$G1408-1,$G1408)</f>
        <v>0</v>
      </c>
    </row>
    <row r="1409" spans="1:19" ht="15" customHeight="1" x14ac:dyDescent="0.25">
      <c r="A1409" s="124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N1409" s="65"/>
      <c r="O1409" s="65"/>
      <c r="P1409" s="66"/>
      <c r="Q1409" s="31">
        <f t="shared" ref="Q1409:Q1472" si="44">IFERROR(VALUE(LEFT($J1409,2))*60+VALUE(MID($J1409,4,2)),9999)</f>
        <v>9999</v>
      </c>
      <c r="R1409" s="31" t="str">
        <f t="shared" ref="R1409:R1472" si="45">IFERROR(VALUE(LEFT($K1409,2))*60+VALUE(MID($K1409,4,2)),"")</f>
        <v/>
      </c>
      <c r="S1409" s="29">
        <f>IF($Q1409&lt;Parâmetros!$E$19,$G1409-1,$G1409)</f>
        <v>0</v>
      </c>
    </row>
    <row r="1410" spans="1:19" ht="15" customHeight="1" x14ac:dyDescent="0.25">
      <c r="A1410" s="124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N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customHeight="1" x14ac:dyDescent="0.25">
      <c r="A1411" s="124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N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customHeight="1" x14ac:dyDescent="0.25">
      <c r="A1412" s="124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N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customHeight="1" x14ac:dyDescent="0.25">
      <c r="A1413" s="124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N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customHeight="1" x14ac:dyDescent="0.25">
      <c r="A1414" s="124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N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customHeight="1" x14ac:dyDescent="0.25">
      <c r="A1415" s="124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N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customHeight="1" x14ac:dyDescent="0.25">
      <c r="A1416" s="124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customHeight="1" x14ac:dyDescent="0.25">
      <c r="A1417" s="124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customHeight="1" x14ac:dyDescent="0.25">
      <c r="A1418" s="124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customHeight="1" x14ac:dyDescent="0.25">
      <c r="A1419" s="124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customHeight="1" x14ac:dyDescent="0.25">
      <c r="A1420" s="124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customHeight="1" x14ac:dyDescent="0.25">
      <c r="A1421" s="124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customHeight="1" x14ac:dyDescent="0.25">
      <c r="A1422" s="124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customHeight="1" x14ac:dyDescent="0.25">
      <c r="A1423" s="124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customHeight="1" x14ac:dyDescent="0.25">
      <c r="A1424" s="124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customHeight="1" x14ac:dyDescent="0.25">
      <c r="A1425" s="124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customHeight="1" x14ac:dyDescent="0.25">
      <c r="A1426" s="124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customHeight="1" x14ac:dyDescent="0.25">
      <c r="A1427" s="124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N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customHeight="1" x14ac:dyDescent="0.25">
      <c r="A1428" s="124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N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customHeight="1" x14ac:dyDescent="0.25">
      <c r="A1429" s="124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N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customHeight="1" x14ac:dyDescent="0.25">
      <c r="A1430" s="124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customHeight="1" x14ac:dyDescent="0.25">
      <c r="A1431" s="124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N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customHeight="1" x14ac:dyDescent="0.25">
      <c r="A1432" s="124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customHeight="1" x14ac:dyDescent="0.25">
      <c r="A1433" s="124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customHeight="1" x14ac:dyDescent="0.25">
      <c r="A1434" s="124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N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customHeight="1" x14ac:dyDescent="0.25">
      <c r="A1435" s="124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N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customHeight="1" x14ac:dyDescent="0.25">
      <c r="A1436" s="124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N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customHeight="1" x14ac:dyDescent="0.25">
      <c r="A1437" s="124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N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customHeight="1" x14ac:dyDescent="0.25">
      <c r="A1438" s="124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customHeight="1" x14ac:dyDescent="0.25">
      <c r="A1439" s="124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customHeight="1" x14ac:dyDescent="0.25">
      <c r="A1440" s="124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customHeight="1" x14ac:dyDescent="0.25">
      <c r="A1441" s="124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customHeight="1" x14ac:dyDescent="0.25">
      <c r="A1442" s="124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customHeight="1" x14ac:dyDescent="0.25">
      <c r="A1443" s="124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customHeight="1" x14ac:dyDescent="0.25">
      <c r="A1444" s="124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N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customHeight="1" x14ac:dyDescent="0.25">
      <c r="A1445" s="124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N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customHeight="1" x14ac:dyDescent="0.25">
      <c r="A1446" s="124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N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customHeight="1" x14ac:dyDescent="0.25">
      <c r="A1447" s="124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customHeight="1" x14ac:dyDescent="0.25">
      <c r="A1448" s="124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N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customHeight="1" x14ac:dyDescent="0.25">
      <c r="A1449" s="124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N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customHeight="1" x14ac:dyDescent="0.25">
      <c r="A1450" s="124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N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customHeight="1" x14ac:dyDescent="0.25">
      <c r="A1451" s="124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customHeight="1" x14ac:dyDescent="0.25">
      <c r="A1452" s="124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N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customHeight="1" x14ac:dyDescent="0.25">
      <c r="A1453" s="124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N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customHeight="1" x14ac:dyDescent="0.25">
      <c r="A1454" s="124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N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customHeight="1" x14ac:dyDescent="0.25">
      <c r="A1455" s="124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customHeight="1" x14ac:dyDescent="0.25">
      <c r="A1456" s="124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customHeight="1" x14ac:dyDescent="0.25">
      <c r="A1457" s="124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N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customHeight="1" x14ac:dyDescent="0.25">
      <c r="A1458" s="124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N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customHeight="1" x14ac:dyDescent="0.25">
      <c r="A1459" s="124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customHeight="1" x14ac:dyDescent="0.25">
      <c r="A1460" s="124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customHeight="1" x14ac:dyDescent="0.25">
      <c r="A1461" s="124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customHeight="1" x14ac:dyDescent="0.25">
      <c r="A1462" s="124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customHeight="1" x14ac:dyDescent="0.25">
      <c r="A1463" s="124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customHeight="1" x14ac:dyDescent="0.25">
      <c r="A1464" s="124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customHeight="1" x14ac:dyDescent="0.25">
      <c r="A1465" s="124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customHeight="1" x14ac:dyDescent="0.25">
      <c r="A1466" s="124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customHeight="1" x14ac:dyDescent="0.25">
      <c r="A1467" s="124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customHeight="1" x14ac:dyDescent="0.25">
      <c r="A1468" s="124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customHeight="1" x14ac:dyDescent="0.25">
      <c r="A1469" s="124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customHeight="1" x14ac:dyDescent="0.25">
      <c r="A1470" s="124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customHeight="1" x14ac:dyDescent="0.25">
      <c r="A1471" s="124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N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customHeight="1" x14ac:dyDescent="0.25">
      <c r="A1472" s="124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N1472" s="65"/>
      <c r="O1472" s="65"/>
      <c r="P1472" s="66"/>
      <c r="Q1472" s="31">
        <f t="shared" si="44"/>
        <v>9999</v>
      </c>
      <c r="R1472" s="31" t="str">
        <f t="shared" si="45"/>
        <v/>
      </c>
      <c r="S1472" s="29">
        <f>IF($Q1472&lt;Parâmetros!$E$19,$G1472-1,$G1472)</f>
        <v>0</v>
      </c>
    </row>
    <row r="1473" spans="1:19" ht="15" customHeight="1" x14ac:dyDescent="0.25">
      <c r="A1473" s="124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N1473" s="65"/>
      <c r="O1473" s="65"/>
      <c r="P1473" s="66"/>
      <c r="Q1473" s="31">
        <f t="shared" ref="Q1473:Q1536" si="46">IFERROR(VALUE(LEFT($J1473,2))*60+VALUE(MID($J1473,4,2)),9999)</f>
        <v>9999</v>
      </c>
      <c r="R1473" s="31" t="str">
        <f t="shared" ref="R1473:R1536" si="47">IFERROR(VALUE(LEFT($K1473,2))*60+VALUE(MID($K1473,4,2)),"")</f>
        <v/>
      </c>
      <c r="S1473" s="29">
        <f>IF($Q1473&lt;Parâmetros!$E$19,$G1473-1,$G1473)</f>
        <v>0</v>
      </c>
    </row>
    <row r="1474" spans="1:19" ht="15" customHeight="1" x14ac:dyDescent="0.25">
      <c r="A1474" s="124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N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customHeight="1" x14ac:dyDescent="0.25">
      <c r="A1475" s="124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N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customHeight="1" x14ac:dyDescent="0.25">
      <c r="A1476" s="124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N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customHeight="1" x14ac:dyDescent="0.25">
      <c r="A1477" s="124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customHeight="1" x14ac:dyDescent="0.25">
      <c r="A1478" s="124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N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customHeight="1" x14ac:dyDescent="0.25">
      <c r="A1479" s="124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customHeight="1" x14ac:dyDescent="0.25">
      <c r="A1480" s="124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customHeight="1" x14ac:dyDescent="0.25">
      <c r="A1481" s="124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customHeight="1" x14ac:dyDescent="0.25">
      <c r="A1482" s="124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customHeight="1" x14ac:dyDescent="0.25">
      <c r="A1483" s="124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customHeight="1" x14ac:dyDescent="0.25">
      <c r="A1484" s="124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customHeight="1" x14ac:dyDescent="0.25">
      <c r="A1485" s="124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customHeight="1" x14ac:dyDescent="0.25">
      <c r="A1486" s="124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customHeight="1" x14ac:dyDescent="0.25">
      <c r="A1487" s="124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customHeight="1" x14ac:dyDescent="0.25">
      <c r="A1488" s="124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N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customHeight="1" x14ac:dyDescent="0.25">
      <c r="A1489" s="124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N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customHeight="1" x14ac:dyDescent="0.25">
      <c r="A1490" s="124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customHeight="1" x14ac:dyDescent="0.25">
      <c r="A1491" s="124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customHeight="1" x14ac:dyDescent="0.25">
      <c r="A1492" s="124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customHeight="1" x14ac:dyDescent="0.25">
      <c r="A1493" s="124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N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customHeight="1" x14ac:dyDescent="0.25">
      <c r="A1494" s="124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N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customHeight="1" x14ac:dyDescent="0.25">
      <c r="A1495" s="124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customHeight="1" x14ac:dyDescent="0.25">
      <c r="A1496" s="124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N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customHeight="1" x14ac:dyDescent="0.25">
      <c r="A1497" s="124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customHeight="1" x14ac:dyDescent="0.25">
      <c r="A1498" s="124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customHeight="1" x14ac:dyDescent="0.25">
      <c r="A1499" s="124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N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customHeight="1" x14ac:dyDescent="0.25">
      <c r="A1500" s="124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N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customHeight="1" x14ac:dyDescent="0.25">
      <c r="A1501" s="124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customHeight="1" x14ac:dyDescent="0.25">
      <c r="A1502" s="124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customHeight="1" x14ac:dyDescent="0.25">
      <c r="A1503" s="124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customHeight="1" x14ac:dyDescent="0.25">
      <c r="A1504" s="124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customHeight="1" x14ac:dyDescent="0.25">
      <c r="A1505" s="124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customHeight="1" x14ac:dyDescent="0.25">
      <c r="A1506" s="124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customHeight="1" x14ac:dyDescent="0.25">
      <c r="A1507" s="124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customHeight="1" x14ac:dyDescent="0.25">
      <c r="A1508" s="124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N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customHeight="1" x14ac:dyDescent="0.25">
      <c r="A1509" s="124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N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customHeight="1" x14ac:dyDescent="0.25">
      <c r="A1510" s="124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customHeight="1" x14ac:dyDescent="0.25">
      <c r="A1511" s="124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customHeight="1" x14ac:dyDescent="0.25">
      <c r="A1512" s="124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customHeight="1" x14ac:dyDescent="0.25">
      <c r="A1513" s="124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customHeight="1" x14ac:dyDescent="0.25">
      <c r="A1514" s="124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customHeight="1" x14ac:dyDescent="0.25">
      <c r="A1515" s="124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customHeight="1" x14ac:dyDescent="0.25">
      <c r="A1516" s="124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customHeight="1" x14ac:dyDescent="0.25">
      <c r="A1517" s="124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customHeight="1" x14ac:dyDescent="0.25">
      <c r="A1518" s="124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customHeight="1" x14ac:dyDescent="0.25">
      <c r="A1519" s="124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customHeight="1" x14ac:dyDescent="0.25">
      <c r="A1520" s="124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customHeight="1" x14ac:dyDescent="0.25">
      <c r="A1521" s="124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customHeight="1" x14ac:dyDescent="0.25">
      <c r="A1522" s="124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customHeight="1" x14ac:dyDescent="0.25">
      <c r="A1523" s="124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customHeight="1" x14ac:dyDescent="0.25">
      <c r="A1524" s="124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customHeight="1" x14ac:dyDescent="0.25">
      <c r="A1525" s="124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N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customHeight="1" x14ac:dyDescent="0.25">
      <c r="A1526" s="124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customHeight="1" x14ac:dyDescent="0.25">
      <c r="A1527" s="124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customHeight="1" x14ac:dyDescent="0.25">
      <c r="A1528" s="124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customHeight="1" x14ac:dyDescent="0.25">
      <c r="A1529" s="124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customHeight="1" x14ac:dyDescent="0.25">
      <c r="A1530" s="124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customHeight="1" x14ac:dyDescent="0.25">
      <c r="A1531" s="124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customHeight="1" x14ac:dyDescent="0.25">
      <c r="A1532" s="124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customHeight="1" x14ac:dyDescent="0.25">
      <c r="A1533" s="124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customHeight="1" x14ac:dyDescent="0.25">
      <c r="A1534" s="124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N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customHeight="1" x14ac:dyDescent="0.25">
      <c r="A1535" s="124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customHeight="1" x14ac:dyDescent="0.25">
      <c r="A1536" s="124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si="46"/>
        <v>9999</v>
      </c>
      <c r="R1536" s="31" t="str">
        <f t="shared" si="47"/>
        <v/>
      </c>
      <c r="S1536" s="29">
        <f>IF($Q1536&lt;Parâmetros!$E$19,$G1536-1,$G1536)</f>
        <v>0</v>
      </c>
    </row>
    <row r="1537" spans="1:19" ht="15" customHeight="1" x14ac:dyDescent="0.25">
      <c r="A1537" s="124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ref="Q1537:Q1600" si="48">IFERROR(VALUE(LEFT($J1537,2))*60+VALUE(MID($J1537,4,2)),9999)</f>
        <v>9999</v>
      </c>
      <c r="R1537" s="31" t="str">
        <f t="shared" ref="R1537:R1600" si="49">IFERROR(VALUE(LEFT($K1537,2))*60+VALUE(MID($K1537,4,2)),"")</f>
        <v/>
      </c>
      <c r="S1537" s="29">
        <f>IF($Q1537&lt;Parâmetros!$E$19,$G1537-1,$G1537)</f>
        <v>0</v>
      </c>
    </row>
    <row r="1538" spans="1:19" ht="15" customHeight="1" x14ac:dyDescent="0.25">
      <c r="A1538" s="124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customHeight="1" x14ac:dyDescent="0.25">
      <c r="A1539" s="124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customHeight="1" x14ac:dyDescent="0.25">
      <c r="A1540" s="124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customHeight="1" x14ac:dyDescent="0.25">
      <c r="A1541" s="124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customHeight="1" x14ac:dyDescent="0.25">
      <c r="A1542" s="124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customHeight="1" x14ac:dyDescent="0.25">
      <c r="A1543" s="124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customHeight="1" x14ac:dyDescent="0.25">
      <c r="A1544" s="124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customHeight="1" x14ac:dyDescent="0.25">
      <c r="A1545" s="124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customHeight="1" x14ac:dyDescent="0.25">
      <c r="A1546" s="124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customHeight="1" x14ac:dyDescent="0.25">
      <c r="A1547" s="124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customHeight="1" x14ac:dyDescent="0.25">
      <c r="A1548" s="124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customHeight="1" x14ac:dyDescent="0.25">
      <c r="A1549" s="124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N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customHeight="1" x14ac:dyDescent="0.25">
      <c r="A1550" s="124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N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customHeight="1" x14ac:dyDescent="0.25">
      <c r="A1551" s="124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customHeight="1" x14ac:dyDescent="0.25">
      <c r="A1552" s="124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customHeight="1" x14ac:dyDescent="0.25">
      <c r="A1553" s="124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N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customHeight="1" x14ac:dyDescent="0.25">
      <c r="A1554" s="124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N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customHeight="1" x14ac:dyDescent="0.25">
      <c r="A1555" s="124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N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customHeight="1" x14ac:dyDescent="0.25">
      <c r="A1556" s="124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N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customHeight="1" x14ac:dyDescent="0.25">
      <c r="A1557" s="124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customHeight="1" x14ac:dyDescent="0.25">
      <c r="A1558" s="124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customHeight="1" x14ac:dyDescent="0.25">
      <c r="A1559" s="124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customHeight="1" x14ac:dyDescent="0.25">
      <c r="A1560" s="124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N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customHeight="1" x14ac:dyDescent="0.25">
      <c r="A1561" s="124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customHeight="1" x14ac:dyDescent="0.25">
      <c r="A1562" s="124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customHeight="1" x14ac:dyDescent="0.25">
      <c r="A1563" s="124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customHeight="1" x14ac:dyDescent="0.25">
      <c r="A1564" s="124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customHeight="1" x14ac:dyDescent="0.25">
      <c r="A1565" s="124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customHeight="1" x14ac:dyDescent="0.25">
      <c r="A1566" s="124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customHeight="1" x14ac:dyDescent="0.25">
      <c r="A1567" s="124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customHeight="1" x14ac:dyDescent="0.25">
      <c r="A1568" s="124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customHeight="1" x14ac:dyDescent="0.25">
      <c r="A1569" s="124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customHeight="1" x14ac:dyDescent="0.25">
      <c r="A1570" s="124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customHeight="1" x14ac:dyDescent="0.25">
      <c r="A1571" s="124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customHeight="1" x14ac:dyDescent="0.25">
      <c r="A1572" s="124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customHeight="1" x14ac:dyDescent="0.25">
      <c r="A1573" s="124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customHeight="1" x14ac:dyDescent="0.25">
      <c r="A1574" s="124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N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customHeight="1" x14ac:dyDescent="0.25">
      <c r="A1575" s="124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customHeight="1" x14ac:dyDescent="0.25">
      <c r="A1576" s="124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N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customHeight="1" x14ac:dyDescent="0.25">
      <c r="A1577" s="124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N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customHeight="1" x14ac:dyDescent="0.25">
      <c r="A1578" s="124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N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customHeight="1" x14ac:dyDescent="0.25">
      <c r="A1579" s="124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N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customHeight="1" x14ac:dyDescent="0.25">
      <c r="A1580" s="124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N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customHeight="1" x14ac:dyDescent="0.25">
      <c r="A1581" s="124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N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customHeight="1" x14ac:dyDescent="0.25">
      <c r="A1582" s="124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customHeight="1" x14ac:dyDescent="0.25">
      <c r="A1583" s="124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customHeight="1" x14ac:dyDescent="0.25">
      <c r="A1584" s="124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customHeight="1" x14ac:dyDescent="0.25">
      <c r="A1585" s="124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customHeight="1" x14ac:dyDescent="0.25">
      <c r="A1586" s="124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customHeight="1" x14ac:dyDescent="0.25">
      <c r="A1587" s="124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customHeight="1" x14ac:dyDescent="0.25">
      <c r="A1588" s="124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customHeight="1" x14ac:dyDescent="0.25">
      <c r="A1589" s="124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customHeight="1" x14ac:dyDescent="0.25">
      <c r="A1590" s="124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customHeight="1" x14ac:dyDescent="0.25">
      <c r="A1591" s="124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customHeight="1" x14ac:dyDescent="0.25">
      <c r="A1592" s="124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customHeight="1" x14ac:dyDescent="0.25">
      <c r="A1593" s="124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customHeight="1" x14ac:dyDescent="0.25">
      <c r="A1594" s="124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customHeight="1" x14ac:dyDescent="0.25">
      <c r="A1595" s="124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N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customHeight="1" x14ac:dyDescent="0.25">
      <c r="A1596" s="124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N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customHeight="1" x14ac:dyDescent="0.25">
      <c r="A1597" s="124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customHeight="1" x14ac:dyDescent="0.25">
      <c r="A1598" s="124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customHeight="1" x14ac:dyDescent="0.25">
      <c r="A1599" s="124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customHeight="1" x14ac:dyDescent="0.25">
      <c r="A1600" s="124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N1600" s="65"/>
      <c r="O1600" s="65"/>
      <c r="P1600" s="66"/>
      <c r="Q1600" s="31">
        <f t="shared" si="48"/>
        <v>9999</v>
      </c>
      <c r="R1600" s="31" t="str">
        <f t="shared" si="49"/>
        <v/>
      </c>
      <c r="S1600" s="29">
        <f>IF($Q1600&lt;Parâmetros!$E$19,$G1600-1,$G1600)</f>
        <v>0</v>
      </c>
    </row>
    <row r="1601" spans="1:19" ht="15" customHeight="1" x14ac:dyDescent="0.25">
      <c r="A1601" s="124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N1601" s="65"/>
      <c r="O1601" s="65"/>
      <c r="P1601" s="66"/>
      <c r="Q1601" s="31">
        <f t="shared" ref="Q1601:Q1664" si="50">IFERROR(VALUE(LEFT($J1601,2))*60+VALUE(MID($J1601,4,2)),9999)</f>
        <v>9999</v>
      </c>
      <c r="R1601" s="31" t="str">
        <f t="shared" ref="R1601:R1664" si="51">IFERROR(VALUE(LEFT($K1601,2))*60+VALUE(MID($K1601,4,2)),"")</f>
        <v/>
      </c>
      <c r="S1601" s="29">
        <f>IF($Q1601&lt;Parâmetros!$E$19,$G1601-1,$G1601)</f>
        <v>0</v>
      </c>
    </row>
    <row r="1602" spans="1:19" ht="15" customHeight="1" x14ac:dyDescent="0.25">
      <c r="A1602" s="124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N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customHeight="1" x14ac:dyDescent="0.25">
      <c r="A1603" s="124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customHeight="1" x14ac:dyDescent="0.25">
      <c r="A1604" s="124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customHeight="1" x14ac:dyDescent="0.25">
      <c r="A1605" s="124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customHeight="1" x14ac:dyDescent="0.25">
      <c r="A1606" s="124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customHeight="1" x14ac:dyDescent="0.25">
      <c r="A1607" s="124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customHeight="1" x14ac:dyDescent="0.25">
      <c r="A1608" s="124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customHeight="1" x14ac:dyDescent="0.25">
      <c r="A1609" s="124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customHeight="1" x14ac:dyDescent="0.25">
      <c r="A1610" s="124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N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customHeight="1" x14ac:dyDescent="0.25">
      <c r="A1611" s="124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customHeight="1" x14ac:dyDescent="0.25">
      <c r="A1612" s="124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customHeight="1" x14ac:dyDescent="0.25">
      <c r="A1613" s="124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customHeight="1" x14ac:dyDescent="0.25">
      <c r="A1614" s="124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N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customHeight="1" x14ac:dyDescent="0.25">
      <c r="A1615" s="124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customHeight="1" x14ac:dyDescent="0.25">
      <c r="A1616" s="124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customHeight="1" x14ac:dyDescent="0.25">
      <c r="A1617" s="124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customHeight="1" x14ac:dyDescent="0.25">
      <c r="A1618" s="124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N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customHeight="1" x14ac:dyDescent="0.25">
      <c r="A1619" s="124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customHeight="1" x14ac:dyDescent="0.25">
      <c r="A1620" s="124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customHeight="1" x14ac:dyDescent="0.25">
      <c r="A1621" s="124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customHeight="1" x14ac:dyDescent="0.25">
      <c r="A1622" s="124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customHeight="1" x14ac:dyDescent="0.25">
      <c r="A1623" s="124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customHeight="1" x14ac:dyDescent="0.25">
      <c r="A1624" s="124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customHeight="1" x14ac:dyDescent="0.25">
      <c r="A1625" s="124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customHeight="1" x14ac:dyDescent="0.25">
      <c r="A1626" s="124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customHeight="1" x14ac:dyDescent="0.25">
      <c r="A1627" s="124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customHeight="1" x14ac:dyDescent="0.25">
      <c r="A1628" s="124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customHeight="1" x14ac:dyDescent="0.25">
      <c r="A1629" s="124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customHeight="1" x14ac:dyDescent="0.25">
      <c r="A1630" s="124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customHeight="1" x14ac:dyDescent="0.25">
      <c r="A1631" s="124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customHeight="1" x14ac:dyDescent="0.25">
      <c r="A1632" s="124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customHeight="1" x14ac:dyDescent="0.25">
      <c r="A1633" s="124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customHeight="1" x14ac:dyDescent="0.25">
      <c r="A1634" s="124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customHeight="1" x14ac:dyDescent="0.25">
      <c r="A1635" s="124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customHeight="1" x14ac:dyDescent="0.25">
      <c r="A1636" s="124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customHeight="1" x14ac:dyDescent="0.25">
      <c r="A1637" s="124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customHeight="1" x14ac:dyDescent="0.25">
      <c r="A1638" s="124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customHeight="1" x14ac:dyDescent="0.25">
      <c r="A1639" s="124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customHeight="1" x14ac:dyDescent="0.25">
      <c r="A1640" s="124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customHeight="1" x14ac:dyDescent="0.25">
      <c r="A1641" s="124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customHeight="1" x14ac:dyDescent="0.25">
      <c r="A1642" s="124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customHeight="1" x14ac:dyDescent="0.25">
      <c r="A1643" s="124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customHeight="1" x14ac:dyDescent="0.25">
      <c r="A1644" s="124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customHeight="1" x14ac:dyDescent="0.25">
      <c r="A1645" s="124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customHeight="1" x14ac:dyDescent="0.25">
      <c r="A1646" s="124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customHeight="1" x14ac:dyDescent="0.25">
      <c r="A1647" s="124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customHeight="1" x14ac:dyDescent="0.25">
      <c r="A1648" s="124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customHeight="1" x14ac:dyDescent="0.25">
      <c r="A1649" s="124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customHeight="1" x14ac:dyDescent="0.25">
      <c r="A1650" s="124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customHeight="1" x14ac:dyDescent="0.25">
      <c r="A1651" s="124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customHeight="1" x14ac:dyDescent="0.25">
      <c r="A1652" s="124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24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24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24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24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24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24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24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24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24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24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customHeight="1" x14ac:dyDescent="0.25">
      <c r="A1663" s="124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customHeight="1" x14ac:dyDescent="0.25">
      <c r="A1664" s="124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0"/>
        <v>9999</v>
      </c>
      <c r="R1664" s="31" t="str">
        <f t="shared" si="51"/>
        <v/>
      </c>
      <c r="S1664" s="29">
        <f>IF($Q1664&lt;Parâmetros!$E$19,$G1664-1,$G1664)</f>
        <v>0</v>
      </c>
    </row>
    <row r="1665" spans="1:19" ht="15" customHeight="1" x14ac:dyDescent="0.25">
      <c r="A1665" s="124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ref="Q1665:Q1728" si="52">IFERROR(VALUE(LEFT($J1665,2))*60+VALUE(MID($J1665,4,2)),9999)</f>
        <v>9999</v>
      </c>
      <c r="R1665" s="31" t="str">
        <f t="shared" ref="R1665:R1728" si="53">IFERROR(VALUE(LEFT($K1665,2))*60+VALUE(MID($K1665,4,2)),"")</f>
        <v/>
      </c>
      <c r="S1665" s="29">
        <f>IF($Q1665&lt;Parâmetros!$E$19,$G1665-1,$G1665)</f>
        <v>0</v>
      </c>
    </row>
    <row r="1666" spans="1:19" ht="15" customHeight="1" x14ac:dyDescent="0.25">
      <c r="A1666" s="124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24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24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24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24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24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24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24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N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24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24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24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24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N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24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24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24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24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24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24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24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24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24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24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24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24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24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N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24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24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24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24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N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24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24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24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24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24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24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24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24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24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24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24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24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24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24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24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24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24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24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24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24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24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24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24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24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24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24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24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24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24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24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24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24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customHeight="1" x14ac:dyDescent="0.25">
      <c r="A1727" s="124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customHeight="1" x14ac:dyDescent="0.25">
      <c r="A1728" s="124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2"/>
        <v>9999</v>
      </c>
      <c r="R1728" s="31" t="str">
        <f t="shared" si="53"/>
        <v/>
      </c>
      <c r="S1728" s="29">
        <f>IF($Q1728&lt;Parâmetros!$E$19,$G1728-1,$G1728)</f>
        <v>0</v>
      </c>
    </row>
    <row r="1729" spans="1:19" ht="15" customHeight="1" x14ac:dyDescent="0.25">
      <c r="A1729" s="124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ref="Q1729:Q1792" si="54">IFERROR(VALUE(LEFT($J1729,2))*60+VALUE(MID($J1729,4,2)),9999)</f>
        <v>9999</v>
      </c>
      <c r="R1729" s="31" t="str">
        <f t="shared" ref="R1729:R1792" si="55">IFERROR(VALUE(LEFT($K1729,2))*60+VALUE(MID($K1729,4,2)),"")</f>
        <v/>
      </c>
      <c r="S1729" s="29">
        <f>IF($Q1729&lt;Parâmetros!$E$19,$G1729-1,$G1729)</f>
        <v>0</v>
      </c>
    </row>
    <row r="1730" spans="1:19" ht="15" customHeight="1" x14ac:dyDescent="0.25">
      <c r="A1730" s="124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24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24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24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24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24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24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24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24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24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24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24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24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24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24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24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24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24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24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24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24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24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24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24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24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24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24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24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24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24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24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24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24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24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24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N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24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24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24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24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24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24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24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24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N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24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24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N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24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24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N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24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N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24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N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24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N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24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N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24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N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24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24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N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24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N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24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N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24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N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24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24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24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24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N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customHeight="1" x14ac:dyDescent="0.25">
      <c r="A1791" s="124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customHeight="1" x14ac:dyDescent="0.25">
      <c r="A1792" s="124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N1792" s="65"/>
      <c r="O1792" s="65"/>
      <c r="P1792" s="66"/>
      <c r="Q1792" s="31">
        <f t="shared" si="54"/>
        <v>9999</v>
      </c>
      <c r="R1792" s="31" t="str">
        <f t="shared" si="55"/>
        <v/>
      </c>
      <c r="S1792" s="29">
        <f>IF($Q1792&lt;Parâmetros!$E$19,$G1792-1,$G1792)</f>
        <v>0</v>
      </c>
    </row>
    <row r="1793" spans="1:19" ht="15" customHeight="1" x14ac:dyDescent="0.25">
      <c r="A1793" s="124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ref="Q1793:Q1856" si="56">IFERROR(VALUE(LEFT($J1793,2))*60+VALUE(MID($J1793,4,2)),9999)</f>
        <v>9999</v>
      </c>
      <c r="R1793" s="31" t="str">
        <f t="shared" ref="R1793:R1856" si="57">IFERROR(VALUE(LEFT($K1793,2))*60+VALUE(MID($K1793,4,2)),"")</f>
        <v/>
      </c>
      <c r="S1793" s="29">
        <f>IF($Q1793&lt;Parâmetros!$E$19,$G1793-1,$G1793)</f>
        <v>0</v>
      </c>
    </row>
    <row r="1794" spans="1:19" ht="15" customHeight="1" x14ac:dyDescent="0.25">
      <c r="A1794" s="124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N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24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24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24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24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24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24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24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24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24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24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24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24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24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24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24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24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24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24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24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24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24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24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24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24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24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24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24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N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24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N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24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N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24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N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24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24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24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24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24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24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24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24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24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24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24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24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24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24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24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24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24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24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24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24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24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24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24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24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24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24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24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24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24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24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customHeight="1" x14ac:dyDescent="0.25">
      <c r="A1855" s="124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customHeight="1" x14ac:dyDescent="0.25">
      <c r="A1856" s="124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si="56"/>
        <v>9999</v>
      </c>
      <c r="R1856" s="31" t="str">
        <f t="shared" si="57"/>
        <v/>
      </c>
      <c r="S1856" s="29">
        <f>IF($Q1856&lt;Parâmetros!$E$19,$G1856-1,$G1856)</f>
        <v>0</v>
      </c>
    </row>
    <row r="1857" spans="1:19" ht="15" customHeight="1" x14ac:dyDescent="0.25">
      <c r="A1857" s="124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O1857" s="65"/>
      <c r="P1857" s="66"/>
      <c r="Q1857" s="31">
        <f t="shared" ref="Q1857:Q1918" si="58">IFERROR(VALUE(LEFT($J1857,2))*60+VALUE(MID($J1857,4,2)),9999)</f>
        <v>9999</v>
      </c>
      <c r="R1857" s="31" t="str">
        <f t="shared" ref="R1857:R1918" si="59">IFERROR(VALUE(LEFT($K1857,2))*60+VALUE(MID($K1857,4,2)),"")</f>
        <v/>
      </c>
      <c r="S1857" s="29">
        <f>IF($Q1857&lt;Parâmetros!$E$19,$G1857-1,$G1857)</f>
        <v>0</v>
      </c>
    </row>
    <row r="1858" spans="1:19" ht="15" customHeight="1" x14ac:dyDescent="0.25">
      <c r="A1858" s="124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24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24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24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24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24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24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24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24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24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24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24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24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24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24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24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24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24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24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24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24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24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24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24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24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24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24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24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24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24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24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24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24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24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24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24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24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24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24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24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24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24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24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24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24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24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N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24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24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24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24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24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24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24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24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24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24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24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24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24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customHeight="1" x14ac:dyDescent="0.25">
      <c r="A1917" s="124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customHeight="1" x14ac:dyDescent="0.25">
      <c r="A1918" s="124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customHeight="1" x14ac:dyDescent="0.25">
      <c r="A1919" s="124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ref="Q1919:Q1982" si="60">IFERROR(VALUE(LEFT($J1919,2))*60+VALUE(MID($J1919,4,2)),9999)</f>
        <v>9999</v>
      </c>
      <c r="R1919" s="31" t="str">
        <f t="shared" ref="R1919:R1982" si="61">IFERROR(VALUE(LEFT($K1919,2))*60+VALUE(MID($K1919,4,2)),"")</f>
        <v/>
      </c>
      <c r="S1919" s="29">
        <f>IF($Q1919&lt;Parâmetros!$E$19,$G1919-1,$G1919)</f>
        <v>0</v>
      </c>
    </row>
    <row r="1920" spans="1:19" ht="15" customHeight="1" x14ac:dyDescent="0.25">
      <c r="A1920" s="124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customHeight="1" x14ac:dyDescent="0.25">
      <c r="A1921" s="124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24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24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24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24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24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24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24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24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24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24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24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24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24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24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24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24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24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24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24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24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24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24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24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24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24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N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24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24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24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24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24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24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24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24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24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N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24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24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24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24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24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24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24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24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24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N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24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24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24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24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24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24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24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24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24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24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24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24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24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24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24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24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customHeight="1" x14ac:dyDescent="0.25">
      <c r="A1981" s="124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customHeight="1" x14ac:dyDescent="0.25">
      <c r="A1982" s="124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customHeight="1" x14ac:dyDescent="0.25">
      <c r="A1983" s="124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N1983" s="65"/>
      <c r="O1983" s="65"/>
      <c r="P1983" s="66"/>
      <c r="Q1983" s="31">
        <f t="shared" ref="Q1983:Q2046" si="62">IFERROR(VALUE(LEFT($J1983,2))*60+VALUE(MID($J1983,4,2)),9999)</f>
        <v>9999</v>
      </c>
      <c r="R1983" s="31" t="str">
        <f t="shared" ref="R1983:R2046" si="63">IFERROR(VALUE(LEFT($K1983,2))*60+VALUE(MID($K1983,4,2)),"")</f>
        <v/>
      </c>
      <c r="S1983" s="29">
        <f>IF($Q1983&lt;Parâmetros!$E$19,$G1983-1,$G1983)</f>
        <v>0</v>
      </c>
    </row>
    <row r="1984" spans="1:19" ht="15" customHeight="1" x14ac:dyDescent="0.25">
      <c r="A1984" s="124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N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customHeight="1" x14ac:dyDescent="0.25">
      <c r="A1985" s="124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N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24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24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24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24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24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24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24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N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24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N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24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N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24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N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24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N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24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24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24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24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24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24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24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24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24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24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24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24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24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24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24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24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24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24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24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24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24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24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24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24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24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24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24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24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24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24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24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24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24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24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24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24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24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24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24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24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24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24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24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24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24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24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24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24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customHeight="1" x14ac:dyDescent="0.25">
      <c r="A2045" s="124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customHeight="1" x14ac:dyDescent="0.25">
      <c r="A2046" s="124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customHeight="1" x14ac:dyDescent="0.25">
      <c r="A2047" s="124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ref="Q2047:Q2109" si="64">IFERROR(VALUE(LEFT($J2047,2))*60+VALUE(MID($J2047,4,2)),9999)</f>
        <v>9999</v>
      </c>
      <c r="R2047" s="31" t="str">
        <f t="shared" ref="R2047:R2109" si="65">IFERROR(VALUE(LEFT($K2047,2))*60+VALUE(MID($K2047,4,2)),"")</f>
        <v/>
      </c>
      <c r="S2047" s="29">
        <f>IF($Q2047&lt;Parâmetros!$E$19,$G2047-1,$G2047)</f>
        <v>0</v>
      </c>
    </row>
    <row r="2048" spans="1:19" ht="15" customHeight="1" x14ac:dyDescent="0.25">
      <c r="A2048" s="124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customHeight="1" x14ac:dyDescent="0.25">
      <c r="A2049" s="124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24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24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24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24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24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24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24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24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24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24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24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24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24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24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24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24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24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24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N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24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N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24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N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24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24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N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24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N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24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24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24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24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24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24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24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24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24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24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N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24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N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24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24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N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24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24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24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24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N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24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N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24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24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N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24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N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24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N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24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24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24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24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24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N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24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24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24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24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24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24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24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24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customHeight="1" x14ac:dyDescent="0.25">
      <c r="A2108" s="124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customHeight="1" x14ac:dyDescent="0.25">
      <c r="A2109" s="124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customHeight="1" x14ac:dyDescent="0.25">
      <c r="A2110" s="124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O2110" s="65"/>
      <c r="P2110" s="66"/>
      <c r="Q2110" s="31">
        <f t="shared" ref="Q2110:Q2173" si="66">IFERROR(VALUE(LEFT($J2110,2))*60+VALUE(MID($J2110,4,2)),9999)</f>
        <v>9999</v>
      </c>
      <c r="R2110" s="31" t="str">
        <f t="shared" ref="R2110:R2173" si="67">IFERROR(VALUE(LEFT($K2110,2))*60+VALUE(MID($K2110,4,2)),"")</f>
        <v/>
      </c>
      <c r="S2110" s="29">
        <f>IF($Q2110&lt;Parâmetros!$E$19,$G2110-1,$G2110)</f>
        <v>0</v>
      </c>
    </row>
    <row r="2111" spans="1:19" ht="15" customHeight="1" x14ac:dyDescent="0.25">
      <c r="A2111" s="124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customHeight="1" x14ac:dyDescent="0.25">
      <c r="A2112" s="124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customHeight="1" x14ac:dyDescent="0.25">
      <c r="A2113" s="124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24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24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24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24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24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24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24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24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24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24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24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24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24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24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24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N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24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24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24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24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24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24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24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24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N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24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24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24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24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24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24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24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24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24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24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24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24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24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24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24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24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24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24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24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24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24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24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24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24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24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24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24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24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24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24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24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24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24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24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24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customHeight="1" x14ac:dyDescent="0.25">
      <c r="A2172" s="124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customHeight="1" x14ac:dyDescent="0.25">
      <c r="A2173" s="124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customHeight="1" x14ac:dyDescent="0.25">
      <c r="A2174" s="124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ref="Q2174:Q2237" si="68">IFERROR(VALUE(LEFT($J2174,2))*60+VALUE(MID($J2174,4,2)),9999)</f>
        <v>9999</v>
      </c>
      <c r="R2174" s="31" t="str">
        <f t="shared" ref="R2174:R2237" si="69">IFERROR(VALUE(LEFT($K2174,2))*60+VALUE(MID($K2174,4,2)),"")</f>
        <v/>
      </c>
      <c r="S2174" s="29">
        <f>IF($Q2174&lt;Parâmetros!$E$19,$G2174-1,$G2174)</f>
        <v>0</v>
      </c>
    </row>
    <row r="2175" spans="1:19" ht="15" customHeight="1" x14ac:dyDescent="0.25">
      <c r="A2175" s="124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customHeight="1" x14ac:dyDescent="0.25">
      <c r="A2176" s="124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customHeight="1" x14ac:dyDescent="0.25">
      <c r="A2177" s="124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24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24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24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24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24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24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24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24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24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24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24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24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24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24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24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24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24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24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24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24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24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24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24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24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24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24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24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24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24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24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24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24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24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24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24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24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24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24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24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24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24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24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24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24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24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24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24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24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24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N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24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24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24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24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24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24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24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24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24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customHeight="1" x14ac:dyDescent="0.25">
      <c r="A2236" s="124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customHeight="1" x14ac:dyDescent="0.25">
      <c r="A2237" s="124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customHeight="1" x14ac:dyDescent="0.25">
      <c r="A2238" s="124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ref="Q2238:Q2301" si="70">IFERROR(VALUE(LEFT($J2238,2))*60+VALUE(MID($J2238,4,2)),9999)</f>
        <v>9999</v>
      </c>
      <c r="R2238" s="31" t="str">
        <f t="shared" ref="R2238:R2301" si="71">IFERROR(VALUE(LEFT($K2238,2))*60+VALUE(MID($K2238,4,2)),"")</f>
        <v/>
      </c>
      <c r="S2238" s="29">
        <f>IF($Q2238&lt;Parâmetros!$E$19,$G2238-1,$G2238)</f>
        <v>0</v>
      </c>
    </row>
    <row r="2239" spans="1:19" ht="15" customHeight="1" x14ac:dyDescent="0.25">
      <c r="A2239" s="124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24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24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24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N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24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24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24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N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24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24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24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24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24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24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24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24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24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24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24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24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24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24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24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24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24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24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24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24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24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24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24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24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24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24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24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24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24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24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24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24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24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24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24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24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24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24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24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24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24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24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24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24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24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24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24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24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24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24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24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24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24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24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customHeight="1" x14ac:dyDescent="0.25">
      <c r="A2300" s="124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customHeight="1" x14ac:dyDescent="0.25">
      <c r="A2301" s="124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customHeight="1" x14ac:dyDescent="0.25">
      <c r="A2302" s="124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ref="Q2302:Q2365" si="72">IFERROR(VALUE(LEFT($J2302,2))*60+VALUE(MID($J2302,4,2)),9999)</f>
        <v>9999</v>
      </c>
      <c r="R2302" s="31" t="str">
        <f t="shared" ref="R2302:R2365" si="73">IFERROR(VALUE(LEFT($K2302,2))*60+VALUE(MID($K2302,4,2)),"")</f>
        <v/>
      </c>
      <c r="S2302" s="29">
        <f>IF($Q2302&lt;Parâmetros!$E$19,$G2302-1,$G2302)</f>
        <v>0</v>
      </c>
    </row>
    <row r="2303" spans="1:19" ht="15" customHeight="1" x14ac:dyDescent="0.25">
      <c r="A2303" s="124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24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24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24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24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24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24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24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24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24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24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24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24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24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24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24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24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24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24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24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24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24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24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24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24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24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24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24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24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24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24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24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24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24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24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24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24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24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24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24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24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24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24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24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24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24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24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24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24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24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24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24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24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24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24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24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24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24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24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24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24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customHeight="1" x14ac:dyDescent="0.25">
      <c r="A2364" s="124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customHeight="1" x14ac:dyDescent="0.25">
      <c r="A2365" s="124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customHeight="1" x14ac:dyDescent="0.25">
      <c r="A2366" s="124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ref="Q2366:Q2429" si="74">IFERROR(VALUE(LEFT($J2366,2))*60+VALUE(MID($J2366,4,2)),9999)</f>
        <v>9999</v>
      </c>
      <c r="R2366" s="31" t="str">
        <f t="shared" ref="R2366:R2429" si="75">IFERROR(VALUE(LEFT($K2366,2))*60+VALUE(MID($K2366,4,2)),"")</f>
        <v/>
      </c>
      <c r="S2366" s="29">
        <f>IF($Q2366&lt;Parâmetros!$E$19,$G2366-1,$G2366)</f>
        <v>0</v>
      </c>
    </row>
    <row r="2367" spans="1:19" ht="15" customHeight="1" x14ac:dyDescent="0.25">
      <c r="A2367" s="124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24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24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24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24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24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24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24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24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24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24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24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24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24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24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24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24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24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24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24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24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24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24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24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24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24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24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24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24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24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24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24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24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24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24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24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24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24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24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24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24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24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24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24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24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24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24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24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24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24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24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24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24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24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24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24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24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24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24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24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24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24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24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24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ref="Q2430:Q2493" si="76">IFERROR(VALUE(LEFT($J2430,2))*60+VALUE(MID($J2430,4,2)),9999)</f>
        <v>9999</v>
      </c>
      <c r="R2430" s="31" t="str">
        <f t="shared" ref="R2430:R2493" si="77">IFERROR(VALUE(LEFT($K2430,2))*60+VALUE(MID($K2430,4,2)),"")</f>
        <v/>
      </c>
      <c r="S2430" s="29">
        <f>IF($Q2430&lt;Parâmetros!$E$19,$G2430-1,$G2430)</f>
        <v>0</v>
      </c>
    </row>
    <row r="2431" spans="1:19" ht="15" customHeight="1" x14ac:dyDescent="0.25">
      <c r="A2431" s="124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24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24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24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24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24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24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24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24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24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24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N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24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24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24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24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24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24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24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24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24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24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24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24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24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24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24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24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24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24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24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24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24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24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24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24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24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24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24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24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24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24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24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24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24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24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24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24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24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24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24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24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24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24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24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24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24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24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24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24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24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24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24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24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24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ref="Q2494:Q2557" si="78">IFERROR(VALUE(LEFT($J2494,2))*60+VALUE(MID($J2494,4,2)),9999)</f>
        <v>9999</v>
      </c>
      <c r="R2494" s="31" t="str">
        <f t="shared" ref="R2494:R2557" si="79">IFERROR(VALUE(LEFT($K2494,2))*60+VALUE(MID($K2494,4,2)),"")</f>
        <v/>
      </c>
      <c r="S2494" s="29">
        <f>IF($Q2494&lt;Parâmetros!$E$19,$G2494-1,$G2494)</f>
        <v>0</v>
      </c>
    </row>
    <row r="2495" spans="1:19" ht="15" customHeight="1" x14ac:dyDescent="0.25">
      <c r="A2495" s="124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24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24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24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24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24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24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24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24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24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24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24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24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24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24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24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24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24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24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24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N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24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24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24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24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24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24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24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24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24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24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24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24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24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24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24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24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24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24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24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24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24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24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24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24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24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24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24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24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24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24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24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24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24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24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24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24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24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24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24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24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24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24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24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24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ref="Q2558:Q2621" si="80">IFERROR(VALUE(LEFT($J2558,2))*60+VALUE(MID($J2558,4,2)),9999)</f>
        <v>9999</v>
      </c>
      <c r="R2558" s="31" t="str">
        <f t="shared" ref="R2558:R2621" si="81">IFERROR(VALUE(LEFT($K2558,2))*60+VALUE(MID($K2558,4,2)),"")</f>
        <v/>
      </c>
      <c r="S2558" s="29">
        <f>IF($Q2558&lt;Parâmetros!$E$19,$G2558-1,$G2558)</f>
        <v>0</v>
      </c>
    </row>
    <row r="2559" spans="1:19" ht="15" customHeight="1" x14ac:dyDescent="0.25">
      <c r="A2559" s="124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24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24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24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24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24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24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24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24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24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24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24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24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24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24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24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24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24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24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24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24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24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N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24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24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24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24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24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24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24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24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24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24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24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24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24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24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24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24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24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24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24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24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24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24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24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24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24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24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24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24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24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24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24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24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24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24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24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24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24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24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24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24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24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24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O2622" s="65"/>
      <c r="P2622" s="66"/>
      <c r="Q2622" s="31">
        <f t="shared" ref="Q2622:Q2685" si="82">IFERROR(VALUE(LEFT($J2622,2))*60+VALUE(MID($J2622,4,2)),9999)</f>
        <v>9999</v>
      </c>
      <c r="R2622" s="31" t="str">
        <f t="shared" ref="R2622:R2685" si="83">IFERROR(VALUE(LEFT($K2622,2))*60+VALUE(MID($K2622,4,2)),"")</f>
        <v/>
      </c>
      <c r="S2622" s="29">
        <f>IF($Q2622&lt;Parâmetros!$E$19,$G2622-1,$G2622)</f>
        <v>0</v>
      </c>
    </row>
    <row r="2623" spans="1:19" ht="15" customHeight="1" x14ac:dyDescent="0.25">
      <c r="A2623" s="124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24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24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24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24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24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24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24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24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24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24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24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24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24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24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24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24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24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24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24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24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24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24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24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24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24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24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24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24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24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24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24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24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24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24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24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24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24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24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24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24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24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24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24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24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24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24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24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24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24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24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24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24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24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24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24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24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24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24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24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24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24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24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24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ref="Q2686:Q2748" si="84">IFERROR(VALUE(LEFT($J2686,2))*60+VALUE(MID($J2686,4,2)),9999)</f>
        <v>9999</v>
      </c>
      <c r="R2686" s="31" t="str">
        <f t="shared" ref="R2686:R2748" si="85">IFERROR(VALUE(LEFT($K2686,2))*60+VALUE(MID($K2686,4,2)),"")</f>
        <v/>
      </c>
      <c r="S2686" s="29">
        <f>IF($Q2686&lt;Parâmetros!$E$19,$G2686-1,$G2686)</f>
        <v>0</v>
      </c>
    </row>
    <row r="2687" spans="1:19" ht="15" customHeight="1" x14ac:dyDescent="0.25">
      <c r="A2687" s="124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24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24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24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24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24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24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24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24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24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24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24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24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24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24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24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24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24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24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24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24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24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24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24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24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24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24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24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24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24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24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24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24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24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24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24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24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24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24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24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24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24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24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24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24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24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24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24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24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24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24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24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24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24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24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24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24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24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24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24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24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24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24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ref="Q2749:Q2812" si="86">IFERROR(VALUE(LEFT($J2749,2))*60+VALUE(MID($J2749,4,2)),9999)</f>
        <v>9999</v>
      </c>
      <c r="R2749" s="31" t="str">
        <f t="shared" ref="R2749:R2812" si="87">IFERROR(VALUE(LEFT($K2749,2))*60+VALUE(MID($K2749,4,2)),"")</f>
        <v/>
      </c>
      <c r="S2749" s="29">
        <f>IF($Q2749&lt;Parâmetros!$E$19,$G2749-1,$G2749)</f>
        <v>0</v>
      </c>
    </row>
    <row r="2750" spans="1:19" ht="15" customHeight="1" x14ac:dyDescent="0.25">
      <c r="A2750" s="124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customHeight="1" x14ac:dyDescent="0.25">
      <c r="A2751" s="124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24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24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24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24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24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24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24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24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24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24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24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24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24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24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24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24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24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24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24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24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24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24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24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24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24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24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24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24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24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24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24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24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24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24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24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24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24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24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24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24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24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24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24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24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24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24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24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24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24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24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24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24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24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24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24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24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24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24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24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24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customHeight="1" x14ac:dyDescent="0.25">
      <c r="A2812" s="124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customHeight="1" x14ac:dyDescent="0.25">
      <c r="A2813" s="124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O2813" s="65"/>
      <c r="P2813" s="66"/>
      <c r="Q2813" s="31">
        <f t="shared" ref="Q2813:Q2867" si="88">IFERROR(VALUE(LEFT($J2813,2))*60+VALUE(MID($J2813,4,2)),9999)</f>
        <v>9999</v>
      </c>
      <c r="R2813" s="31" t="str">
        <f t="shared" ref="R2813:R2867" si="89">IFERROR(VALUE(LEFT($K2813,2))*60+VALUE(MID($K2813,4,2)),"")</f>
        <v/>
      </c>
      <c r="S2813" s="29">
        <f>IF($Q2813&lt;Parâmetros!$E$19,$G2813-1,$G2813)</f>
        <v>0</v>
      </c>
    </row>
    <row r="2814" spans="1:19" ht="15" customHeight="1" x14ac:dyDescent="0.25">
      <c r="A2814" s="124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24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24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24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24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24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24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24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24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24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24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24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24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24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24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24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24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24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24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24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24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24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24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24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24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24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24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24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24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24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24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24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24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24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24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24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24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24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24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24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24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24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24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24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24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24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24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24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24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24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24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24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24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24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24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/>
      <c r="R2868" s="31"/>
      <c r="S2868" s="29"/>
    </row>
    <row r="2869" spans="1:19" ht="15" customHeight="1" x14ac:dyDescent="0.25">
      <c r="A2869" s="124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O2869" s="65"/>
      <c r="P2869" s="66"/>
      <c r="Q2869" s="31">
        <f t="shared" ref="Q2869:Q2932" si="90">IFERROR(VALUE(LEFT($J2869,2))*60+VALUE(MID($J2869,4,2)),9999)</f>
        <v>9999</v>
      </c>
      <c r="R2869" s="31" t="str">
        <f t="shared" ref="R2869:R2932" si="91">IFERROR(VALUE(LEFT($K2869,2))*60+VALUE(MID($K2869,4,2)),"")</f>
        <v/>
      </c>
      <c r="S2869" s="29">
        <f>IF($Q2869&lt;Parâmetros!$E$19,$G2869-1,$G2869)</f>
        <v>0</v>
      </c>
    </row>
    <row r="2870" spans="1:19" ht="15" customHeight="1" x14ac:dyDescent="0.25">
      <c r="A2870" s="124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customHeight="1" x14ac:dyDescent="0.25">
      <c r="A2871" s="124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customHeight="1" x14ac:dyDescent="0.25">
      <c r="A2872" s="124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customHeight="1" x14ac:dyDescent="0.25">
      <c r="A2873" s="124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customHeight="1" x14ac:dyDescent="0.25">
      <c r="A2874" s="124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customHeight="1" x14ac:dyDescent="0.25">
      <c r="A2875" s="124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customHeight="1" x14ac:dyDescent="0.25">
      <c r="A2876" s="124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customHeight="1" x14ac:dyDescent="0.25">
      <c r="A2877" s="124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24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24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24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24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24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24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24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24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24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24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24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24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24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24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24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24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24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24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24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24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24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24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24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24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24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24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N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24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24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24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24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24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24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24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24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24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24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24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24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24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24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24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24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24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24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24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24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24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24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24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24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24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24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24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24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24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24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ref="Q2933:Q2996" si="92">IFERROR(VALUE(LEFT($J2933,2))*60+VALUE(MID($J2933,4,2)),9999)</f>
        <v>9999</v>
      </c>
      <c r="R2933" s="31" t="str">
        <f t="shared" ref="R2933:R2996" si="93">IFERROR(VALUE(LEFT($K2933,2))*60+VALUE(MID($K2933,4,2)),"")</f>
        <v/>
      </c>
      <c r="S2933" s="29">
        <f>IF($Q2933&lt;Parâmetros!$E$19,$G2933-1,$G2933)</f>
        <v>0</v>
      </c>
    </row>
    <row r="2934" spans="1:19" ht="15" customHeight="1" x14ac:dyDescent="0.25">
      <c r="A2934" s="124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customHeight="1" x14ac:dyDescent="0.25">
      <c r="A2935" s="124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customHeight="1" x14ac:dyDescent="0.25">
      <c r="A2936" s="124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customHeight="1" x14ac:dyDescent="0.25">
      <c r="A2937" s="124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customHeight="1" x14ac:dyDescent="0.25">
      <c r="A2938" s="124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customHeight="1" x14ac:dyDescent="0.25">
      <c r="A2939" s="124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customHeight="1" x14ac:dyDescent="0.25">
      <c r="A2940" s="124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customHeight="1" x14ac:dyDescent="0.25">
      <c r="A2941" s="124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24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24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24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24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24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24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24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24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24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24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24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24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24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24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24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24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24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24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24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24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24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24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24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24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24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24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24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24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24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24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24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24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24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24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24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24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24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24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N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24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24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24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24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24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24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24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24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24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24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24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24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24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24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24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24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24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24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O2997" s="65"/>
      <c r="P2997" s="66"/>
      <c r="Q2997" s="31">
        <f t="shared" ref="Q2997:Q3060" si="94">IFERROR(VALUE(LEFT($J2997,2))*60+VALUE(MID($J2997,4,2)),9999)</f>
        <v>9999</v>
      </c>
      <c r="R2997" s="31" t="str">
        <f t="shared" ref="R2997:R3060" si="95">IFERROR(VALUE(LEFT($K2997,2))*60+VALUE(MID($K2997,4,2)),"")</f>
        <v/>
      </c>
      <c r="S2997" s="29">
        <f>IF($Q2997&lt;Parâmetros!$E$19,$G2997-1,$G2997)</f>
        <v>0</v>
      </c>
    </row>
    <row r="2998" spans="1:19" ht="15" customHeight="1" x14ac:dyDescent="0.25">
      <c r="A2998" s="124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customHeight="1" x14ac:dyDescent="0.25">
      <c r="A2999" s="124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customHeight="1" x14ac:dyDescent="0.25">
      <c r="A3000" s="124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customHeight="1" x14ac:dyDescent="0.25">
      <c r="A3001" s="124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customHeight="1" x14ac:dyDescent="0.25">
      <c r="A3002" s="124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customHeight="1" x14ac:dyDescent="0.25">
      <c r="A3003" s="124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customHeight="1" x14ac:dyDescent="0.25">
      <c r="A3004" s="124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customHeight="1" x14ac:dyDescent="0.25">
      <c r="A3005" s="124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24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24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24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24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24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24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24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24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24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24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24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24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24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24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24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24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24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24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24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24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24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24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24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24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24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24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24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24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24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24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24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24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24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24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24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24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24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24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24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24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24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24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24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24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24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24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24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24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24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24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24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24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24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24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24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24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ref="Q3061:Q3124" si="96">IFERROR(VALUE(LEFT($J3061,2))*60+VALUE(MID($J3061,4,2)),9999)</f>
        <v>9999</v>
      </c>
      <c r="R3061" s="31" t="str">
        <f t="shared" ref="R3061:R3124" si="97">IFERROR(VALUE(LEFT($K3061,2))*60+VALUE(MID($K3061,4,2)),"")</f>
        <v/>
      </c>
      <c r="S3061" s="29">
        <f>IF($Q3061&lt;Parâmetros!$E$19,$G3061-1,$G3061)</f>
        <v>0</v>
      </c>
    </row>
    <row r="3062" spans="1:19" ht="15" customHeight="1" x14ac:dyDescent="0.25">
      <c r="A3062" s="124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customHeight="1" x14ac:dyDescent="0.25">
      <c r="A3063" s="124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customHeight="1" x14ac:dyDescent="0.25">
      <c r="A3064" s="124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customHeight="1" x14ac:dyDescent="0.25">
      <c r="A3065" s="124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customHeight="1" x14ac:dyDescent="0.25">
      <c r="A3066" s="124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customHeight="1" x14ac:dyDescent="0.25">
      <c r="A3067" s="124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customHeight="1" x14ac:dyDescent="0.25">
      <c r="A3068" s="124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customHeight="1" x14ac:dyDescent="0.25">
      <c r="A3069" s="124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24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24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24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24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24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24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24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24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24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24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24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24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24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24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24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24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24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24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24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24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24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24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24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24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N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24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24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24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24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24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24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24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24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24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24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24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24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24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24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24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24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24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24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24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24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24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24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24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24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24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24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24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24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24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24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24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24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ref="Q3125:Q3188" si="98">IFERROR(VALUE(LEFT($J3125,2))*60+VALUE(MID($J3125,4,2)),9999)</f>
        <v>9999</v>
      </c>
      <c r="R3125" s="31" t="str">
        <f t="shared" ref="R3125:R3188" si="99">IFERROR(VALUE(LEFT($K3125,2))*60+VALUE(MID($K3125,4,2)),"")</f>
        <v/>
      </c>
      <c r="S3125" s="29">
        <f>IF($Q3125&lt;Parâmetros!$E$19,$G3125-1,$G3125)</f>
        <v>0</v>
      </c>
    </row>
    <row r="3126" spans="1:19" ht="15" customHeight="1" x14ac:dyDescent="0.25">
      <c r="A3126" s="124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24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24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24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24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24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124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124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24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24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24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24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24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24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24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24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24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24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24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24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24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24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24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24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24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24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24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24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24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24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24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24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24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24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24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24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24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24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24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24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24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24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24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24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24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24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24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24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24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24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24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24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24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24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24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24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24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24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24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24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24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24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24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24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ref="Q3189:Q3252" si="100">IFERROR(VALUE(LEFT($J3189,2))*60+VALUE(MID($J3189,4,2)),9999)</f>
        <v>9999</v>
      </c>
      <c r="R3189" s="31" t="str">
        <f t="shared" ref="R3189:R3252" si="101">IFERROR(VALUE(LEFT($K3189,2))*60+VALUE(MID($K3189,4,2)),"")</f>
        <v/>
      </c>
      <c r="S3189" s="29">
        <f>IF($Q3189&lt;Parâmetros!$E$19,$G3189-1,$G3189)</f>
        <v>0</v>
      </c>
    </row>
    <row r="3190" spans="1:19" ht="15" customHeight="1" x14ac:dyDescent="0.25">
      <c r="A3190" s="124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124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124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124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124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124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124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124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24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24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24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24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24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24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24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24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N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24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24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24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24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24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24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24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24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24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24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24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24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24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24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24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24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24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24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24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24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24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24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24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24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24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24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24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24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24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24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24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24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24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24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24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24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24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24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24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24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24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24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24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24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24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24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24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24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ref="Q3253:Q3316" si="102">IFERROR(VALUE(LEFT($J3253,2))*60+VALUE(MID($J3253,4,2)),9999)</f>
        <v>9999</v>
      </c>
      <c r="R3253" s="31" t="str">
        <f t="shared" ref="R3253:R3316" si="103">IFERROR(VALUE(LEFT($K3253,2))*60+VALUE(MID($K3253,4,2)),"")</f>
        <v/>
      </c>
      <c r="S3253" s="29">
        <f>IF($Q3253&lt;Parâmetros!$E$19,$G3253-1,$G3253)</f>
        <v>0</v>
      </c>
    </row>
    <row r="3254" spans="1:19" ht="15" customHeight="1" x14ac:dyDescent="0.25">
      <c r="A3254" s="124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124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124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124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124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124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124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124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24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24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24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24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24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24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24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24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24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24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24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24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24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24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24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24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24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24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24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24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24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24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24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24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24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24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24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24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24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24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24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24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24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24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24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24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24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24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24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24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24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24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24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24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24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24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24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24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24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24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24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24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24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24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24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24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ref="Q3317:Q3380" si="104">IFERROR(VALUE(LEFT($J3317,2))*60+VALUE(MID($J3317,4,2)),9999)</f>
        <v>9999</v>
      </c>
      <c r="R3317" s="31" t="str">
        <f t="shared" ref="R3317:R3380" si="105">IFERROR(VALUE(LEFT($K3317,2))*60+VALUE(MID($K3317,4,2)),"")</f>
        <v/>
      </c>
      <c r="S3317" s="29">
        <f>IF($Q3317&lt;Parâmetros!$E$19,$G3317-1,$G3317)</f>
        <v>0</v>
      </c>
    </row>
    <row r="3318" spans="1:19" ht="15" customHeight="1" x14ac:dyDescent="0.25">
      <c r="A3318" s="124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124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124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124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124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124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124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124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24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24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24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24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24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24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24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24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24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24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24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24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24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24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24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24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24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24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24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24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24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24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24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24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24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24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24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24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24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24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24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24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24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24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24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24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24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24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24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24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24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24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24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24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24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24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24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24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24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24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24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24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24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24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24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24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ref="Q3381:Q3444" si="106">IFERROR(VALUE(LEFT($J3381,2))*60+VALUE(MID($J3381,4,2)),9999)</f>
        <v>9999</v>
      </c>
      <c r="R3381" s="31" t="str">
        <f t="shared" ref="R3381:R3444" si="107">IFERROR(VALUE(LEFT($K3381,2))*60+VALUE(MID($K3381,4,2)),"")</f>
        <v/>
      </c>
      <c r="S3381" s="29">
        <f>IF($Q3381&lt;Parâmetros!$E$19,$G3381-1,$G3381)</f>
        <v>0</v>
      </c>
    </row>
    <row r="3382" spans="1:19" ht="15" customHeight="1" x14ac:dyDescent="0.25">
      <c r="A3382" s="124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124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124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124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124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124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124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124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24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24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24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24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24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24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24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24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24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24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24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24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24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24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24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24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24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24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24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24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24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24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24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24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24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24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24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24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24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24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24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24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24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24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24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24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24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24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24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24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24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24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24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24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24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24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24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24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24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24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24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24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24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24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24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24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ref="Q3445:Q3508" si="108">IFERROR(VALUE(LEFT($J3445,2))*60+VALUE(MID($J3445,4,2)),9999)</f>
        <v>9999</v>
      </c>
      <c r="R3445" s="31" t="str">
        <f t="shared" ref="R3445:R3508" si="109">IFERROR(VALUE(LEFT($K3445,2))*60+VALUE(MID($K3445,4,2)),"")</f>
        <v/>
      </c>
      <c r="S3445" s="29">
        <f>IF($Q3445&lt;Parâmetros!$E$19,$G3445-1,$G3445)</f>
        <v>0</v>
      </c>
    </row>
    <row r="3446" spans="1:19" ht="15" customHeight="1" x14ac:dyDescent="0.25">
      <c r="A3446" s="124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124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124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124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124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124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124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124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24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24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24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24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24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24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24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24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24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24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24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24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24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24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24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24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24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24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24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24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24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24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24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24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24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24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24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24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24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24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24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24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24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24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24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24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24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24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24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24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24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24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24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24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24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24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24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24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24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24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24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24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24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24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24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24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ref="Q3509:Q3572" si="110">IFERROR(VALUE(LEFT($J3509,2))*60+VALUE(MID($J3509,4,2)),9999)</f>
        <v>9999</v>
      </c>
      <c r="R3509" s="31" t="str">
        <f t="shared" ref="R3509:R3572" si="111">IFERROR(VALUE(LEFT($K3509,2))*60+VALUE(MID($K3509,4,2)),"")</f>
        <v/>
      </c>
      <c r="S3509" s="29">
        <f>IF($Q3509&lt;Parâmetros!$E$19,$G3509-1,$G3509)</f>
        <v>0</v>
      </c>
    </row>
    <row r="3510" spans="1:19" ht="15" customHeight="1" x14ac:dyDescent="0.25">
      <c r="A3510" s="124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124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124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124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124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124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124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124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24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24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24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24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24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24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24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24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24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24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24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24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24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24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24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24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24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24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24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24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24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24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24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24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24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24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24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24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24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24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24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24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24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24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24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24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24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24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24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24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24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24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24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24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24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24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24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24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24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24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24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24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24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24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24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24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ref="Q3573:Q3636" si="112">IFERROR(VALUE(LEFT($J3573,2))*60+VALUE(MID($J3573,4,2)),9999)</f>
        <v>9999</v>
      </c>
      <c r="R3573" s="31" t="str">
        <f t="shared" ref="R3573:R3636" si="113">IFERROR(VALUE(LEFT($K3573,2))*60+VALUE(MID($K3573,4,2)),"")</f>
        <v/>
      </c>
      <c r="S3573" s="29">
        <f>IF($Q3573&lt;Parâmetros!$E$19,$G3573-1,$G3573)</f>
        <v>0</v>
      </c>
    </row>
    <row r="3574" spans="1:19" ht="15" customHeight="1" x14ac:dyDescent="0.25">
      <c r="A3574" s="124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124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124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124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124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124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124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124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24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24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24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24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24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24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24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24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24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24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24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24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24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24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24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24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24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24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24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24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24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24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24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24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24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24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24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24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24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24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24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24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24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24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24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24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24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24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24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24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24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24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24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24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24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24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24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24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24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24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24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24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24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24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24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24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ref="Q3637:Q3699" si="114">IFERROR(VALUE(LEFT($J3637,2))*60+VALUE(MID($J3637,4,2)),9999)</f>
        <v>9999</v>
      </c>
      <c r="R3637" s="31" t="str">
        <f t="shared" ref="R3637:R3699" si="115">IFERROR(VALUE(LEFT($K3637,2))*60+VALUE(MID($K3637,4,2)),"")</f>
        <v/>
      </c>
      <c r="S3637" s="29">
        <f>IF($Q3637&lt;Parâmetros!$E$19,$G3637-1,$G3637)</f>
        <v>0</v>
      </c>
    </row>
    <row r="3638" spans="1:19" ht="15" customHeight="1" x14ac:dyDescent="0.25">
      <c r="A3638" s="124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124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124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124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124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124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124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124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24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24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24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24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24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24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24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24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24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24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24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24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24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24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24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24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24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24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24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24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24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24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24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24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24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24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24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24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24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24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24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24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24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24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24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24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N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24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24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N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24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24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N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24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N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24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24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24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24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24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24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24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24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24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24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24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24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24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24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ref="Q3700:Q3763" si="116">IFERROR(VALUE(LEFT($J3700,2))*60+VALUE(MID($J3700,4,2)),9999)</f>
        <v>9999</v>
      </c>
      <c r="R3700" s="31" t="str">
        <f t="shared" ref="R3700:R3763" si="117">IFERROR(VALUE(LEFT($K3700,2))*60+VALUE(MID($K3700,4,2)),"")</f>
        <v/>
      </c>
      <c r="S3700" s="29">
        <f>IF($Q3700&lt;Parâmetros!$E$19,$G3700-1,$G3700)</f>
        <v>0</v>
      </c>
    </row>
    <row r="3701" spans="1:19" ht="15" customHeight="1" x14ac:dyDescent="0.25">
      <c r="A3701" s="124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124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124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124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124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124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124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124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124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24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24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24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24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24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24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24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24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24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24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24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24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24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24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24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24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24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24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24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24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24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24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24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24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24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24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24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24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24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24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24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24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24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24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24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24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24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24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24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24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24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24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24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24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24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24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24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24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24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24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24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24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24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24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24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ref="Q3764:Q3827" si="118">IFERROR(VALUE(LEFT($J3764,2))*60+VALUE(MID($J3764,4,2)),9999)</f>
        <v>9999</v>
      </c>
      <c r="R3764" s="31" t="str">
        <f t="shared" ref="R3764:R3827" si="119">IFERROR(VALUE(LEFT($K3764,2))*60+VALUE(MID($K3764,4,2)),"")</f>
        <v/>
      </c>
      <c r="S3764" s="29">
        <f>IF($Q3764&lt;Parâmetros!$E$19,$G3764-1,$G3764)</f>
        <v>0</v>
      </c>
    </row>
    <row r="3765" spans="1:19" ht="15" customHeight="1" x14ac:dyDescent="0.25">
      <c r="A3765" s="124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124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124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124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124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124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124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124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124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24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24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24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24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24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24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24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24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24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24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24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24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24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24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24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24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24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24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24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24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24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24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24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24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24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24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24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24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24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24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24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24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24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24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24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24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24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24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24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24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24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24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24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24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24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24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24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24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24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24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24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24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24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24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24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ref="Q3828:Q3891" si="120">IFERROR(VALUE(LEFT($J3828,2))*60+VALUE(MID($J3828,4,2)),9999)</f>
        <v>9999</v>
      </c>
      <c r="R3828" s="31" t="str">
        <f t="shared" ref="R3828:R3891" si="121">IFERROR(VALUE(LEFT($K3828,2))*60+VALUE(MID($K3828,4,2)),"")</f>
        <v/>
      </c>
      <c r="S3828" s="29">
        <f>IF($Q3828&lt;Parâmetros!$E$19,$G3828-1,$G3828)</f>
        <v>0</v>
      </c>
    </row>
    <row r="3829" spans="1:19" ht="15" customHeight="1" x14ac:dyDescent="0.25">
      <c r="A3829" s="124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124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124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124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124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124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124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124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124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24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24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24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24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24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24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24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24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24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24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24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24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24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24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24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24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24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24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24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24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24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24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24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24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24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24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24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24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24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24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24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24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24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24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24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24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24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24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24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24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24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24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24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24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24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24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24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24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24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24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24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24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24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24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24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ref="Q3892:Q3955" si="122">IFERROR(VALUE(LEFT($J3892,2))*60+VALUE(MID($J3892,4,2)),9999)</f>
        <v>9999</v>
      </c>
      <c r="R3892" s="31" t="str">
        <f t="shared" ref="R3892:R3955" si="123">IFERROR(VALUE(LEFT($K3892,2))*60+VALUE(MID($K3892,4,2)),"")</f>
        <v/>
      </c>
      <c r="S3892" s="29">
        <f>IF($Q3892&lt;Parâmetros!$E$19,$G3892-1,$G3892)</f>
        <v>0</v>
      </c>
    </row>
    <row r="3893" spans="1:19" ht="15" customHeight="1" x14ac:dyDescent="0.25">
      <c r="A3893" s="124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124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124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124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124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124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124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124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124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24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24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24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24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24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24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24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24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24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24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24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24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24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24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24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24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24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24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24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24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24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24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24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24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24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24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24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24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24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24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24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24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24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24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24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24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24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24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24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24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24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24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24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24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24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24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24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24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24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24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24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24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24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24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N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24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ref="Q3956:Q4019" si="124">IFERROR(VALUE(LEFT($J3956,2))*60+VALUE(MID($J3956,4,2)),9999)</f>
        <v>9999</v>
      </c>
      <c r="R3956" s="31" t="str">
        <f t="shared" ref="R3956:R4019" si="125">IFERROR(VALUE(LEFT($K3956,2))*60+VALUE(MID($K3956,4,2)),"")</f>
        <v/>
      </c>
      <c r="S3956" s="29">
        <f>IF($Q3956&lt;Parâmetros!$E$19,$G3956-1,$G3956)</f>
        <v>0</v>
      </c>
    </row>
    <row r="3957" spans="1:19" ht="15" customHeight="1" x14ac:dyDescent="0.25">
      <c r="A3957" s="124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124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124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124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124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124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124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124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124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24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24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24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24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24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24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24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24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24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24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24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24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24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24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24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24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24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24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24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24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24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24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24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24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24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24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24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24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24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24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24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24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24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24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24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24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24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24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24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24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24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24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24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24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24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24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24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24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24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24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24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24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24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24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24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ref="Q4020:Q4083" si="126">IFERROR(VALUE(LEFT($J4020,2))*60+VALUE(MID($J4020,4,2)),9999)</f>
        <v>9999</v>
      </c>
      <c r="R4020" s="31" t="str">
        <f t="shared" ref="R4020:R4083" si="127">IFERROR(VALUE(LEFT($K4020,2))*60+VALUE(MID($K4020,4,2)),"")</f>
        <v/>
      </c>
      <c r="S4020" s="29">
        <f>IF($Q4020&lt;Parâmetros!$E$19,$G4020-1,$G4020)</f>
        <v>0</v>
      </c>
    </row>
    <row r="4021" spans="1:19" ht="15" customHeight="1" x14ac:dyDescent="0.25">
      <c r="A4021" s="124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124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124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124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124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124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124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124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124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24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24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24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24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24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24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24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24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24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24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24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24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24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24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24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24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24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24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24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24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24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24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24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24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24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24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24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24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24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24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24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24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24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24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24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24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24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24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24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24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24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24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24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24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24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24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24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24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24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24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24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24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24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24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24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ref="Q4084:Q4147" si="128">IFERROR(VALUE(LEFT($J4084,2))*60+VALUE(MID($J4084,4,2)),9999)</f>
        <v>9999</v>
      </c>
      <c r="R4084" s="31" t="str">
        <f t="shared" ref="R4084:R4147" si="129">IFERROR(VALUE(LEFT($K4084,2))*60+VALUE(MID($K4084,4,2)),"")</f>
        <v/>
      </c>
      <c r="S4084" s="29">
        <f>IF($Q4084&lt;Parâmetros!$E$19,$G4084-1,$G4084)</f>
        <v>0</v>
      </c>
    </row>
    <row r="4085" spans="1:19" ht="15" customHeight="1" x14ac:dyDescent="0.25">
      <c r="A4085" s="124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124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124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124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124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124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124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124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124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24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24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24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24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24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24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24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24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24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24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24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24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24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24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24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24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24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24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24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24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24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24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24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24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24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24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24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24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24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24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24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24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24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24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24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24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24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24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24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24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24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24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24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24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24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24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24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24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24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24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24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24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24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24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24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O4148" s="65"/>
      <c r="P4148" s="66"/>
      <c r="Q4148" s="31">
        <f t="shared" ref="Q4148:Q4211" si="130">IFERROR(VALUE(LEFT($J4148,2))*60+VALUE(MID($J4148,4,2)),9999)</f>
        <v>9999</v>
      </c>
      <c r="R4148" s="31" t="str">
        <f t="shared" ref="R4148:R4211" si="131">IFERROR(VALUE(LEFT($K4148,2))*60+VALUE(MID($K4148,4,2)),"")</f>
        <v/>
      </c>
      <c r="S4148" s="29">
        <f>IF($Q4148&lt;Parâmetros!$E$19,$G4148-1,$G4148)</f>
        <v>0</v>
      </c>
    </row>
    <row r="4149" spans="1:19" ht="15" customHeight="1" x14ac:dyDescent="0.25">
      <c r="A4149" s="124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124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124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124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124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124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124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124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124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24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24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24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24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24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24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24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24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24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4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4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4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4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4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4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4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4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4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4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4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4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4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4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4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4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4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4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4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4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4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4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4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4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4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4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4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4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4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4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4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4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4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4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4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4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4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4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4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24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24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24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24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24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24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24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ref="Q4212:Q4275" si="132">IFERROR(VALUE(LEFT($J4212,2))*60+VALUE(MID($J4212,4,2)),9999)</f>
        <v>9999</v>
      </c>
      <c r="R4212" s="31" t="str">
        <f t="shared" ref="R4212:R4275" si="133">IFERROR(VALUE(LEFT($K4212,2))*60+VALUE(MID($K4212,4,2)),"")</f>
        <v/>
      </c>
      <c r="S4212" s="29">
        <f>IF($Q4212&lt;Parâmetros!$E$19,$G4212-1,$G4212)</f>
        <v>0</v>
      </c>
    </row>
    <row r="4213" spans="1:19" ht="15" customHeight="1" x14ac:dyDescent="0.25">
      <c r="A4213" s="124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4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4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4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4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4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4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4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4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4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4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4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4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4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4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4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4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4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4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4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4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4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4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4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4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4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4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4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4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4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4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4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4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4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4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4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4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4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4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4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4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4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4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4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4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4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4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4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4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4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4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4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4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4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4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4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4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24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24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24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24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24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24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24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ref="Q4276:Q4339" si="134">IFERROR(VALUE(LEFT($J4276,2))*60+VALUE(MID($J4276,4,2)),9999)</f>
        <v>9999</v>
      </c>
      <c r="R4276" s="31" t="str">
        <f t="shared" ref="R4276:R4339" si="135">IFERROR(VALUE(LEFT($K4276,2))*60+VALUE(MID($K4276,4,2)),"")</f>
        <v/>
      </c>
      <c r="S4276" s="29">
        <f>IF($Q4276&lt;Parâmetros!$E$19,$G4276-1,$G4276)</f>
        <v>0</v>
      </c>
    </row>
    <row r="4277" spans="1:19" ht="15" customHeight="1" x14ac:dyDescent="0.25">
      <c r="A4277" s="124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4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4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4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4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4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4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4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4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4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4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4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N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4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4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4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4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4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4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4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4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4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4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4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4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4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4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4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4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4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4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4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4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4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4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4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4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4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4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4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4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4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4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4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4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4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4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4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4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4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4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4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4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4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N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4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N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4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N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4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4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24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24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24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24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24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24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24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ref="Q4340:Q4403" si="136">IFERROR(VALUE(LEFT($J4340,2))*60+VALUE(MID($J4340,4,2)),9999)</f>
        <v>9999</v>
      </c>
      <c r="R4340" s="31" t="str">
        <f t="shared" ref="R4340:R4403" si="137">IFERROR(VALUE(LEFT($K4340,2))*60+VALUE(MID($K4340,4,2)),"")</f>
        <v/>
      </c>
      <c r="S4340" s="29">
        <f>IF($Q4340&lt;Parâmetros!$E$19,$G4340-1,$G4340)</f>
        <v>0</v>
      </c>
    </row>
    <row r="4341" spans="1:19" ht="15" customHeight="1" x14ac:dyDescent="0.25">
      <c r="A4341" s="124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4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4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4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4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4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4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4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4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4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4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4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4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4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4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4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4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4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4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4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4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4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4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4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4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4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4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4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4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4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4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4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4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4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4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4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4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4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4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4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4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4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4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4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4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4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4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4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4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4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4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4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4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4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4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4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4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24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24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24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24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24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24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24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ref="Q4404:Q4467" si="138">IFERROR(VALUE(LEFT($J4404,2))*60+VALUE(MID($J4404,4,2)),9999)</f>
        <v>9999</v>
      </c>
      <c r="R4404" s="31" t="str">
        <f t="shared" ref="R4404:R4467" si="139">IFERROR(VALUE(LEFT($K4404,2))*60+VALUE(MID($K4404,4,2)),"")</f>
        <v/>
      </c>
      <c r="S4404" s="29">
        <f>IF($Q4404&lt;Parâmetros!$E$19,$G4404-1,$G4404)</f>
        <v>0</v>
      </c>
    </row>
    <row r="4405" spans="1:19" ht="15" customHeight="1" x14ac:dyDescent="0.25">
      <c r="A4405" s="124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4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4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4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4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4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4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4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4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4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4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4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4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4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4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4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4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4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4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4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4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4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4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4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4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4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4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4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4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4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4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4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4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4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4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4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4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4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4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4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4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4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4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4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4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4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4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4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4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4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4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4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4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4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4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4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4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24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24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24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24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24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24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24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ref="Q4468:Q4531" si="140">IFERROR(VALUE(LEFT($J4468,2))*60+VALUE(MID($J4468,4,2)),9999)</f>
        <v>9999</v>
      </c>
      <c r="R4468" s="31" t="str">
        <f t="shared" ref="R4468:R4531" si="141">IFERROR(VALUE(LEFT($K4468,2))*60+VALUE(MID($K4468,4,2)),"")</f>
        <v/>
      </c>
      <c r="S4468" s="29">
        <f>IF($Q4468&lt;Parâmetros!$E$19,$G4468-1,$G4468)</f>
        <v>0</v>
      </c>
    </row>
    <row r="4469" spans="1:19" ht="15" customHeight="1" x14ac:dyDescent="0.25">
      <c r="A4469" s="124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4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4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4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4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4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4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4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4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4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4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4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4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4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4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4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4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4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4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4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4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4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4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4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4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4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4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4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4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4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4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4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4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4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4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4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4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4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4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4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4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4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4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4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4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4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4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4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4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4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4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4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4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4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4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4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4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4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24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24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24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24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24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24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ref="Q4532:Q4595" si="142">IFERROR(VALUE(LEFT($J4532,2))*60+VALUE(MID($J4532,4,2)),9999)</f>
        <v>9999</v>
      </c>
      <c r="R4532" s="31" t="str">
        <f t="shared" ref="R4532:R4595" si="143">IFERROR(VALUE(LEFT($K4532,2))*60+VALUE(MID($K4532,4,2)),"")</f>
        <v/>
      </c>
      <c r="S4532" s="29">
        <f>IF($Q4532&lt;Parâmetros!$E$19,$G4532-1,$G4532)</f>
        <v>0</v>
      </c>
    </row>
    <row r="4533" spans="1:19" ht="15" customHeight="1" x14ac:dyDescent="0.25">
      <c r="A4533" s="124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4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4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4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4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4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4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4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4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4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4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4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4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4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4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4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4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4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4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4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4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4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4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4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4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4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4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4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4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4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4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4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4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4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4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4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4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4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4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4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4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4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4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4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4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4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4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4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4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4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4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4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4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4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4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4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4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4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24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24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24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24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24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24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ref="Q4596:Q4659" si="144">IFERROR(VALUE(LEFT($J4596,2))*60+VALUE(MID($J4596,4,2)),9999)</f>
        <v>9999</v>
      </c>
      <c r="R4596" s="31" t="str">
        <f t="shared" ref="R4596:R4659" si="145">IFERROR(VALUE(LEFT($K4596,2))*60+VALUE(MID($K4596,4,2)),"")</f>
        <v/>
      </c>
      <c r="S4596" s="29">
        <f>IF($Q4596&lt;Parâmetros!$E$19,$G4596-1,$G4596)</f>
        <v>0</v>
      </c>
    </row>
    <row r="4597" spans="1:19" ht="15" customHeight="1" x14ac:dyDescent="0.25">
      <c r="A4597" s="124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4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4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4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4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4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4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4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4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4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4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4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4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4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4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4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4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4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4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4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4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4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4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4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4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4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4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4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4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4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4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4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4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4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4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4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4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4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4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4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4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4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4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4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4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4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4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4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4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4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4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4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4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4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4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4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4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4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24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24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24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24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24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24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ref="Q4660:Q4723" si="146">IFERROR(VALUE(LEFT($J4660,2))*60+VALUE(MID($J4660,4,2)),9999)</f>
        <v>9999</v>
      </c>
      <c r="R4660" s="31" t="str">
        <f t="shared" ref="R4660:R4723" si="147">IFERROR(VALUE(LEFT($K4660,2))*60+VALUE(MID($K4660,4,2)),"")</f>
        <v/>
      </c>
      <c r="S4660" s="29">
        <f>IF($Q4660&lt;Parâmetros!$E$19,$G4660-1,$G4660)</f>
        <v>0</v>
      </c>
    </row>
    <row r="4661" spans="1:19" ht="15" customHeight="1" x14ac:dyDescent="0.25">
      <c r="A4661" s="124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4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4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4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4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4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4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4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4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4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4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4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4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4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4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4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4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4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4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4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4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4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4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4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4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4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4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4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4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4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4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4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4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4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4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4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4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4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4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4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4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4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4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4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4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4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4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4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4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4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4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4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4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4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4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4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4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4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24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24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N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24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N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24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24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24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ref="Q4724:Q4787" si="148">IFERROR(VALUE(LEFT($J4724,2))*60+VALUE(MID($J4724,4,2)),9999)</f>
        <v>9999</v>
      </c>
      <c r="R4724" s="31" t="str">
        <f t="shared" ref="R4724:R4787" si="149">IFERROR(VALUE(LEFT($K4724,2))*60+VALUE(MID($K4724,4,2)),"")</f>
        <v/>
      </c>
      <c r="S4724" s="29">
        <f>IF($Q4724&lt;Parâmetros!$E$19,$G4724-1,$G4724)</f>
        <v>0</v>
      </c>
    </row>
    <row r="4725" spans="1:19" ht="15" customHeight="1" x14ac:dyDescent="0.25">
      <c r="A4725" s="124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4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4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4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4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4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4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4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4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4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4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4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4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4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4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4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4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4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4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4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4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4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4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4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4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4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4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4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4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4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4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4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4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4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4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4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4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4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4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4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4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4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4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4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4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4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4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4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4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4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4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4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4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4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4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4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4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4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24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24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24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24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24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24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ref="Q4788:Q4851" si="150">IFERROR(VALUE(LEFT($J4788,2))*60+VALUE(MID($J4788,4,2)),9999)</f>
        <v>9999</v>
      </c>
      <c r="R4788" s="31" t="str">
        <f t="shared" ref="R4788:R4851" si="151">IFERROR(VALUE(LEFT($K4788,2))*60+VALUE(MID($K4788,4,2)),"")</f>
        <v/>
      </c>
      <c r="S4788" s="29">
        <f>IF($Q4788&lt;Parâmetros!$E$19,$G4788-1,$G4788)</f>
        <v>0</v>
      </c>
    </row>
    <row r="4789" spans="1:19" ht="15" customHeight="1" x14ac:dyDescent="0.25">
      <c r="A4789" s="124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4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4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4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4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4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4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4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4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4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4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4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4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N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4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N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4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4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4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4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4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4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4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4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4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4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4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4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4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4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4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4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4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4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4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4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4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4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4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4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4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4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4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4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4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4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4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4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4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4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4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4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4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4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4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4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4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4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4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4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customHeight="1" x14ac:dyDescent="0.25">
      <c r="A4847" s="124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customHeight="1" x14ac:dyDescent="0.25">
      <c r="A4848" s="124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customHeight="1" x14ac:dyDescent="0.25">
      <c r="A4849" s="124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customHeight="1" x14ac:dyDescent="0.25">
      <c r="A4850" s="124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customHeight="1" x14ac:dyDescent="0.25">
      <c r="A4851" s="124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customHeight="1" x14ac:dyDescent="0.25">
      <c r="A4852" s="124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ref="Q4852:Q4915" si="152">IFERROR(VALUE(LEFT($J4852,2))*60+VALUE(MID($J4852,4,2)),9999)</f>
        <v>9999</v>
      </c>
      <c r="R4852" s="31" t="str">
        <f t="shared" ref="R4852:R4915" si="153">IFERROR(VALUE(LEFT($K4852,2))*60+VALUE(MID($K4852,4,2)),"")</f>
        <v/>
      </c>
      <c r="S4852" s="29">
        <f>IF($Q4852&lt;Parâmetros!$E$19,$G4852-1,$G4852)</f>
        <v>0</v>
      </c>
    </row>
    <row r="4853" spans="1:19" ht="15" customHeight="1" x14ac:dyDescent="0.25">
      <c r="A4853" s="124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4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4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4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4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4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4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4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4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4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4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4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4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4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4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4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4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4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4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4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4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4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4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4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4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4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4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4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4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4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4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4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4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4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4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4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4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4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4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4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4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4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4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4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4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4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4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4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4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4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4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4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4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4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4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4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4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4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24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24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24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24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24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24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ref="Q4916:Q4979" si="154">IFERROR(VALUE(LEFT($J4916,2))*60+VALUE(MID($J4916,4,2)),9999)</f>
        <v>9999</v>
      </c>
      <c r="R4916" s="31" t="str">
        <f t="shared" ref="R4916:R4979" si="155">IFERROR(VALUE(LEFT($K4916,2))*60+VALUE(MID($K4916,4,2)),"")</f>
        <v/>
      </c>
      <c r="S4916" s="29">
        <f>IF($Q4916&lt;Parâmetros!$E$19,$G4916-1,$G4916)</f>
        <v>0</v>
      </c>
    </row>
    <row r="4917" spans="1:19" x14ac:dyDescent="0.25">
      <c r="A4917" s="124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4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4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4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4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4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4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4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4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4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4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4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4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4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4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4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4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4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4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4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4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4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4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4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4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4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4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4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4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4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4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4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4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4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4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4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4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4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4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4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4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4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4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4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4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4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4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4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4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4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4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4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4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4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4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4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4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4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24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24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24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24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24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24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ref="Q4980:Q5043" si="156">IFERROR(VALUE(LEFT($J4980,2))*60+VALUE(MID($J4980,4,2)),9999)</f>
        <v>9999</v>
      </c>
      <c r="R4980" s="31" t="str">
        <f t="shared" ref="R4980:R5043" si="157">IFERROR(VALUE(LEFT($K4980,2))*60+VALUE(MID($K4980,4,2)),"")</f>
        <v/>
      </c>
      <c r="S4980" s="29">
        <f>IF($Q4980&lt;Parâmetros!$E$19,$G4980-1,$G4980)</f>
        <v>0</v>
      </c>
    </row>
    <row r="4981" spans="1:19" x14ac:dyDescent="0.25">
      <c r="A4981" s="124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4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4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4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4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4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4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4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4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4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4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4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4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4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4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4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4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4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4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4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4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4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4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4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4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4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4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4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4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4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4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4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4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4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4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4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4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4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4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4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4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4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4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4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4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4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4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4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4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4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4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4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4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4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4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4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4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4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4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4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4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24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24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24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ref="Q5044:Q5107" si="158">IFERROR(VALUE(LEFT($J5044,2))*60+VALUE(MID($J5044,4,2)),9999)</f>
        <v>9999</v>
      </c>
      <c r="R5044" s="31" t="str">
        <f t="shared" ref="R5044:R5107" si="159">IFERROR(VALUE(LEFT($K5044,2))*60+VALUE(MID($K5044,4,2)),"")</f>
        <v/>
      </c>
      <c r="S5044" s="29">
        <f>IF($Q5044&lt;Parâmetros!$E$19,$G5044-1,$G5044)</f>
        <v>0</v>
      </c>
    </row>
    <row r="5045" spans="1:19" x14ac:dyDescent="0.25">
      <c r="A5045" s="124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4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4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4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4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4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4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4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4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4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4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4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4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4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4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4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4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4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4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4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4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4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4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4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4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4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4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4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4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4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4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4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4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4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4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4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4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4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4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4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4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4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4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4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4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4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4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320"/>
  <sheetViews>
    <sheetView zoomScale="85" zoomScaleNormal="85" workbookViewId="0">
      <pane xSplit="2" ySplit="1" topLeftCell="C396" activePane="bottomRight" state="frozen"/>
      <selection pane="topRight" activeCell="C1" sqref="C1"/>
      <selection pane="bottomLeft" activeCell="A2" sqref="A2"/>
      <selection pane="bottomRight" activeCell="L400" sqref="L400:L41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IFERROR(INDEX(Cadastro!$C$5:$C$112,$AB2),"NÃO INFORMADO")</f>
        <v>INS</v>
      </c>
      <c r="D2" s="17" t="str">
        <f>IFERROR(INDEX(Cadastro!$D$5:$D$112,$AB2),"")</f>
        <v>6x1</v>
      </c>
      <c r="E2" s="17" t="str">
        <f>IFERROR(INDEX(Cadastro!$G$5:$G$112,$AB2),"")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$112,$AB2),"")="",IF($L2&gt;0,1,0),IF(IFERROR(INDEX(Cadastro!$F$5:$F$112,$AB2),"")&lt;=IFERROR(INDEX(Parâmetros!$B$39:$B$48,MATCH($E2,Parâmetros!$A$39:$A$48,0)),99),IFERROR(INDEX(Cadastro!$F$5:$F$112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$112,$AB2),"")="",0,IF(IFERROR(INDEX(Cadastro!$F$5:$F$112,$AB2),"")&gt;IFERROR(INDEX(Parâmetros!$B$39:$B$48,MATCH($E2,Parâmetros!$A$39:$A$48,0)),99),IFERROR(INDEX(Cadastro!$F$5:$F$112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registro"),IF(AND($AB2&lt;&gt;$AB1,IFERROR(INDEX(Cadastro!$F$5:$F$112,$AB2),"")=""),"Indeterminado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IFERROR(MATCH($A2&amp;"|"&amp;TEXT(_xlfn.MAXIFS(Cadastro!$E$5:$E$112,Cadastro!$A$5:$A$112,$A2,Cadastro!$E$5:$E$112,"&lt;="&amp;$F2),"yyyymmdd"),Cadastro!$I$5:$I$112,0),"")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IFERROR(INDEX(Cadastro!$C$5:$C$112,$AB3),"NÃO INFORMADO")</f>
        <v>INS</v>
      </c>
      <c r="D3" s="17" t="str">
        <f>IFERROR(INDEX(Cadastro!$D$5:$D$112,$AB3),"")</f>
        <v>6x1</v>
      </c>
      <c r="E3" s="17" t="str">
        <f>IFERROR(INDEX(Cadastro!$G$5:$G$112,$AB3),"")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 t="shared" si="5"/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$112,$AB3),"")="",IF($L3&gt;0,1,0),IF(IFERROR(INDEX(Cadastro!$F$5:$F$112,$AB3),"")&lt;=IFERROR(INDEX(Parâmetros!$B$39:$B$48,MATCH($E3,Parâmetros!$A$39:$A$48,0)),99),IFERROR(INDEX(Cadastro!$F$5:$F$112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$112,$AB3),"")="",0,IF(IFERROR(INDEX(Cadastro!$F$5:$F$112,$AB3),"")&gt;IFERROR(INDEX(Parâmetros!$B$39:$B$48,MATCH($E3,Parâmetros!$A$39:$A$48,0)),99),IFERROR(INDEX(Cadastro!$F$5:$F$112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registro"),IF(AND($AB3&lt;&gt;$AB2,IFERROR(INDEX(Cadastro!$F$5:$F$112,$AB3),"")=""),"Indeterminado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IFERROR(MATCH($A3&amp;"|"&amp;TEXT(_xlfn.MAXIFS(Cadastro!$E$5:$E$112,Cadastro!$A$5:$A$112,$A3,Cadastro!$E$5:$E$112,"&lt;="&amp;$F3),"yyyymmdd"),Cadastro!$I$5:$I$112,0),"")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735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5.17</v>
      </c>
      <c r="M4" s="30">
        <f>IFERROR(INDEX(Parâmetros!$E$6:$E$11,MATCH($K4,Parâmetros!$A$6:$A$11,0)),"")</f>
        <v>8.8000000000000007</v>
      </c>
      <c r="N4" s="33">
        <f t="shared" si="1"/>
        <v>0.58749999999999991</v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Fora da apuração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46268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0</v>
      </c>
      <c r="M5" s="30">
        <f>IFERROR(INDEX(Parâmetros!$E$6:$E$11,MATCH($K5,Parâmetros!$A$6:$A$11,0)),"")</f>
        <v>8.8000000000000007</v>
      </c>
      <c r="N5" s="33">
        <f t="shared" si="1"/>
        <v>0</v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Fora da apuração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FALTA DE REGISTRO · dia útil da escala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Falta de registro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46269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0</v>
      </c>
      <c r="M6" s="30">
        <f>IFERROR(INDEX(Parâmetros!$E$6:$E$11,MATCH($K6,Parâmetros!$A$6:$A$11,0)),"")</f>
        <v>8.8000000000000007</v>
      </c>
      <c r="N6" s="33">
        <f t="shared" si="1"/>
        <v>0</v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Fora da apuração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FALTA DE REGISTRO · dia útil da escala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Falta de registro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46270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Folga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Folga de fim de semana · sem apontamento no sábado nem no domingo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Folga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sem apontamento no sábado nem no domingo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Folga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46272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</v>
      </c>
      <c r="L9" s="30">
        <f>SUMIFS(Dados!$E:$E,Dados!$A:$A,$A9,Dados!$S:$S,$F9)</f>
        <v>0</v>
      </c>
      <c r="M9" s="30">
        <f>IFERROR(INDEX(Parâmetros!$E$6:$E$11,MATCH($K9,Parâmetros!$A$6:$A$11,0)),"")</f>
        <v>8.8000000000000007</v>
      </c>
      <c r="N9" s="33">
        <f t="shared" si="1"/>
        <v>0</v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Fora da apuração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FALTA DE REGISTRO · dia útil da escala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Falta de registro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46273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0</v>
      </c>
      <c r="M10" s="30">
        <f>IFERROR(INDEX(Parâmetros!$E$6:$E$11,MATCH($K10,Parâmetros!$A$6:$A$11,0)),"")</f>
        <v>8.8000000000000007</v>
      </c>
      <c r="N10" s="33">
        <f t="shared" si="1"/>
        <v>0</v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Fora da apuração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FALTA DE REGISTRO · dia útil da escala 6x1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Falta de registro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46274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0</v>
      </c>
      <c r="M11" s="30">
        <f>IFERROR(INDEX(Parâmetros!$E$6:$E$11,MATCH($K11,Parâmetros!$A$6:$A$11,0)),"")</f>
        <v>8.8000000000000007</v>
      </c>
      <c r="N11" s="33">
        <f t="shared" si="1"/>
        <v>0</v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Fora da apuração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FALTA DE REGISTRO · dia útil da escala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Falta de registro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6x1"),IF(OR(AND(WEEKDAY($F32,2)=6,AND($A32=$A37,$L37&gt;0)),AND(WEEKDAY($F32,2)=7,AND($A32=$A31,$L31&gt;0))),"ATENÇÃO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IFERROR(INDEX(Cadastro!$C$5:$C$112,$AB33),"NÃO INFORMADO")</f>
        <v>INS</v>
      </c>
      <c r="D33" s="17" t="str">
        <f>IFERROR(INDEX(Cadastro!$D$5:$D$112,$AB33),"")</f>
        <v>6x1</v>
      </c>
      <c r="E33" s="17" t="str">
        <f>IFERROR(INDEX(Cadastro!$G$5:$G$112,$AB33),"")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6x1"),WEEKDAY($F33,2)=6,AND($A33=$A27,$L27&gt;0)),"Folga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6x1"),IF(OR(AND(WEEKDAY($F33,2)=6,AND($A33=$A38,$L38&gt;0)),AND(WEEKDAY($F33,2)=7,AND($A33=$A32,$L32&gt;0))),"ATENÇÃO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$112,$AB33),"")="",IF($L33&gt;0,1,0),IF(IFERROR(INDEX(Cadastro!$F$5:$F$112,$AB33),"")&lt;=IFERROR(INDEX(Parâmetros!$B$39:$B$48,MATCH($E33,Parâmetros!$A$39:$A$48,0)),99),IFERROR(INDEX(Cadastro!$F$5:$F$112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$112,$AB33),"")="",0,IF(IFERROR(INDEX(Cadastro!$F$5:$F$112,$AB33),"")&gt;IFERROR(INDEX(Parâmetros!$B$39:$B$48,MATCH($E33,Parâmetros!$A$39:$A$48,0)),99),IFERROR(INDEX(Cadastro!$F$5:$F$112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registro"),IF(AND($AB33&lt;&gt;$AB32,IFERROR(INDEX(Cadastro!$F$5:$F$112,$AB33),"")=""),"Indeterminado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IFERROR(MATCH($A33&amp;"|"&amp;TEXT(_xlfn.MAXIFS(Cadastro!$E$5:$E$112,Cadastro!$A$5:$A$112,$A33,Cadastro!$E$5:$E$112,"&lt;="&amp;$F33),"yyyymmdd"),Cadastro!$I$5:$I$112,0),"")</f>
        <v>1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IFERROR(INDEX(Cadastro!$C$5:$C$112,$AB34),"NÃO INFORMADO")</f>
        <v>INS</v>
      </c>
      <c r="D34" s="17" t="str">
        <f>IFERROR(INDEX(Cadastro!$D$5:$D$112,$AB34),"")</f>
        <v>6x1</v>
      </c>
      <c r="E34" s="17" t="str">
        <f>IFERROR(INDEX(Cadastro!$G$5:$G$112,$AB34),"")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6x1"),WEEKDAY($F34,2)=6,AND($A34=$A28,$L28&gt;0)),"Folga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6x1"),IF(OR(AND(WEEKDAY($F34,2)=6,AND($A34=$A39,$L39&gt;0)),AND(WEEKDAY($F34,2)=7,AND($A34=$A33,$L33&gt;0))),"ATENÇÃO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$112,$AB34),"")="",IF($L34&gt;0,1,0),IF(IFERROR(INDEX(Cadastro!$F$5:$F$112,$AB34),"")&lt;=IFERROR(INDEX(Parâmetros!$B$39:$B$48,MATCH($E34,Parâmetros!$A$39:$A$48,0)),99),IFERROR(INDEX(Cadastro!$F$5:$F$112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$112,$AB34),"")="",0,IF(IFERROR(INDEX(Cadastro!$F$5:$F$112,$AB34),"")&gt;IFERROR(INDEX(Parâmetros!$B$39:$B$48,MATCH($E34,Parâmetros!$A$39:$A$48,0)),99),IFERROR(INDEX(Cadastro!$F$5:$F$112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registro"),IF(AND($AB34&lt;&gt;$AB33,IFERROR(INDEX(Cadastro!$F$5:$F$112,$AB34),"")=""),"Indeterminado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IFERROR(MATCH($A34&amp;"|"&amp;TEXT(_xlfn.MAXIFS(Cadastro!$E$5:$E$112,Cadastro!$A$5:$A$112,$A34,Cadastro!$E$5:$E$112,"&lt;="&amp;$F34),"yyyymmdd"),Cadastro!$I$5:$I$112,0),"")</f>
        <v>1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IFERROR(INDEX(Cadastro!$C$5:$C$112,$AB35),"NÃO INFORMADO")</f>
        <v>INS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6x1"),IF(OR(AND(WEEKDAY($F35,2)=6,AND($A35=$A40,$L40&gt;0)),AND(WEEKDAY($F35,2)=7,AND($A35=$A34,$L34&gt;0))),"ATENÇÃO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IFERROR(MATCH($A35&amp;"|"&amp;TEXT(_xlfn.MAXIFS(Cadastro!$E$5:$E$112,Cadastro!$A$5:$A$112,$A35,Cadastro!$E$5:$E$112,"&lt;="&amp;$F35),"yyyymmdd"),Cadastro!$I$5:$I$112,0),"")</f>
        <v>1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IFERROR(INDEX(Cadastro!$C$5:$C$112,$AB36),"NÃO INFORMADO")</f>
        <v>INS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6x1"),IF(OR(AND(WEEKDAY($F36,2)=6,AND($A36=$A41,$L41&gt;0)),AND(WEEKDAY($F36,2)=7,AND($A36=$A35,$L35&gt;0))),"ATENÇÃO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IFERROR(MATCH($A36&amp;"|"&amp;TEXT(_xlfn.MAXIFS(Cadastro!$E$5:$E$112,Cadastro!$A$5:$A$112,$A36,Cadastro!$E$5:$E$112,"&lt;="&amp;$F36),"yyyymmdd"),Cadastro!$I$5:$I$112,0),"")</f>
        <v>1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IFERROR(INDEX(Cadastro!$C$5:$C$112,$AB37),"NÃO INFORMADO")</f>
        <v>INS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6x1"),IF(OR(AND(WEEKDAY($F37,2)=6,AND($A37=$A42,$L42&gt;0)),AND(WEEKDAY($F37,2)=7,AND($A37=$A36,$L36&gt;0))),"ATENÇÃO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IFERROR(MATCH($A37&amp;"|"&amp;TEXT(_xlfn.MAXIFS(Cadastro!$E$5:$E$112,Cadastro!$A$5:$A$112,$A37,Cadastro!$E$5:$E$112,"&lt;="&amp;$F37),"yyyymmdd"),Cadastro!$I$5:$I$112,0),"")</f>
        <v>1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6x1"),WEEKDAY($F38,2)=6,AND($A38=$A28,$L28&gt;0)),"Folga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6x1"),WEEKDAY($F39,2)=6,AND($A39=$A29,$L29&gt;0)),"Folga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46267</v>
      </c>
      <c r="G40" s="32" t="str">
        <f t="shared" si="6"/>
        <v>qua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7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6x1"),WEEKDAY($F40,2)=6,AND($A40=$A30,$L30&gt;0)),"Folga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46268</v>
      </c>
      <c r="G41" s="32" t="str">
        <f t="shared" si="6"/>
        <v>qui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7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8"/>
        <v/>
      </c>
      <c r="R41" s="32" t="str">
        <f t="shared" si="9"/>
        <v/>
      </c>
      <c r="S41" s="30" t="str">
        <f t="shared" si="10"/>
        <v/>
      </c>
      <c r="T41" s="32" t="str">
        <f>IF($Q41&lt;&gt;"Sim","",IF($N41&gt;Parâmetros!$E$15,"Sim","Não"))</f>
        <v/>
      </c>
      <c r="U41" s="17" t="str">
        <f t="shared" si="11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6x1"),WEEKDAY($F41,2)=6,AND($A41=$A31,$L31&gt;0)),"Folga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8"/>
        <v/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Fora da apuração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6x1"),WEEKDAY($F42,2)=6,AND($A42=$A32,$L32&gt;0)),"Folga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Falta de registro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46270</v>
      </c>
      <c r="G43" s="32" t="str">
        <f t="shared" si="6"/>
        <v>sáb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7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8"/>
        <v/>
      </c>
      <c r="R43" s="32" t="str">
        <f t="shared" si="9"/>
        <v/>
      </c>
      <c r="S43" s="30" t="str">
        <f t="shared" si="10"/>
        <v/>
      </c>
      <c r="T43" s="32" t="str">
        <f>IF($Q43&lt;&gt;"Sim","",IF($N43&gt;Parâmetros!$E$15,"Sim","Não"))</f>
        <v/>
      </c>
      <c r="U43" s="17" t="str">
        <f t="shared" si="11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sem apontamento no sábado nem no domingo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Folga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46272</v>
      </c>
      <c r="G45" s="32" t="str">
        <f t="shared" si="6"/>
        <v>seg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7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8"/>
        <v/>
      </c>
      <c r="R45" s="32" t="str">
        <f t="shared" si="9"/>
        <v/>
      </c>
      <c r="S45" s="30" t="str">
        <f t="shared" si="10"/>
        <v/>
      </c>
      <c r="T45" s="32" t="str">
        <f>IF($Q45&lt;&gt;"Sim","",IF($N45&gt;Parâmetros!$E$15,"Sim","Não"))</f>
        <v/>
      </c>
      <c r="U45" s="17" t="str">
        <f t="shared" si="11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46273</v>
      </c>
      <c r="G46" s="32" t="str">
        <f t="shared" si="6"/>
        <v>ter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7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8"/>
        <v/>
      </c>
      <c r="R46" s="32" t="str">
        <f t="shared" si="9"/>
        <v/>
      </c>
      <c r="S46" s="30" t="str">
        <f t="shared" si="10"/>
        <v/>
      </c>
      <c r="T46" s="32" t="str">
        <f>IF($Q46&lt;&gt;"Sim","",IF($N46&gt;Parâmetros!$E$15,"Sim","Não"))</f>
        <v/>
      </c>
      <c r="U46" s="17" t="str">
        <f t="shared" si="11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12292</v>
      </c>
      <c r="B64" s="17" t="s">
        <v>158</v>
      </c>
      <c r="C64" s="17" t="str">
        <f>IFERROR(INDEX(Cadastro!$C$5:$C$112,$AB64),"NÃO INFORMADO")</f>
        <v>CAL</v>
      </c>
      <c r="D64" s="17" t="str">
        <f>IFERROR(INDEX(Cadastro!$D$5:$D$112,$AB64),"")</f>
        <v>6x1</v>
      </c>
      <c r="E64" s="17" t="str">
        <f>IFERROR(INDEX(Cadastro!$G$5:$G$112,$AB64),"")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6x1"),WEEKDAY($F64,2)=6,AND($A64=$A58,$L58&gt;0)),"Folga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$112,$AB64),"")="",IF($L64&gt;0,1,0),IF(IFERROR(INDEX(Cadastro!$F$5:$F$112,$AB64),"")&lt;=IFERROR(INDEX(Parâmetros!$B$39:$B$48,MATCH($E64,Parâmetros!$A$39:$A$48,0)),99),IFERROR(INDEX(Cadastro!$F$5:$F$112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$112,$AB64),"")="",0,IF(IFERROR(INDEX(Cadastro!$F$5:$F$112,$AB64),"")&gt;IFERROR(INDEX(Parâmetros!$B$39:$B$48,MATCH($E64,Parâmetros!$A$39:$A$48,0)),99),IFERROR(INDEX(Cadastro!$F$5:$F$112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registro"),IF(AND($AB64&lt;&gt;$AB63,IFERROR(INDEX(Cadastro!$F$5:$F$112,$AB64),"")=""),"Indeterminado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IFERROR(MATCH($A64&amp;"|"&amp;TEXT(_xlfn.MAXIFS(Cadastro!$E$5:$E$112,Cadastro!$A$5:$A$112,$A64,Cadastro!$E$5:$E$112,"&lt;="&amp;$F64),"yyyymmdd"),Cadastro!$I$5:$I$112,0),"")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12292</v>
      </c>
      <c r="B65" s="17" t="s">
        <v>158</v>
      </c>
      <c r="C65" s="17" t="str">
        <f>IFERROR(INDEX(Cadastro!$C$5:$C$112,$AB65),"NÃO INFORMADO")</f>
        <v>CAL</v>
      </c>
      <c r="D65" s="17" t="str">
        <f>IFERROR(INDEX(Cadastro!$D$5:$D$112,$AB65),"")</f>
        <v>6x1</v>
      </c>
      <c r="E65" s="17" t="str">
        <f>IFERROR(INDEX(Cadastro!$G$5:$G$112,$AB65),"")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6x1"),WEEKDAY($F65,2)=6,AND($A65=$A59,$L59&gt;0)),"Folga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$112,$AB65),"")="",IF($L65&gt;0,1,0),IF(IFERROR(INDEX(Cadastro!$F$5:$F$112,$AB65),"")&lt;=IFERROR(INDEX(Parâmetros!$B$39:$B$48,MATCH($E65,Parâmetros!$A$39:$A$48,0)),99),IFERROR(INDEX(Cadastro!$F$5:$F$112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$112,$AB65),"")="",0,IF(IFERROR(INDEX(Cadastro!$F$5:$F$112,$AB65),"")&gt;IFERROR(INDEX(Parâmetros!$B$39:$B$48,MATCH($E65,Parâmetros!$A$39:$A$48,0)),99),IFERROR(INDEX(Cadastro!$F$5:$F$112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registro"),IF(AND($AB65&lt;&gt;$AB64,IFERROR(INDEX(Cadastro!$F$5:$F$112,$AB65),"")=""),"Indeterminado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IFERROR(MATCH($A65&amp;"|"&amp;TEXT(_xlfn.MAXIFS(Cadastro!$E$5:$E$112,Cadastro!$A$5:$A$112,$A65,Cadastro!$E$5:$E$112,"&lt;="&amp;$F65),"yyyymmdd"),Cadastro!$I$5:$I$112,0),"")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12292</v>
      </c>
      <c r="B66" s="17" t="s">
        <v>158</v>
      </c>
      <c r="C66" s="17" t="str">
        <f>IFERROR(INDEX(Cadastro!$C$5:$C$112,$AB66),"NÃO INFORMADO")</f>
        <v>CAL</v>
      </c>
      <c r="D66" s="17" t="str">
        <f>IFERROR(INDEX(Cadastro!$D$5:$D$112,$AB66),"")</f>
        <v>6x1</v>
      </c>
      <c r="E66" s="17" t="str">
        <f>IFERROR(INDEX(Cadastro!$G$5:$G$112,$AB66),"")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12292</v>
      </c>
      <c r="B67" s="17" t="s">
        <v>158</v>
      </c>
      <c r="C67" s="17" t="str">
        <f>IFERROR(INDEX(Cadastro!$C$5:$C$112,$AB67),"NÃO INFORMADO")</f>
        <v>CAL</v>
      </c>
      <c r="D67" s="17" t="str">
        <f>IFERROR(INDEX(Cadastro!$D$5:$D$112,$AB67),"")</f>
        <v>6x1</v>
      </c>
      <c r="E67" s="17" t="str">
        <f>IFERROR(INDEX(Cadastro!$G$5:$G$112,$AB67),"")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6x1"),IF(OR(AND(WEEKDAY($F67,2)=6,AND($A67=$A73,$L73&gt;0)),AND(WEEKDAY($F67,2)=7,AND($A67=$A66,$L66&gt;0))),"ATENÇÃO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IFERROR(MATCH($A67&amp;"|"&amp;TEXT(_xlfn.MAXIFS(Cadastro!$E$5:$E$112,Cadastro!$A$5:$A$112,$A67,Cadastro!$E$5:$E$112,"&lt;="&amp;$F67),"yyyymmdd"),Cadastro!$I$5:$I$112,0),"")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12292</v>
      </c>
      <c r="B68" s="17" t="s">
        <v>158</v>
      </c>
      <c r="C68" s="17" t="str">
        <f>IFERROR(INDEX(Cadastro!$C$5:$C$112,$AB68),"NÃO INFORMADO")</f>
        <v>CAL</v>
      </c>
      <c r="D68" s="17" t="str">
        <f>IFERROR(INDEX(Cadastro!$D$5:$D$112,$AB68),"")</f>
        <v>6x1</v>
      </c>
      <c r="E68" s="17" t="str">
        <f>IFERROR(INDEX(Cadastro!$G$5:$G$112,$AB68),"")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6x1"),IF(OR(AND(WEEKDAY($F68,2)=6,AND($A68=$A74,$L74&gt;0)),AND(WEEKDAY($F68,2)=7,AND($A68=$A67,$L67&gt;0))),"ATENÇÃO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IFERROR(MATCH($A68&amp;"|"&amp;TEXT(_xlfn.MAXIFS(Cadastro!$E$5:$E$112,Cadastro!$A$5:$A$112,$A68,Cadastro!$E$5:$E$112,"&lt;="&amp;$F68),"yyyymmdd"),Cadastro!$I$5:$I$112,0),"")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12292</v>
      </c>
      <c r="B69" s="17" t="s">
        <v>158</v>
      </c>
      <c r="C69" s="17" t="str">
        <f>IFERROR(INDEX(Cadastro!$C$5:$C$112,$AB69),"NÃO INFORMADO")</f>
        <v>CAL</v>
      </c>
      <c r="D69" s="17" t="str">
        <f>IFERROR(INDEX(Cadastro!$D$5:$D$112,$AB69),"")</f>
        <v>6x1</v>
      </c>
      <c r="E69" s="17" t="str">
        <f>IFERROR(INDEX(Cadastro!$G$5:$G$112,$AB69),"")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6x1"),IF(OR(AND(WEEKDAY($F69,2)=6,AND($A69=$A75,$L75&gt;0)),AND(WEEKDAY($F69,2)=7,AND($A69=$A68,$L68&gt;0))),"ATENÇÃO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IFERROR(MATCH($A69&amp;"|"&amp;TEXT(_xlfn.MAXIFS(Cadastro!$E$5:$E$112,Cadastro!$A$5:$A$112,$A69,Cadastro!$E$5:$E$112,"&lt;="&amp;$F69),"yyyymmdd"),Cadastro!$I$5:$I$112,0),"")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12292</v>
      </c>
      <c r="B70" s="17" t="s">
        <v>158</v>
      </c>
      <c r="C70" s="17" t="str">
        <f>IFERROR(INDEX(Cadastro!$C$5:$C$112,$AB70),"NÃO INFORMADO")</f>
        <v>CAL</v>
      </c>
      <c r="D70" s="17" t="str">
        <f>IFERROR(INDEX(Cadastro!$D$5:$D$112,$AB70),"")</f>
        <v>6x1</v>
      </c>
      <c r="E70" s="17" t="str">
        <f>IFERROR(INDEX(Cadastro!$G$5:$G$112,$AB70),"")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6x1"),IF(OR(AND(WEEKDAY($F70,2)=6,AND($A70=$A76,$L76&gt;0)),AND(WEEKDAY($F70,2)=7,AND($A70=$A69,$L69&gt;0))),"ATENÇÃO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IFERROR(MATCH($A70&amp;"|"&amp;TEXT(_xlfn.MAXIFS(Cadastro!$E$5:$E$112,Cadastro!$A$5:$A$112,$A70,Cadastro!$E$5:$E$112,"&lt;="&amp;$F70),"yyyymmdd"),Cadastro!$I$5:$I$112,0),"")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12292</v>
      </c>
      <c r="B71" s="17" t="s">
        <v>158</v>
      </c>
      <c r="C71" s="17" t="str">
        <f>IFERROR(INDEX(Cadastro!$C$5:$C$112,$AB71),"NÃO INFORMADO")</f>
        <v>CAL</v>
      </c>
      <c r="D71" s="17" t="str">
        <f>IFERROR(INDEX(Cadastro!$D$5:$D$112,$AB71),"")</f>
        <v>6x1</v>
      </c>
      <c r="E71" s="17" t="str">
        <f>IFERROR(INDEX(Cadastro!$G$5:$G$112,$AB71),"")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6x1"),IF(OR(AND(WEEKDAY($F71,2)=6,AND($A71=$A77,$L77&gt;0)),AND(WEEKDAY($F71,2)=7,AND($A71=$A70,$L70&gt;0))),"ATENÇÃO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IFERROR(MATCH($A71&amp;"|"&amp;TEXT(_xlfn.MAXIFS(Cadastro!$E$5:$E$112,Cadastro!$A$5:$A$112,$A71,Cadastro!$E$5:$E$112,"&lt;="&amp;$F71),"yyyymmdd"),Cadastro!$I$5:$I$112,0),"")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12292</v>
      </c>
      <c r="B72" s="17" t="s">
        <v>158</v>
      </c>
      <c r="C72" s="17" t="str">
        <f>IFERROR(INDEX(Cadastro!$C$5:$C$112,$AB72),"NÃO INFORMADO")</f>
        <v>CAL</v>
      </c>
      <c r="D72" s="17" t="str">
        <f>IFERROR(INDEX(Cadastro!$D$5:$D$112,$AB72),"")</f>
        <v>6x1</v>
      </c>
      <c r="E72" s="17" t="str">
        <f>IFERROR(INDEX(Cadastro!$G$5:$G$112,$AB72),"")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6x1"),IF(OR(AND(WEEKDAY($F72,2)=6,AND($A72=$A78,$L78&gt;0)),AND(WEEKDAY($F72,2)=7,AND($A72=$A71,$L71&gt;0))),"ATENÇÃO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IFERROR(MATCH($A72&amp;"|"&amp;TEXT(_xlfn.MAXIFS(Cadastro!$E$5:$E$112,Cadastro!$A$5:$A$112,$A72,Cadastro!$E$5:$E$112,"&lt;="&amp;$F72),"yyyymmdd"),Cadastro!$I$5:$I$112,0),"")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12292</v>
      </c>
      <c r="B73" s="17" t="s">
        <v>158</v>
      </c>
      <c r="C73" s="17" t="str">
        <f>IFERROR(INDEX(Cadastro!$C$5:$C$112,$AB73),"NÃO INFORMADO")</f>
        <v>CAL</v>
      </c>
      <c r="D73" s="17" t="str">
        <f>IFERROR(INDEX(Cadastro!$D$5:$D$112,$AB73),"")</f>
        <v>6x1</v>
      </c>
      <c r="E73" s="17" t="str">
        <f>IFERROR(INDEX(Cadastro!$G$5:$G$112,$AB73),"")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6x1"),IF(OR(AND(WEEKDAY($F73,2)=6,AND($A73=$A79,$L79&gt;0)),AND(WEEKDAY($F73,2)=7,AND($A73=$A72,$L72&gt;0))),"ATENÇÃO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IFERROR(MATCH($A73&amp;"|"&amp;TEXT(_xlfn.MAXIFS(Cadastro!$E$5:$E$112,Cadastro!$A$5:$A$112,$A73,Cadastro!$E$5:$E$112,"&lt;="&amp;$F73),"yyyymmdd"),Cadastro!$I$5:$I$112,0),"")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6x1</v>
      </c>
      <c r="E74" s="17" t="str">
        <f>IFERROR(INDEX(Cadastro!$G$5:$G$112,$AB74),"")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6x1"),WEEKDAY($F74,2)=6,AND($A74=$A63,$L63&gt;0)),"Folga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81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6x1</v>
      </c>
      <c r="E75" s="17" t="str">
        <f>IFERROR(INDEX(Cadastro!$G$5:$G$112,$AB75),"")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691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3.9</v>
      </c>
      <c r="M75" s="30">
        <f>IFERROR(INDEX(Parâmetros!$E$6:$E$11,MATCH($K75,Parâmetros!$A$6:$A$11,0)),"")</f>
        <v>8.8000000000000007</v>
      </c>
      <c r="N75" s="33">
        <f t="shared" si="13"/>
        <v>0.44318181818181812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Não</v>
      </c>
      <c r="S75" s="30">
        <f t="shared" si="16"/>
        <v>3.140000000000001</v>
      </c>
      <c r="T75" s="32" t="str">
        <f>IF($Q75&lt;&gt;"Sim","",IF($N75&gt;Parâmetros!$E$15,"Sim","Não"))</f>
        <v>Não</v>
      </c>
      <c r="U75" s="17" t="str">
        <f t="shared" si="17"/>
        <v>Abaixo da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6x1"),WEEKDAY($F75,2)=6,AND($A75=$A64,$L64&gt;0)),"Folga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81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6x1</v>
      </c>
      <c r="E76" s="17" t="str">
        <f>IFERROR(INDEX(Cadastro!$G$5:$G$112,$AB76),"")</f>
        <v>6x1</v>
      </c>
      <c r="F76" s="29">
        <v>46267</v>
      </c>
      <c r="G76" s="32" t="str">
        <f t="shared" si="12"/>
        <v>qua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0</v>
      </c>
      <c r="M76" s="30">
        <f>IFERROR(INDEX(Parâmetros!$E$6:$E$11,MATCH($K76,Parâmetros!$A$6:$A$11,0)),"")</f>
        <v>8.8000000000000007</v>
      </c>
      <c r="N76" s="33">
        <f t="shared" si="13"/>
        <v>0</v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14"/>
        <v/>
      </c>
      <c r="R76" s="32" t="str">
        <f t="shared" si="15"/>
        <v/>
      </c>
      <c r="S76" s="30" t="str">
        <f t="shared" si="16"/>
        <v/>
      </c>
      <c r="T76" s="32" t="str">
        <f>IF($Q76&lt;&gt;"Sim","",IF($N76&gt;Parâmetros!$E$15,"Sim","Não"))</f>
        <v/>
      </c>
      <c r="U76" s="17" t="str">
        <f t="shared" si="17"/>
        <v>Fora da apuração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6x1"),WEEKDAY($F76,2)=6,AND($A76=$A65,$L65&gt;0)),"Folga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FALTA DE REGISTRO · dia útil da escala 6x1</v>
      </c>
      <c r="W76" s="34" t="str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Falta de registro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81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6x1</v>
      </c>
      <c r="E77" s="17" t="str">
        <f>IFERROR(INDEX(Cadastro!$G$5:$G$112,$AB77),"")</f>
        <v>6x1</v>
      </c>
      <c r="F77" s="29">
        <v>46268</v>
      </c>
      <c r="G77" s="32" t="str">
        <f t="shared" si="12"/>
        <v>qui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0</v>
      </c>
      <c r="M77" s="30">
        <f>IFERROR(INDEX(Parâmetros!$E$6:$E$11,MATCH($K77,Parâmetros!$A$6:$A$11,0)),"")</f>
        <v>8.8000000000000007</v>
      </c>
      <c r="N77" s="33">
        <f t="shared" si="13"/>
        <v>0</v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Fora da apuração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6x1"),WEEKDAY($F77,2)=6,AND($A77=$A66,$L66&gt;0)),"Folga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FALTA DE REGISTRO · dia útil da escala 6x1</v>
      </c>
      <c r="W77" s="34" t="str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Falta de registro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IFERROR(MATCH($A77&amp;"|"&amp;TEXT(_xlfn.MAXIFS(Cadastro!$E$5:$E$112,Cadastro!$A$5:$A$112,$A77,Cadastro!$E$5:$E$112,"&lt;="&amp;$F77),"yyyymmdd"),Cadastro!$I$5:$I$112,0),"")</f>
        <v>81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6x1</v>
      </c>
      <c r="E78" s="17" t="str">
        <f>IFERROR(INDEX(Cadastro!$G$5:$G$112,$AB78),"")</f>
        <v>6x1</v>
      </c>
      <c r="F78" s="29">
        <v>46269</v>
      </c>
      <c r="G78" s="32" t="str">
        <f t="shared" si="12"/>
        <v>sex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0</v>
      </c>
      <c r="M78" s="30">
        <f>IFERROR(INDEX(Parâmetros!$E$6:$E$11,MATCH($K78,Parâmetros!$A$6:$A$11,0)),"")</f>
        <v>8.8000000000000007</v>
      </c>
      <c r="N78" s="33">
        <f t="shared" si="13"/>
        <v>0</v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14"/>
        <v/>
      </c>
      <c r="R78" s="32" t="str">
        <f t="shared" si="15"/>
        <v/>
      </c>
      <c r="S78" s="30" t="str">
        <f t="shared" si="16"/>
        <v/>
      </c>
      <c r="T78" s="32" t="str">
        <f>IF($Q78&lt;&gt;"Sim","",IF($N78&gt;Parâmetros!$E$15,"Sim","Não"))</f>
        <v/>
      </c>
      <c r="U78" s="17" t="str">
        <f t="shared" si="17"/>
        <v>Fora da apuração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6x1"),WEEKDAY($F78,2)=6,AND($A78=$A67,$L67&gt;0)),"Folga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FALTA DE REGISTRO · dia útil da escala 6x1</v>
      </c>
      <c r="W78" s="34" t="str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Falta de registro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81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6x1</v>
      </c>
      <c r="E79" s="17" t="str">
        <f>IFERROR(INDEX(Cadastro!$G$5:$G$112,$AB79),"")</f>
        <v>6x1</v>
      </c>
      <c r="F79" s="29">
        <v>46270</v>
      </c>
      <c r="G79" s="32" t="str">
        <f t="shared" si="12"/>
        <v>sáb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13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14"/>
        <v/>
      </c>
      <c r="R79" s="32" t="str">
        <f t="shared" si="15"/>
        <v/>
      </c>
      <c r="S79" s="30" t="str">
        <f t="shared" si="16"/>
        <v/>
      </c>
      <c r="T79" s="32" t="str">
        <f>IF($Q79&lt;&gt;"Sim","",IF($N79&gt;Parâmetros!$E$15,"Sim","Não"))</f>
        <v/>
      </c>
      <c r="U79" s="17" t="str">
        <f t="shared" si="17"/>
        <v>Folga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Folga de fim de semana · sem apontamento no sábado nem no domingo</v>
      </c>
      <c r="W79" s="34" t="str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Folga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81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6x1</v>
      </c>
      <c r="E80" s="17" t="str">
        <f>IFERROR(INDEX(Cadastro!$G$5:$G$112,$AB80),"")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sem apontamento no sábado nem no domingo</v>
      </c>
      <c r="W80" s="34" t="str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Folga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81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6x1</v>
      </c>
      <c r="E81" s="17" t="str">
        <f>IFERROR(INDEX(Cadastro!$G$5:$G$112,$AB81),"")</f>
        <v>6x1</v>
      </c>
      <c r="F81" s="29">
        <v>46272</v>
      </c>
      <c r="G81" s="32" t="str">
        <f t="shared" si="12"/>
        <v>seg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0</v>
      </c>
      <c r="M81" s="30">
        <f>IFERROR(INDEX(Parâmetros!$E$6:$E$11,MATCH($K81,Parâmetros!$A$6:$A$11,0)),"")</f>
        <v>8.8000000000000007</v>
      </c>
      <c r="N81" s="33">
        <f t="shared" si="13"/>
        <v>0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14"/>
        <v/>
      </c>
      <c r="R81" s="32" t="str">
        <f t="shared" si="15"/>
        <v/>
      </c>
      <c r="S81" s="30" t="str">
        <f t="shared" si="16"/>
        <v/>
      </c>
      <c r="T81" s="32" t="str">
        <f>IF($Q81&lt;&gt;"Sim","",IF($N81&gt;Parâmetros!$E$15,"Sim","Não"))</f>
        <v/>
      </c>
      <c r="U81" s="17" t="str">
        <f t="shared" si="17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FALTA DE REGISTRO · dia útil da escala 6x1</v>
      </c>
      <c r="W81" s="34" t="str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Falta de registro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81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6x1</v>
      </c>
      <c r="E82" s="17" t="str">
        <f>IFERROR(INDEX(Cadastro!$G$5:$G$112,$AB82),"")</f>
        <v>6x1</v>
      </c>
      <c r="F82" s="29">
        <v>46273</v>
      </c>
      <c r="G82" s="32" t="str">
        <f t="shared" si="12"/>
        <v>ter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13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14"/>
        <v/>
      </c>
      <c r="R82" s="32" t="str">
        <f t="shared" si="15"/>
        <v/>
      </c>
      <c r="S82" s="30" t="str">
        <f t="shared" si="16"/>
        <v/>
      </c>
      <c r="T82" s="32" t="str">
        <f>IF($Q82&lt;&gt;"Sim","",IF($N82&gt;Parâmetros!$E$15,"Sim","Não"))</f>
        <v/>
      </c>
      <c r="U82" s="17" t="str">
        <f t="shared" si="17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81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6x1</v>
      </c>
      <c r="E83" s="17" t="str">
        <f>IFERROR(INDEX(Cadastro!$G$5:$G$112,$AB83),"")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IFERROR(MATCH($A83&amp;"|"&amp;TEXT(_xlfn.MAXIFS(Cadastro!$E$5:$E$112,Cadastro!$A$5:$A$112,$A83,Cadastro!$E$5:$E$112,"&lt;="&amp;$F83),"yyyymmdd"),Cadastro!$I$5:$I$112,0),"")</f>
        <v>81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6x1</v>
      </c>
      <c r="E84" s="17" t="str">
        <f>IFERROR(INDEX(Cadastro!$G$5:$G$112,$AB84),"")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81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6x1</v>
      </c>
      <c r="E85" s="17" t="str">
        <f>IFERROR(INDEX(Cadastro!$G$5:$G$112,$AB85),"")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81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6x1</v>
      </c>
      <c r="E86" s="17" t="str">
        <f>IFERROR(INDEX(Cadastro!$G$5:$G$112,$AB86),"")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81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6x1</v>
      </c>
      <c r="E87" s="17" t="str">
        <f>IFERROR(INDEX(Cadastro!$G$5:$G$112,$AB87),"")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81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6x1</v>
      </c>
      <c r="E88" s="17" t="str">
        <f>IFERROR(INDEX(Cadastro!$G$5:$G$112,$AB88),"")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81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6x1</v>
      </c>
      <c r="E89" s="17" t="str">
        <f>IFERROR(INDEX(Cadastro!$G$5:$G$112,$AB89),"")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81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6x1</v>
      </c>
      <c r="E90" s="17" t="str">
        <f>IFERROR(INDEX(Cadastro!$G$5:$G$112,$AB90),"")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81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6x1</v>
      </c>
      <c r="E91" s="17" t="str">
        <f>IFERROR(INDEX(Cadastro!$G$5:$G$112,$AB91),"")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81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6x1</v>
      </c>
      <c r="E92" s="17" t="str">
        <f>IFERROR(INDEX(Cadastro!$G$5:$G$112,$AB92),"")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81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6x1</v>
      </c>
      <c r="E93" s="17" t="str">
        <f>IFERROR(INDEX(Cadastro!$G$5:$G$112,$AB93),"")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81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6x1</v>
      </c>
      <c r="E94" s="17" t="str">
        <f>IFERROR(INDEX(Cadastro!$G$5:$G$112,$AB94),"")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81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11352</v>
      </c>
      <c r="B95" s="17" t="s">
        <v>159</v>
      </c>
      <c r="C95" s="17" t="str">
        <f>IFERROR(INDEX(Cadastro!$C$5:$C$112,$AB95),"NÃO INFORMADO")</f>
        <v>MEC</v>
      </c>
      <c r="D95" s="17" t="str">
        <f>IFERROR(INDEX(Cadastro!$D$5:$D$112,$AB95),"")</f>
        <v>6x1</v>
      </c>
      <c r="E95" s="17" t="str">
        <f>IFERROR(INDEX(Cadastro!$G$5:$G$112,$AB95),"")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6x1"),WEEKDAY($F95,2)=6,AND($A95=$A89,$L89&gt;0)),"Folga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$112,$AB95),"")="",IF($L95&gt;0,1,0),IF(IFERROR(INDEX(Cadastro!$F$5:$F$112,$AB95),"")&lt;=IFERROR(INDEX(Parâmetros!$B$39:$B$48,MATCH($E95,Parâmetros!$A$39:$A$48,0)),99),IFERROR(INDEX(Cadastro!$F$5:$F$112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$112,$AB95),"")="",0,IF(IFERROR(INDEX(Cadastro!$F$5:$F$112,$AB95),"")&gt;IFERROR(INDEX(Parâmetros!$B$39:$B$48,MATCH($E95,Parâmetros!$A$39:$A$48,0)),99),IFERROR(INDEX(Cadastro!$F$5:$F$112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registro"),IF(AND($AB95&lt;&gt;$AB94,IFERROR(INDEX(Cadastro!$F$5:$F$112,$AB95),"")=""),"Indeterminado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IFERROR(MATCH($A95&amp;"|"&amp;TEXT(_xlfn.MAXIFS(Cadastro!$E$5:$E$112,Cadastro!$A$5:$A$112,$A95,Cadastro!$E$5:$E$112,"&lt;="&amp;$F95),"yyyymmdd"),Cadastro!$I$5:$I$112,0),"")</f>
        <v>81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11352</v>
      </c>
      <c r="B96" s="17" t="s">
        <v>159</v>
      </c>
      <c r="C96" s="17" t="str">
        <f>IFERROR(INDEX(Cadastro!$C$5:$C$112,$AB96),"NÃO INFORMADO")</f>
        <v>MEC</v>
      </c>
      <c r="D96" s="17" t="str">
        <f>IFERROR(INDEX(Cadastro!$D$5:$D$112,$AB96),"")</f>
        <v>6x1</v>
      </c>
      <c r="E96" s="17" t="str">
        <f>IFERROR(INDEX(Cadastro!$G$5:$G$112,$AB96),"")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6x1"),WEEKDAY($F96,2)=6,AND($A96=$A90,$L90&gt;0)),"Folga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$112,$AB96),"")="",IF($L96&gt;0,1,0),IF(IFERROR(INDEX(Cadastro!$F$5:$F$112,$AB96),"")&lt;=IFERROR(INDEX(Parâmetros!$B$39:$B$48,MATCH($E96,Parâmetros!$A$39:$A$48,0)),99),IFERROR(INDEX(Cadastro!$F$5:$F$112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$112,$AB96),"")="",0,IF(IFERROR(INDEX(Cadastro!$F$5:$F$112,$AB96),"")&gt;IFERROR(INDEX(Parâmetros!$B$39:$B$48,MATCH($E96,Parâmetros!$A$39:$A$48,0)),99),IFERROR(INDEX(Cadastro!$F$5:$F$112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registro"),IF(AND($AB96&lt;&gt;$AB95,IFERROR(INDEX(Cadastro!$F$5:$F$112,$AB96),"")=""),"Indeterminado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IFERROR(MATCH($A96&amp;"|"&amp;TEXT(_xlfn.MAXIFS(Cadastro!$E$5:$E$112,Cadastro!$A$5:$A$112,$A96,Cadastro!$E$5:$E$112,"&lt;="&amp;$F96),"yyyymmdd"),Cadastro!$I$5:$I$112,0),"")</f>
        <v>81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11352</v>
      </c>
      <c r="B97" s="17" t="s">
        <v>159</v>
      </c>
      <c r="C97" s="17" t="str">
        <f>IFERROR(INDEX(Cadastro!$C$5:$C$112,$AB97),"NÃO INFORMADO")</f>
        <v>MEC</v>
      </c>
      <c r="D97" s="17" t="str">
        <f>IFERROR(INDEX(Cadastro!$D$5:$D$112,$AB97),"")</f>
        <v>6x1</v>
      </c>
      <c r="E97" s="17" t="str">
        <f>IFERROR(INDEX(Cadastro!$G$5:$G$112,$AB97),"")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IFERROR(MATCH($A97&amp;"|"&amp;TEXT(_xlfn.MAXIFS(Cadastro!$E$5:$E$112,Cadastro!$A$5:$A$112,$A97,Cadastro!$E$5:$E$112,"&lt;="&amp;$F97),"yyyymmdd"),Cadastro!$I$5:$I$112,0),"")</f>
        <v>81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11352</v>
      </c>
      <c r="B98" s="17" t="s">
        <v>159</v>
      </c>
      <c r="C98" s="17" t="str">
        <f>IFERROR(INDEX(Cadastro!$C$5:$C$112,$AB98),"NÃO INFORMADO")</f>
        <v>MEC</v>
      </c>
      <c r="D98" s="17" t="str">
        <f>IFERROR(INDEX(Cadastro!$D$5:$D$112,$AB98),"")</f>
        <v>6x1</v>
      </c>
      <c r="E98" s="17" t="str">
        <f>IFERROR(INDEX(Cadastro!$G$5:$G$112,$AB98),"")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IFERROR(MATCH($A98&amp;"|"&amp;TEXT(_xlfn.MAXIFS(Cadastro!$E$5:$E$112,Cadastro!$A$5:$A$112,$A98,Cadastro!$E$5:$E$112,"&lt;="&amp;$F98),"yyyymmdd"),Cadastro!$I$5:$I$112,0),"")</f>
        <v>81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11352</v>
      </c>
      <c r="B99" s="17" t="s">
        <v>159</v>
      </c>
      <c r="C99" s="17" t="str">
        <f>IFERROR(INDEX(Cadastro!$C$5:$C$112,$AB99),"NÃO INFORMADO")</f>
        <v>MEC</v>
      </c>
      <c r="D99" s="17" t="str">
        <f>IFERROR(INDEX(Cadastro!$D$5:$D$112,$AB99),"")</f>
        <v>6x1</v>
      </c>
      <c r="E99" s="17" t="str">
        <f>IFERROR(INDEX(Cadastro!$G$5:$G$112,$AB99),"")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IFERROR(MATCH($A99&amp;"|"&amp;TEXT(_xlfn.MAXIFS(Cadastro!$E$5:$E$112,Cadastro!$A$5:$A$112,$A99,Cadastro!$E$5:$E$112,"&lt;="&amp;$F99),"yyyymmdd"),Cadastro!$I$5:$I$112,0),"")</f>
        <v>81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11352</v>
      </c>
      <c r="B100" s="17" t="s">
        <v>159</v>
      </c>
      <c r="C100" s="17" t="str">
        <f>IFERROR(INDEX(Cadastro!$C$5:$C$112,$AB100),"NÃO INFORMADO")</f>
        <v>MEC</v>
      </c>
      <c r="D100" s="17" t="str">
        <f>IFERROR(INDEX(Cadastro!$D$5:$D$112,$AB100),"")</f>
        <v>6x1</v>
      </c>
      <c r="E100" s="17" t="str">
        <f>IFERROR(INDEX(Cadastro!$G$5:$G$112,$AB100),"")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IFERROR(MATCH($A100&amp;"|"&amp;TEXT(_xlfn.MAXIFS(Cadastro!$E$5:$E$112,Cadastro!$A$5:$A$112,$A100,Cadastro!$E$5:$E$112,"&lt;="&amp;$F100),"yyyymmdd"),Cadastro!$I$5:$I$112,0),"")</f>
        <v>81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11352</v>
      </c>
      <c r="B101" s="17" t="s">
        <v>159</v>
      </c>
      <c r="C101" s="17" t="str">
        <f>IFERROR(INDEX(Cadastro!$C$5:$C$112,$AB101),"NÃO INFORMADO")</f>
        <v>MEC</v>
      </c>
      <c r="D101" s="17" t="str">
        <f>IFERROR(INDEX(Cadastro!$D$5:$D$112,$AB101),"")</f>
        <v>6x1</v>
      </c>
      <c r="E101" s="17" t="str">
        <f>IFERROR(INDEX(Cadastro!$G$5:$G$112,$AB101),"")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IFERROR(MATCH($A101&amp;"|"&amp;TEXT(_xlfn.MAXIFS(Cadastro!$E$5:$E$112,Cadastro!$A$5:$A$112,$A101,Cadastro!$E$5:$E$112,"&lt;="&amp;$F101),"yyyymmdd"),Cadastro!$I$5:$I$112,0),"")</f>
        <v>81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11352</v>
      </c>
      <c r="B102" s="17" t="s">
        <v>159</v>
      </c>
      <c r="C102" s="17" t="str">
        <f>IFERROR(INDEX(Cadastro!$C$5:$C$112,$AB102),"NÃO INFORMADO")</f>
        <v>MEC</v>
      </c>
      <c r="D102" s="17" t="str">
        <f>IFERROR(INDEX(Cadastro!$D$5:$D$112,$AB102),"")</f>
        <v>6x1</v>
      </c>
      <c r="E102" s="17" t="str">
        <f>IFERROR(INDEX(Cadastro!$G$5:$G$112,$AB102),"")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IFERROR(MATCH($A102&amp;"|"&amp;TEXT(_xlfn.MAXIFS(Cadastro!$E$5:$E$112,Cadastro!$A$5:$A$112,$A102,Cadastro!$E$5:$E$112,"&lt;="&amp;$F102),"yyyymmdd"),Cadastro!$I$5:$I$112,0),"")</f>
        <v>81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11352</v>
      </c>
      <c r="B103" s="17" t="s">
        <v>159</v>
      </c>
      <c r="C103" s="17" t="str">
        <f>IFERROR(INDEX(Cadastro!$C$5:$C$112,$AB103),"NÃO INFORMADO")</f>
        <v>MEC</v>
      </c>
      <c r="D103" s="17" t="str">
        <f>IFERROR(INDEX(Cadastro!$D$5:$D$112,$AB103),"")</f>
        <v>6x1</v>
      </c>
      <c r="E103" s="17" t="str">
        <f>IFERROR(INDEX(Cadastro!$G$5:$G$112,$AB103),"")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IFERROR(MATCH($A103&amp;"|"&amp;TEXT(_xlfn.MAXIFS(Cadastro!$E$5:$E$112,Cadastro!$A$5:$A$112,$A103,Cadastro!$E$5:$E$112,"&lt;="&amp;$F103),"yyyymmdd"),Cadastro!$I$5:$I$112,0),"")</f>
        <v>81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11352</v>
      </c>
      <c r="B104" s="17" t="s">
        <v>159</v>
      </c>
      <c r="C104" s="17" t="str">
        <f>IFERROR(INDEX(Cadastro!$C$5:$C$112,$AB104),"NÃO INFORMADO")</f>
        <v>MEC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81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11352</v>
      </c>
      <c r="B105" s="17" t="s">
        <v>159</v>
      </c>
      <c r="C105" s="17" t="str">
        <f>IFERROR(INDEX(Cadastro!$C$5:$C$112,$AB105),"NÃO INFORMADO")</f>
        <v>MEC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81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11352</v>
      </c>
      <c r="B106" s="17" t="s">
        <v>159</v>
      </c>
      <c r="C106" s="17" t="str">
        <f>IFERROR(INDEX(Cadastro!$C$5:$C$112,$AB106),"NÃO INFORMADO")</f>
        <v>MEC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81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11352</v>
      </c>
      <c r="B107" s="17" t="s">
        <v>159</v>
      </c>
      <c r="C107" s="17" t="str">
        <f>IFERROR(INDEX(Cadastro!$C$5:$C$112,$AB107),"NÃO INFORMADO")</f>
        <v>MEC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81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11352</v>
      </c>
      <c r="B108" s="17" t="s">
        <v>159</v>
      </c>
      <c r="C108" s="17" t="str">
        <f>IFERROR(INDEX(Cadastro!$C$5:$C$112,$AB108),"NÃO INFORMADO")</f>
        <v>MEC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81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11352</v>
      </c>
      <c r="B109" s="17" t="s">
        <v>159</v>
      </c>
      <c r="C109" s="17" t="str">
        <f>IFERROR(INDEX(Cadastro!$C$5:$C$112,$AB109),"NÃO INFORMADO")</f>
        <v>MEC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IFERROR(MATCH($A109&amp;"|"&amp;TEXT(_xlfn.MAXIFS(Cadastro!$E$5:$E$112,Cadastro!$A$5:$A$112,$A109,Cadastro!$E$5:$E$112,"&lt;="&amp;$F109),"yyyymmdd"),Cadastro!$I$5:$I$112,0),"")</f>
        <v>81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6x1"),WEEKDAY($F110,2)=6,AND($A110=$A99,$L99&gt;0)),"Folga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6x1"),WEEKDAY($F111,2)=6,AND($A111=$A100,$L100&gt;0)),"Folga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46267</v>
      </c>
      <c r="G112" s="32" t="str">
        <f t="shared" si="18"/>
        <v>qua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0</v>
      </c>
      <c r="M112" s="30">
        <f>IFERROR(INDEX(Parâmetros!$E$6:$E$11,MATCH($K112,Parâmetros!$A$6:$A$11,0)),"")</f>
        <v>8.8000000000000007</v>
      </c>
      <c r="N112" s="33">
        <f t="shared" si="19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20"/>
        <v/>
      </c>
      <c r="R112" s="32" t="str">
        <f t="shared" si="21"/>
        <v/>
      </c>
      <c r="S112" s="30" t="str">
        <f t="shared" si="22"/>
        <v/>
      </c>
      <c r="T112" s="32" t="str">
        <f>IF($Q112&lt;&gt;"Sim","",IF($N112&gt;Parâmetros!$E$15,"Sim","Não"))</f>
        <v/>
      </c>
      <c r="U112" s="17" t="str">
        <f t="shared" si="23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6x1"),WEEKDAY($F112,2)=6,AND($A112=$A101,$L101&gt;0)),"Folga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útil da escala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46268</v>
      </c>
      <c r="G113" s="32" t="str">
        <f t="shared" si="18"/>
        <v>qui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0</v>
      </c>
      <c r="M113" s="30">
        <f>IFERROR(INDEX(Parâmetros!$E$6:$E$11,MATCH($K113,Parâmetros!$A$6:$A$11,0)),"")</f>
        <v>8.8000000000000007</v>
      </c>
      <c r="N113" s="33">
        <f t="shared" si="19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20"/>
        <v/>
      </c>
      <c r="R113" s="32" t="str">
        <f t="shared" si="21"/>
        <v/>
      </c>
      <c r="S113" s="30" t="str">
        <f t="shared" si="22"/>
        <v/>
      </c>
      <c r="T113" s="32" t="str">
        <f>IF($Q113&lt;&gt;"Sim","",IF($N113&gt;Parâmetros!$E$15,"Sim","Não"))</f>
        <v/>
      </c>
      <c r="U113" s="17" t="str">
        <f t="shared" si="23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6x1"),WEEKDAY($F113,2)=6,AND($A113=$A102,$L102&gt;0)),"Folga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útil da escala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46269</v>
      </c>
      <c r="G114" s="32" t="str">
        <f t="shared" si="18"/>
        <v>sex</v>
      </c>
      <c r="H114" s="31" t="str">
        <f>IF($L114=0,"",_xlfn.MINIFS(Dados!$Q:$Q,Dados!$A:$A,$A114,Dados!$S:$S,$F114))</f>
        <v/>
      </c>
      <c r="I114" s="31" t="str">
        <f>IF($H114="","",_xlfn.MAXIFS(Dados!$R:$R,Dados!$A:$A,$A114,Dados!$S:$S,$F114))</f>
        <v/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0</v>
      </c>
      <c r="M114" s="30">
        <f>IFERROR(INDEX(Parâmetros!$E$6:$E$11,MATCH($K114,Parâmetros!$A$6:$A$11,0)),"")</f>
        <v>8.8000000000000007</v>
      </c>
      <c r="N114" s="33">
        <f t="shared" si="19"/>
        <v>0</v>
      </c>
      <c r="O114" s="33">
        <f>Parâmetros!$E$13</f>
        <v>0.8</v>
      </c>
      <c r="P114" s="32" t="str">
        <f>IF(OR($M114="",$F114&gt;Parâmetros!$E$14),"Não","Sim")</f>
        <v>Não</v>
      </c>
      <c r="Q114" s="32" t="str">
        <f t="shared" si="20"/>
        <v/>
      </c>
      <c r="R114" s="32" t="str">
        <f t="shared" si="21"/>
        <v/>
      </c>
      <c r="S114" s="30" t="str">
        <f t="shared" si="22"/>
        <v/>
      </c>
      <c r="T114" s="32" t="str">
        <f>IF($Q114&lt;&gt;"Sim","",IF($N114&gt;Parâmetros!$E$15,"Sim","Não"))</f>
        <v/>
      </c>
      <c r="U114" s="17" t="str">
        <f t="shared" si="23"/>
        <v>Fora da apuração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6x1"),WEEKDAY($F114,2)=6,AND($A114=$A103,$L103&gt;0)),"Folga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FALTA DE REGISTRO · dia útil da escala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Falta de registro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46270</v>
      </c>
      <c r="G115" s="32" t="str">
        <f t="shared" si="18"/>
        <v>sáb</v>
      </c>
      <c r="H115" s="31" t="str">
        <f>IF($L115=0,"",_xlfn.MINIFS(Dados!$Q:$Q,Dados!$A:$A,$A115,Dados!$S:$S,$F115))</f>
        <v/>
      </c>
      <c r="I115" s="31" t="str">
        <f>IF($H115="","",_xlfn.MAXIFS(Dados!$R:$R,Dados!$A:$A,$A115,Dados!$S:$S,$F115))</f>
        <v/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0</v>
      </c>
      <c r="M115" s="30" t="str">
        <f>IFERROR(INDEX(Parâmetros!$E$6:$E$11,MATCH($K115,Parâmetros!$A$6:$A$11,0)),"")</f>
        <v/>
      </c>
      <c r="N115" s="33" t="str">
        <f t="shared" si="19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20"/>
        <v/>
      </c>
      <c r="R115" s="32" t="str">
        <f t="shared" si="21"/>
        <v/>
      </c>
      <c r="S115" s="30" t="str">
        <f t="shared" si="22"/>
        <v/>
      </c>
      <c r="T115" s="32" t="str">
        <f>IF($Q115&lt;&gt;"Sim","",IF($N115&gt;Parâmetros!$E$15,"Sim","Não"))</f>
        <v/>
      </c>
      <c r="U115" s="17" t="str">
        <f t="shared" si="23"/>
        <v>Folga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6x1"),WEEKDAY($F115,2)=6,AND($A115=$A104,$L104&gt;0)),"Folga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Folga de fim de semana · sem apontamento no sábado nem no domingo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Folga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46272</v>
      </c>
      <c r="G117" s="32" t="str">
        <f t="shared" si="18"/>
        <v>seg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0</v>
      </c>
      <c r="M117" s="30">
        <f>IFERROR(INDEX(Parâmetros!$E$6:$E$11,MATCH($K117,Parâmetros!$A$6:$A$11,0)),"")</f>
        <v>8.8000000000000007</v>
      </c>
      <c r="N117" s="33">
        <f t="shared" si="19"/>
        <v>0</v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Fora da apuração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útil da escala 6x1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56222</v>
      </c>
      <c r="B126" s="17" t="s">
        <v>160</v>
      </c>
      <c r="C126" s="17" t="str">
        <f>IFERROR(INDEX(Cadastro!$C$5:$C$112,$AB126),"NÃO INFORMADO")</f>
        <v>AUT</v>
      </c>
      <c r="D126" s="17" t="str">
        <f>IFERROR(INDEX(Cadastro!$D$5:$D$112,$AB126),"")</f>
        <v>6x1</v>
      </c>
      <c r="E126" s="17" t="str">
        <f>IFERROR(INDEX(Cadastro!$G$5:$G$112,$AB126),"")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6x1"),WEEKDAY($F126,2)=6,AND($A126=$A120,$L120&gt;0)),"Folga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$112,$AB126),"")="",IF($L126&gt;0,1,0),IF(IFERROR(INDEX(Cadastro!$F$5:$F$112,$AB126),"")&lt;=IFERROR(INDEX(Parâmetros!$B$39:$B$48,MATCH($E126,Parâmetros!$A$39:$A$48,0)),99),IFERROR(INDEX(Cadastro!$F$5:$F$112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$112,$AB126),"")="",0,IF(IFERROR(INDEX(Cadastro!$F$5:$F$112,$AB126),"")&gt;IFERROR(INDEX(Parâmetros!$B$39:$B$48,MATCH($E126,Parâmetros!$A$39:$A$48,0)),99),IFERROR(INDEX(Cadastro!$F$5:$F$112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registro"),IF(AND($AB126&lt;&gt;$AB125,IFERROR(INDEX(Cadastro!$F$5:$F$112,$AB126),"")=""),"Indeterminado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IFERROR(MATCH($A126&amp;"|"&amp;TEXT(_xlfn.MAXIFS(Cadastro!$E$5:$E$112,Cadastro!$A$5:$A$112,$A126,Cadastro!$E$5:$E$112,"&lt;="&amp;$F126),"yyyymmdd"),Cadastro!$I$5:$I$112,0),"")</f>
        <v>5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56222</v>
      </c>
      <c r="B127" s="17" t="s">
        <v>160</v>
      </c>
      <c r="C127" s="17" t="str">
        <f>IFERROR(INDEX(Cadastro!$C$5:$C$112,$AB127),"NÃO INFORMADO")</f>
        <v>AUT</v>
      </c>
      <c r="D127" s="17" t="str">
        <f>IFERROR(INDEX(Cadastro!$D$5:$D$112,$AB127),"")</f>
        <v>6x1</v>
      </c>
      <c r="E127" s="17" t="str">
        <f>IFERROR(INDEX(Cadastro!$G$5:$G$112,$AB127),"")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6x1"),WEEKDAY($F127,2)=6,AND($A127=$A121,$L121&gt;0)),"Folga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$112,$AB127),"")="",IF($L127&gt;0,1,0),IF(IFERROR(INDEX(Cadastro!$F$5:$F$112,$AB127),"")&lt;=IFERROR(INDEX(Parâmetros!$B$39:$B$48,MATCH($E127,Parâmetros!$A$39:$A$48,0)),99),IFERROR(INDEX(Cadastro!$F$5:$F$112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$112,$AB127),"")="",0,IF(IFERROR(INDEX(Cadastro!$F$5:$F$112,$AB127),"")&gt;IFERROR(INDEX(Parâmetros!$B$39:$B$48,MATCH($E127,Parâmetros!$A$39:$A$48,0)),99),IFERROR(INDEX(Cadastro!$F$5:$F$112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registro"),IF(AND($AB127&lt;&gt;$AB126,IFERROR(INDEX(Cadastro!$F$5:$F$112,$AB127),"")=""),"Indeterminado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IFERROR(MATCH($A127&amp;"|"&amp;TEXT(_xlfn.MAXIFS(Cadastro!$E$5:$E$112,Cadastro!$A$5:$A$112,$A127,Cadastro!$E$5:$E$112,"&lt;="&amp;$F127),"yyyymmdd"),Cadastro!$I$5:$I$112,0),"")</f>
        <v>5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56222</v>
      </c>
      <c r="B128" s="17" t="s">
        <v>160</v>
      </c>
      <c r="C128" s="17" t="str">
        <f>IFERROR(INDEX(Cadastro!$C$5:$C$112,$AB128),"NÃO INFORMADO")</f>
        <v>AUT</v>
      </c>
      <c r="D128" s="17" t="str">
        <f>IFERROR(INDEX(Cadastro!$D$5:$D$112,$AB128),"")</f>
        <v>6x1</v>
      </c>
      <c r="E128" s="17" t="str">
        <f>IFERROR(INDEX(Cadastro!$G$5:$G$112,$AB128),"")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5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56222</v>
      </c>
      <c r="B129" s="17" t="s">
        <v>160</v>
      </c>
      <c r="C129" s="17" t="str">
        <f>IFERROR(INDEX(Cadastro!$C$5:$C$112,$AB129),"NÃO INFORMADO")</f>
        <v>AUT</v>
      </c>
      <c r="D129" s="17" t="str">
        <f>IFERROR(INDEX(Cadastro!$D$5:$D$112,$AB129),"")</f>
        <v>6x1</v>
      </c>
      <c r="E129" s="17" t="str">
        <f>IFERROR(INDEX(Cadastro!$G$5:$G$112,$AB129),"")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IFERROR(MATCH($A129&amp;"|"&amp;TEXT(_xlfn.MAXIFS(Cadastro!$E$5:$E$112,Cadastro!$A$5:$A$112,$A129,Cadastro!$E$5:$E$112,"&lt;="&amp;$F129),"yyyymmdd"),Cadastro!$I$5:$I$112,0),"")</f>
        <v>5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56222</v>
      </c>
      <c r="B130" s="17" t="s">
        <v>160</v>
      </c>
      <c r="C130" s="17" t="str">
        <f>IFERROR(INDEX(Cadastro!$C$5:$C$112,$AB130),"NÃO INFORMADO")</f>
        <v>AUT</v>
      </c>
      <c r="D130" s="17" t="str">
        <f>IFERROR(INDEX(Cadastro!$D$5:$D$112,$AB130),"")</f>
        <v>6x1</v>
      </c>
      <c r="E130" s="17" t="str">
        <f>IFERROR(INDEX(Cadastro!$G$5:$G$112,$AB130),"")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5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56222</v>
      </c>
      <c r="B131" s="17" t="s">
        <v>160</v>
      </c>
      <c r="C131" s="17" t="str">
        <f>IFERROR(INDEX(Cadastro!$C$5:$C$112,$AB131),"NÃO INFORMADO")</f>
        <v>AUT</v>
      </c>
      <c r="D131" s="17" t="str">
        <f>IFERROR(INDEX(Cadastro!$D$5:$D$112,$AB131),"")</f>
        <v>6x1</v>
      </c>
      <c r="E131" s="17" t="str">
        <f>IFERROR(INDEX(Cadastro!$G$5:$G$112,$AB131),"")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5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56222</v>
      </c>
      <c r="B132" s="17" t="s">
        <v>160</v>
      </c>
      <c r="C132" s="17" t="str">
        <f>IFERROR(INDEX(Cadastro!$C$5:$C$112,$AB132),"NÃO INFORMADO")</f>
        <v>AUT</v>
      </c>
      <c r="D132" s="17" t="str">
        <f>IFERROR(INDEX(Cadastro!$D$5:$D$112,$AB132),"")</f>
        <v>6x1</v>
      </c>
      <c r="E132" s="17" t="str">
        <f>IFERROR(INDEX(Cadastro!$G$5:$G$112,$AB132),"")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5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56222</v>
      </c>
      <c r="B133" s="17" t="s">
        <v>160</v>
      </c>
      <c r="C133" s="17" t="str">
        <f>IFERROR(INDEX(Cadastro!$C$5:$C$112,$AB133),"NÃO INFORMADO")</f>
        <v>AUT</v>
      </c>
      <c r="D133" s="17" t="str">
        <f>IFERROR(INDEX(Cadastro!$D$5:$D$112,$AB133),"")</f>
        <v>6x1</v>
      </c>
      <c r="E133" s="17" t="str">
        <f>IFERROR(INDEX(Cadastro!$G$5:$G$112,$AB133),"")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5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56222</v>
      </c>
      <c r="B134" s="17" t="s">
        <v>160</v>
      </c>
      <c r="C134" s="17" t="str">
        <f>IFERROR(INDEX(Cadastro!$C$5:$C$112,$AB134),"NÃO INFORMADO")</f>
        <v>AUT</v>
      </c>
      <c r="D134" s="17" t="str">
        <f>IFERROR(INDEX(Cadastro!$D$5:$D$112,$AB134),"")</f>
        <v>6x1</v>
      </c>
      <c r="E134" s="17" t="str">
        <f>IFERROR(INDEX(Cadastro!$G$5:$G$112,$AB134),"")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IFERROR(MATCH($A134&amp;"|"&amp;TEXT(_xlfn.MAXIFS(Cadastro!$E$5:$E$112,Cadastro!$A$5:$A$112,$A134,Cadastro!$E$5:$E$112,"&lt;="&amp;$F134),"yyyymmdd"),Cadastro!$I$5:$I$112,0),"")</f>
        <v>5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56222</v>
      </c>
      <c r="B135" s="17" t="s">
        <v>160</v>
      </c>
      <c r="C135" s="17" t="str">
        <f>IFERROR(INDEX(Cadastro!$C$5:$C$112,$AB135),"NÃO INFORMADO")</f>
        <v>AUT</v>
      </c>
      <c r="D135" s="17" t="str">
        <f>IFERROR(INDEX(Cadastro!$D$5:$D$112,$AB135),"")</f>
        <v>6x1</v>
      </c>
      <c r="E135" s="17" t="str">
        <f>IFERROR(INDEX(Cadastro!$G$5:$G$112,$AB135),"")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IFERROR(MATCH($A135&amp;"|"&amp;TEXT(_xlfn.MAXIFS(Cadastro!$E$5:$E$112,Cadastro!$A$5:$A$112,$A135,Cadastro!$E$5:$E$112,"&lt;="&amp;$F135),"yyyymmdd"),Cadastro!$I$5:$I$112,0),"")</f>
        <v>5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56222</v>
      </c>
      <c r="B136" s="17" t="s">
        <v>160</v>
      </c>
      <c r="C136" s="17" t="str">
        <f>IFERROR(INDEX(Cadastro!$C$5:$C$112,$AB136),"NÃO INFORMADO")</f>
        <v>AUT</v>
      </c>
      <c r="D136" s="17" t="str">
        <f>IFERROR(INDEX(Cadastro!$D$5:$D$112,$AB136),"")</f>
        <v>6x1</v>
      </c>
      <c r="E136" s="17" t="str">
        <f>IFERROR(INDEX(Cadastro!$G$5:$G$112,$AB136),"")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5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56222</v>
      </c>
      <c r="B137" s="17" t="s">
        <v>160</v>
      </c>
      <c r="C137" s="17" t="str">
        <f>IFERROR(INDEX(Cadastro!$C$5:$C$112,$AB137),"NÃO INFORMADO")</f>
        <v>AUT</v>
      </c>
      <c r="D137" s="17" t="str">
        <f>IFERROR(INDEX(Cadastro!$D$5:$D$112,$AB137),"")</f>
        <v>6x1</v>
      </c>
      <c r="E137" s="17" t="str">
        <f>IFERROR(INDEX(Cadastro!$G$5:$G$112,$AB137),"")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5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56222</v>
      </c>
      <c r="B138" s="17" t="s">
        <v>160</v>
      </c>
      <c r="C138" s="17" t="str">
        <f>IFERROR(INDEX(Cadastro!$C$5:$C$112,$AB138),"NÃO INFORMADO")</f>
        <v>AUT</v>
      </c>
      <c r="D138" s="17" t="str">
        <f>IFERROR(INDEX(Cadastro!$D$5:$D$112,$AB138),"")</f>
        <v>6x1</v>
      </c>
      <c r="E138" s="17" t="str">
        <f>IFERROR(INDEX(Cadastro!$G$5:$G$112,$AB138),"")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5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56222</v>
      </c>
      <c r="B139" s="17" t="s">
        <v>160</v>
      </c>
      <c r="C139" s="17" t="str">
        <f>IFERROR(INDEX(Cadastro!$C$5:$C$112,$AB139),"NÃO INFORMADO")</f>
        <v>AUT</v>
      </c>
      <c r="D139" s="17" t="str">
        <f>IFERROR(INDEX(Cadastro!$D$5:$D$112,$AB139),"")</f>
        <v>6x1</v>
      </c>
      <c r="E139" s="17" t="str">
        <f>IFERROR(INDEX(Cadastro!$G$5:$G$112,$AB139),"")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5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56222</v>
      </c>
      <c r="B140" s="17" t="s">
        <v>160</v>
      </c>
      <c r="C140" s="17" t="str">
        <f>IFERROR(INDEX(Cadastro!$C$5:$C$112,$AB140),"NÃO INFORMADO")</f>
        <v>AUT</v>
      </c>
      <c r="D140" s="17" t="str">
        <f>IFERROR(INDEX(Cadastro!$D$5:$D$112,$AB140),"")</f>
        <v>6x1</v>
      </c>
      <c r="E140" s="17" t="str">
        <f>IFERROR(INDEX(Cadastro!$G$5:$G$112,$AB140),"")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5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56222</v>
      </c>
      <c r="B141" s="17" t="s">
        <v>160</v>
      </c>
      <c r="C141" s="17" t="str">
        <f>IFERROR(INDEX(Cadastro!$C$5:$C$112,$AB141),"NÃO INFORMADO")</f>
        <v>AUT</v>
      </c>
      <c r="D141" s="17" t="str">
        <f>IFERROR(INDEX(Cadastro!$D$5:$D$112,$AB141),"")</f>
        <v>6x1</v>
      </c>
      <c r="E141" s="17" t="str">
        <f>IFERROR(INDEX(Cadastro!$G$5:$G$112,$AB141),"")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IFERROR(MATCH($A141&amp;"|"&amp;TEXT(_xlfn.MAXIFS(Cadastro!$E$5:$E$112,Cadastro!$A$5:$A$112,$A141,Cadastro!$E$5:$E$112,"&lt;="&amp;$F141),"yyyymmdd"),Cadastro!$I$5:$I$112,0),"")</f>
        <v>5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56222</v>
      </c>
      <c r="B142" s="17" t="s">
        <v>160</v>
      </c>
      <c r="C142" s="17" t="str">
        <f>IFERROR(INDEX(Cadastro!$C$5:$C$112,$AB142),"NÃO INFORMADO")</f>
        <v>AUT</v>
      </c>
      <c r="D142" s="17" t="str">
        <f>IFERROR(INDEX(Cadastro!$D$5:$D$112,$AB142),"")</f>
        <v>6x1</v>
      </c>
      <c r="E142" s="17" t="str">
        <f>IFERROR(INDEX(Cadastro!$G$5:$G$112,$AB142),"")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5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56222</v>
      </c>
      <c r="B143" s="17" t="s">
        <v>160</v>
      </c>
      <c r="C143" s="17" t="str">
        <f>IFERROR(INDEX(Cadastro!$C$5:$C$112,$AB143),"NÃO INFORMADO")</f>
        <v>AUT</v>
      </c>
      <c r="D143" s="17" t="str">
        <f>IFERROR(INDEX(Cadastro!$D$5:$D$112,$AB143),"")</f>
        <v>6x1</v>
      </c>
      <c r="E143" s="17" t="str">
        <f>IFERROR(INDEX(Cadastro!$G$5:$G$112,$AB143),"")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5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56222</v>
      </c>
      <c r="B144" s="17" t="s">
        <v>160</v>
      </c>
      <c r="C144" s="17" t="str">
        <f>IFERROR(INDEX(Cadastro!$C$5:$C$112,$AB144),"NÃO INFORMADO")</f>
        <v>AUT</v>
      </c>
      <c r="D144" s="17" t="str">
        <f>IFERROR(INDEX(Cadastro!$D$5:$D$112,$AB144),"")</f>
        <v>6x1</v>
      </c>
      <c r="E144" s="17" t="str">
        <f>IFERROR(INDEX(Cadastro!$G$5:$G$112,$AB144),"")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5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56222</v>
      </c>
      <c r="B145" s="17" t="s">
        <v>160</v>
      </c>
      <c r="C145" s="17" t="str">
        <f>IFERROR(INDEX(Cadastro!$C$5:$C$112,$AB145),"NÃO INFORMADO")</f>
        <v>AUT</v>
      </c>
      <c r="D145" s="17" t="str">
        <f>IFERROR(INDEX(Cadastro!$D$5:$D$112,$AB145),"")</f>
        <v>6x1</v>
      </c>
      <c r="E145" s="17" t="str">
        <f>IFERROR(INDEX(Cadastro!$G$5:$G$112,$AB145),"")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5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6x1"),WEEKDAY($F146,2)=6,AND($A146=$A135,$L135&gt;0)),"Folga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6x1"),WEEKDAY($F147,2)=6,AND($A147=$A136,$L136&gt;0)),"Folga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46267</v>
      </c>
      <c r="G148" s="32" t="str">
        <f t="shared" si="24"/>
        <v>qua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25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26"/>
        <v/>
      </c>
      <c r="R148" s="32" t="str">
        <f t="shared" si="27"/>
        <v/>
      </c>
      <c r="S148" s="30" t="str">
        <f t="shared" si="28"/>
        <v/>
      </c>
      <c r="T148" s="32" t="str">
        <f>IF($Q148&lt;&gt;"Sim","",IF($N148&gt;Parâmetros!$E$15,"Sim","Não"))</f>
        <v/>
      </c>
      <c r="U148" s="17" t="str">
        <f t="shared" si="29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6x1"),WEEKDAY($F148,2)=6,AND($A148=$A137,$L137&gt;0)),"Folga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prevista pelo ciclo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0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1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Folga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6x1"),WEEKDAY($F149,2)=6,AND($A149=$A138,$L138&gt;0)),"Folga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1 de 5 do ciclo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46269</v>
      </c>
      <c r="G150" s="32" t="str">
        <f t="shared" si="24"/>
        <v>sex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6x1"),WEEKDAY($F150,2)=6,AND($A150=$A139,$L139&gt;0)),"Folga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2 de 5 do ciclo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2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46270</v>
      </c>
      <c r="G151" s="32" t="str">
        <f t="shared" si="24"/>
        <v>sáb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6x1"),WEEKDAY($F151,2)=6,AND($A151=$A140,$L140&gt;0)),"Folga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3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3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46271</v>
      </c>
      <c r="G152" s="32" t="str">
        <f t="shared" si="24"/>
        <v>dom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4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4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46272</v>
      </c>
      <c r="G153" s="32" t="str">
        <f t="shared" si="24"/>
        <v>seg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0</v>
      </c>
      <c r="M153" s="30">
        <f>IFERROR(INDEX(Parâmetros!$E$6:$E$11,MATCH($K153,Parâmetros!$A$6:$A$11,0)),"")</f>
        <v>7.67</v>
      </c>
      <c r="N153" s="33">
        <f t="shared" si="25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5 de 5 do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5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25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prevista pelo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0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1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1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1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2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2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54161</v>
      </c>
      <c r="B157" s="17" t="s">
        <v>161</v>
      </c>
      <c r="C157" s="17" t="str">
        <f>IFERROR(INDEX(Cadastro!$C$5:$C$112,$AB157),"NÃO INFORMADO")</f>
        <v>ELE</v>
      </c>
      <c r="D157" s="17" t="str">
        <f>IFERROR(INDEX(Cadastro!$D$5:$D$112,$AB157),"")</f>
        <v>B</v>
      </c>
      <c r="E157" s="17" t="str">
        <f>IFERROR(INDEX(Cadastro!$G$5:$G$112,$AB157),"")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6x1"),WEEKDAY($F157,2)=6,AND($A157=$A151,$L151&gt;0)),"Folga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3 de 5 do ciclo</v>
      </c>
      <c r="W157" s="34">
        <f>IF(OR(OR($D157="6x1",$D157="FF 6x1"),$D157="5x2"),"",IF($AB157&lt;&gt;$AB156,IF(IFERROR(INDEX(Cadastro!$F$5:$F$112,$AB157),"")="",IF($L157&gt;0,1,0),IF(IFERROR(INDEX(Cadastro!$F$5:$F$112,$AB157),"")&lt;=IFERROR(INDEX(Parâmetros!$B$39:$B$48,MATCH($E157,Parâmetros!$A$39:$A$48,0)),99),IFERROR(INDEX(Cadastro!$F$5:$F$112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3</v>
      </c>
      <c r="X157" s="34">
        <f>IF(OR(OR($D157="6x1",$D157="FF 6x1"),$D157="5x2"),"",IF($AB157&lt;&gt;$AB156,IF(IFERROR(INDEX(Cadastro!$F$5:$F$112,$AB157),"")="",0,IF(IFERROR(INDEX(Cadastro!$F$5:$F$112,$AB157),"")&gt;IFERROR(INDEX(Parâmetros!$B$39:$B$48,MATCH($E157,Parâmetros!$A$39:$A$48,0)),99),IFERROR(INDEX(Cadastro!$F$5:$F$112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registro"),IF(AND($AB157&lt;&gt;$AB156,IFERROR(INDEX(Cadastro!$F$5:$F$112,$AB157),"")=""),"Indeterminado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IFERROR(MATCH($A157&amp;"|"&amp;TEXT(_xlfn.MAXIFS(Cadastro!$E$5:$E$112,Cadastro!$A$5:$A$112,$A157,Cadastro!$E$5:$E$112,"&lt;="&amp;$F157),"yyyymmdd"),Cadastro!$I$5:$I$112,0),"")</f>
        <v>6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54161</v>
      </c>
      <c r="B158" s="17" t="s">
        <v>161</v>
      </c>
      <c r="C158" s="17" t="str">
        <f>IFERROR(INDEX(Cadastro!$C$5:$C$112,$AB158),"NÃO INFORMADO")</f>
        <v>ELE</v>
      </c>
      <c r="D158" s="17" t="str">
        <f>IFERROR(INDEX(Cadastro!$D$5:$D$112,$AB158),"")</f>
        <v>B</v>
      </c>
      <c r="E158" s="17" t="str">
        <f>IFERROR(INDEX(Cadastro!$G$5:$G$112,$AB158),"")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6x1"),WEEKDAY($F158,2)=6,AND($A158=$A152,$L152&gt;0)),"Folga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4 de 5 do ciclo</v>
      </c>
      <c r="W158" s="34">
        <f>IF(OR(OR($D158="6x1",$D158="FF 6x1"),$D158="5x2"),"",IF($AB158&lt;&gt;$AB157,IF(IFERROR(INDEX(Cadastro!$F$5:$F$112,$AB158),"")="",IF($L158&gt;0,1,0),IF(IFERROR(INDEX(Cadastro!$F$5:$F$112,$AB158),"")&lt;=IFERROR(INDEX(Parâmetros!$B$39:$B$48,MATCH($E158,Parâmetros!$A$39:$A$48,0)),99),IFERROR(INDEX(Cadastro!$F$5:$F$112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4</v>
      </c>
      <c r="X158" s="34">
        <f>IF(OR(OR($D158="6x1",$D158="FF 6x1"),$D158="5x2"),"",IF($AB158&lt;&gt;$AB157,IF(IFERROR(INDEX(Cadastro!$F$5:$F$112,$AB158),"")="",0,IF(IFERROR(INDEX(Cadastro!$F$5:$F$112,$AB158),"")&gt;IFERROR(INDEX(Parâmetros!$B$39:$B$48,MATCH($E158,Parâmetros!$A$39:$A$48,0)),99),IFERROR(INDEX(Cadastro!$F$5:$F$112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registro"),IF(AND($AB158&lt;&gt;$AB157,IFERROR(INDEX(Cadastro!$F$5:$F$112,$AB158),"")=""),"Indeterminado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IFERROR(MATCH($A158&amp;"|"&amp;TEXT(_xlfn.MAXIFS(Cadastro!$E$5:$E$112,Cadastro!$A$5:$A$112,$A158,Cadastro!$E$5:$E$112,"&lt;="&amp;$F158),"yyyymmdd"),Cadastro!$I$5:$I$112,0),"")</f>
        <v>6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54161</v>
      </c>
      <c r="B159" s="17" t="s">
        <v>161</v>
      </c>
      <c r="C159" s="17" t="str">
        <f>IFERROR(INDEX(Cadastro!$C$5:$C$112,$AB159),"NÃO INFORMADO")</f>
        <v>ELE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5 de 5 do ciclo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5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6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54161</v>
      </c>
      <c r="B160" s="17" t="s">
        <v>161</v>
      </c>
      <c r="C160" s="17" t="str">
        <f>IFERROR(INDEX(Cadastro!$C$5:$C$112,$AB160),"NÃO INFORMADO")</f>
        <v>ELE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/>
      </c>
      <c r="L160" s="30">
        <f>SUMIFS(Dados!$E:$E,Dados!$A:$A,$A160,Dados!$S:$S,$F160)</f>
        <v>0</v>
      </c>
      <c r="M160" s="30" t="str">
        <f>IFERROR(INDEX(Parâmetros!$E$6:$E$11,MATCH($K160,Parâmetros!$A$6:$A$11,0)),"")</f>
        <v/>
      </c>
      <c r="N160" s="33" t="str">
        <f t="shared" si="25"/>
        <v/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Folga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Folga prevista pelo ciclo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0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1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Folga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6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54161</v>
      </c>
      <c r="B161" s="17" t="s">
        <v>161</v>
      </c>
      <c r="C161" s="17" t="str">
        <f>IFERROR(INDEX(Cadastro!$C$5:$C$112,$AB161),"NÃO INFORMADO")</f>
        <v>ELE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>B</v>
      </c>
      <c r="L161" s="30">
        <f>SUMIFS(Dados!$E:$E,Dados!$A:$A,$A161,Dados!$S:$S,$F161)</f>
        <v>0</v>
      </c>
      <c r="M161" s="30">
        <f>IFERROR(INDEX(Parâmetros!$E$6:$E$11,MATCH($K161,Parâmetros!$A$6:$A$11,0)),"")</f>
        <v>7.67</v>
      </c>
      <c r="N161" s="33">
        <f t="shared" si="25"/>
        <v>0</v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Fora da apuração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FALTA DE REGISTRO · dia 1 de 5 do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1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0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Falta de registro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IFERROR(MATCH($A161&amp;"|"&amp;TEXT(_xlfn.MAXIFS(Cadastro!$E$5:$E$112,Cadastro!$A$5:$A$112,$A161,Cadastro!$E$5:$E$112,"&lt;="&amp;$F161),"yyyymmdd"),Cadastro!$I$5:$I$112,0),"")</f>
        <v>6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54161</v>
      </c>
      <c r="B162" s="17" t="s">
        <v>161</v>
      </c>
      <c r="C162" s="17" t="str">
        <f>IFERROR(INDEX(Cadastro!$C$5:$C$112,$AB162),"NÃO INFORMADO")</f>
        <v>ELE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2 de 5 do ciclo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2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6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54161</v>
      </c>
      <c r="B163" s="17" t="s">
        <v>161</v>
      </c>
      <c r="C163" s="17" t="str">
        <f>IFERROR(INDEX(Cadastro!$C$5:$C$112,$AB163),"NÃO INFORMADO")</f>
        <v>ELE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3 de 5 do ciclo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3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6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54161</v>
      </c>
      <c r="B164" s="17" t="s">
        <v>161</v>
      </c>
      <c r="C164" s="17" t="str">
        <f>IFERROR(INDEX(Cadastro!$C$5:$C$112,$AB164),"NÃO INFORMADO")</f>
        <v>ELE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4 de 5 do ciclo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4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6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54161</v>
      </c>
      <c r="B165" s="17" t="s">
        <v>161</v>
      </c>
      <c r="C165" s="17" t="str">
        <f>IFERROR(INDEX(Cadastro!$C$5:$C$112,$AB165),"NÃO INFORMADO")</f>
        <v>ELE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5 de 5 do ciclo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5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6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54161</v>
      </c>
      <c r="B166" s="17" t="s">
        <v>161</v>
      </c>
      <c r="C166" s="17" t="str">
        <f>IFERROR(INDEX(Cadastro!$C$5:$C$112,$AB166),"NÃO INFORMADO")</f>
        <v>ELE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/>
      </c>
      <c r="L166" s="30">
        <f>SUMIFS(Dados!$E:$E,Dados!$A:$A,$A166,Dados!$S:$S,$F166)</f>
        <v>0</v>
      </c>
      <c r="M166" s="30" t="str">
        <f>IFERROR(INDEX(Parâmetros!$E$6:$E$11,MATCH($K166,Parâmetros!$A$6:$A$11,0)),"")</f>
        <v/>
      </c>
      <c r="N166" s="33" t="str">
        <f t="shared" si="25"/>
        <v/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Folga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Folga prevista pelo ciclo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0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1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Folga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6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54161</v>
      </c>
      <c r="B167" s="17" t="s">
        <v>161</v>
      </c>
      <c r="C167" s="17" t="str">
        <f>IFERROR(INDEX(Cadastro!$C$5:$C$112,$AB167),"NÃO INFORMADO")</f>
        <v>ELE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B</v>
      </c>
      <c r="L167" s="30">
        <f>SUMIFS(Dados!$E:$E,Dados!$A:$A,$A167,Dados!$S:$S,$F167)</f>
        <v>0</v>
      </c>
      <c r="M167" s="30">
        <f>IFERROR(INDEX(Parâmetros!$E$6:$E$11,MATCH($K167,Parâmetros!$A$6:$A$11,0)),"")</f>
        <v>7.67</v>
      </c>
      <c r="N167" s="33">
        <f t="shared" si="25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1 de 5 do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1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0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IFERROR(MATCH($A167&amp;"|"&amp;TEXT(_xlfn.MAXIFS(Cadastro!$E$5:$E$112,Cadastro!$A$5:$A$112,$A167,Cadastro!$E$5:$E$112,"&lt;="&amp;$F167),"yyyymmdd"),Cadastro!$I$5:$I$112,0),"")</f>
        <v>6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54161</v>
      </c>
      <c r="B168" s="17" t="s">
        <v>161</v>
      </c>
      <c r="C168" s="17" t="str">
        <f>IFERROR(INDEX(Cadastro!$C$5:$C$112,$AB168),"NÃO INFORMADO")</f>
        <v>ELE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2 de 5 do ciclo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2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6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54161</v>
      </c>
      <c r="B169" s="17" t="s">
        <v>161</v>
      </c>
      <c r="C169" s="17" t="str">
        <f>IFERROR(INDEX(Cadastro!$C$5:$C$112,$AB169),"NÃO INFORMADO")</f>
        <v>ELE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3 de 5 do ciclo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3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6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54161</v>
      </c>
      <c r="B170" s="17" t="s">
        <v>161</v>
      </c>
      <c r="C170" s="17" t="str">
        <f>IFERROR(INDEX(Cadastro!$C$5:$C$112,$AB170),"NÃO INFORMADO")</f>
        <v>ELE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4 de 5 do ciclo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4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6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54161</v>
      </c>
      <c r="B171" s="17" t="s">
        <v>161</v>
      </c>
      <c r="C171" s="17" t="str">
        <f>IFERROR(INDEX(Cadastro!$C$5:$C$112,$AB171),"NÃO INFORMADO")</f>
        <v>ELE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5 de 5 do ciclo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5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6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54161</v>
      </c>
      <c r="B172" s="17" t="s">
        <v>161</v>
      </c>
      <c r="C172" s="17" t="str">
        <f>IFERROR(INDEX(Cadastro!$C$5:$C$112,$AB172),"NÃO INFORMADO")</f>
        <v>ELE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/>
      </c>
      <c r="L172" s="30">
        <f>SUMIFS(Dados!$E:$E,Dados!$A:$A,$A172,Dados!$S:$S,$F172)</f>
        <v>0</v>
      </c>
      <c r="M172" s="30" t="str">
        <f>IFERROR(INDEX(Parâmetros!$E$6:$E$11,MATCH($K172,Parâmetros!$A$6:$A$11,0)),"")</f>
        <v/>
      </c>
      <c r="N172" s="33" t="str">
        <f t="shared" si="25"/>
        <v/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Folga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Folga prevista pelo ciclo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0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1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Folga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6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54161</v>
      </c>
      <c r="B173" s="17" t="s">
        <v>161</v>
      </c>
      <c r="C173" s="17" t="str">
        <f>IFERROR(INDEX(Cadastro!$C$5:$C$112,$AB173),"NÃO INFORMADO")</f>
        <v>ELE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B</v>
      </c>
      <c r="L173" s="30">
        <f>SUMIFS(Dados!$E:$E,Dados!$A:$A,$A173,Dados!$S:$S,$F173)</f>
        <v>0</v>
      </c>
      <c r="M173" s="30">
        <f>IFERROR(INDEX(Parâmetros!$E$6:$E$11,MATCH($K173,Parâmetros!$A$6:$A$11,0)),"")</f>
        <v>7.67</v>
      </c>
      <c r="N173" s="33">
        <f t="shared" si="25"/>
        <v>0</v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Fora da apuração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FALTA DE REGISTRO · dia 1 de 5 do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1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0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Falta de registro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IFERROR(MATCH($A173&amp;"|"&amp;TEXT(_xlfn.MAXIFS(Cadastro!$E$5:$E$112,Cadastro!$A$5:$A$112,$A173,Cadastro!$E$5:$E$112,"&lt;="&amp;$F173),"yyyymmdd"),Cadastro!$I$5:$I$112,0),"")</f>
        <v>6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54161</v>
      </c>
      <c r="B174" s="17" t="s">
        <v>161</v>
      </c>
      <c r="C174" s="17" t="str">
        <f>IFERROR(INDEX(Cadastro!$C$5:$C$112,$AB174),"NÃO INFORMADO")</f>
        <v>ELE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2 de 5 do ciclo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2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6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54161</v>
      </c>
      <c r="B175" s="17" t="s">
        <v>161</v>
      </c>
      <c r="C175" s="17" t="str">
        <f>IFERROR(INDEX(Cadastro!$C$5:$C$112,$AB175),"NÃO INFORMADO")</f>
        <v>ELE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3 de 5 do ciclo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3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6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54161</v>
      </c>
      <c r="B176" s="17" t="s">
        <v>161</v>
      </c>
      <c r="C176" s="17" t="str">
        <f>IFERROR(INDEX(Cadastro!$C$5:$C$112,$AB176),"NÃO INFORMADO")</f>
        <v>ELE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4 de 5 do ciclo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4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6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54161</v>
      </c>
      <c r="B177" s="17" t="s">
        <v>161</v>
      </c>
      <c r="C177" s="17" t="str">
        <f>IFERROR(INDEX(Cadastro!$C$5:$C$112,$AB177),"NÃO INFORMADO")</f>
        <v>ELE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5 de 5 do ciclo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5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6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54161</v>
      </c>
      <c r="B178" s="17" t="s">
        <v>161</v>
      </c>
      <c r="C178" s="17" t="str">
        <f>IFERROR(INDEX(Cadastro!$C$5:$C$112,$AB178),"NÃO INFORMADO")</f>
        <v>ELE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/>
      </c>
      <c r="L178" s="30">
        <f>SUMIFS(Dados!$E:$E,Dados!$A:$A,$A178,Dados!$S:$S,$F178)</f>
        <v>0</v>
      </c>
      <c r="M178" s="30" t="str">
        <f>IFERROR(INDEX(Parâmetros!$E$6:$E$11,MATCH($K178,Parâmetros!$A$6:$A$11,0)),"")</f>
        <v/>
      </c>
      <c r="N178" s="33" t="str">
        <f t="shared" si="25"/>
        <v/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Folga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Folga prevista pelo ciclo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0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1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Folga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6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54161</v>
      </c>
      <c r="B179" s="17" t="s">
        <v>161</v>
      </c>
      <c r="C179" s="17" t="str">
        <f>IFERROR(INDEX(Cadastro!$C$5:$C$112,$AB179),"NÃO INFORMADO")</f>
        <v>ELE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B</v>
      </c>
      <c r="L179" s="30">
        <f>SUMIFS(Dados!$E:$E,Dados!$A:$A,$A179,Dados!$S:$S,$F179)</f>
        <v>0</v>
      </c>
      <c r="M179" s="30">
        <f>IFERROR(INDEX(Parâmetros!$E$6:$E$11,MATCH($K179,Parâmetros!$A$6:$A$11,0)),"")</f>
        <v>7.67</v>
      </c>
      <c r="N179" s="33">
        <f t="shared" si="25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1 de 5 do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1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0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IFERROR(MATCH($A179&amp;"|"&amp;TEXT(_xlfn.MAXIFS(Cadastro!$E$5:$E$112,Cadastro!$A$5:$A$112,$A179,Cadastro!$E$5:$E$112,"&lt;="&amp;$F179),"yyyymmdd"),Cadastro!$I$5:$I$112,0),"")</f>
        <v>6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54161</v>
      </c>
      <c r="B180" s="17" t="s">
        <v>161</v>
      </c>
      <c r="C180" s="17" t="str">
        <f>IFERROR(INDEX(Cadastro!$C$5:$C$112,$AB180),"NÃO INFORMADO")</f>
        <v>ELE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2 de 5 do ciclo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2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6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54161</v>
      </c>
      <c r="B181" s="17" t="s">
        <v>161</v>
      </c>
      <c r="C181" s="17" t="str">
        <f>IFERROR(INDEX(Cadastro!$C$5:$C$112,$AB181),"NÃO INFORMADO")</f>
        <v>ELE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3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3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6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6x1"),WEEKDAY($F182,2)=6,AND($A182=$A171,$L171&gt;0)),"Folga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46266</v>
      </c>
      <c r="G183" s="32" t="str">
        <f t="shared" si="30"/>
        <v>ter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Não</v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Falta de registro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6x1"),WEEKDAY($F183,2)=6,AND($A183=$A172,$L172&gt;0)),"Folga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5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1</v>
      </c>
      <c r="AA183" s="34">
        <f>IF(OR($L183&gt;0,$F183&gt;Parâmetros!$E$14),0,IF(OR($A183&lt;&gt;$A184,$F184&gt;Parâmetros!$E$14),1,N($AA184)+1))</f>
        <v>1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46267</v>
      </c>
      <c r="G184" s="32" t="str">
        <f t="shared" si="30"/>
        <v>qua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/>
      </c>
      <c r="L184" s="30">
        <f>SUMIFS(Dados!$E:$E,Dados!$A:$A,$A184,Dados!$S:$S,$F184)</f>
        <v>0</v>
      </c>
      <c r="M184" s="30" t="str">
        <f>IFERROR(INDEX(Parâmetros!$E$6:$E$11,MATCH($K184,Parâmetros!$A$6:$A$11,0)),"")</f>
        <v/>
      </c>
      <c r="N184" s="33" t="str">
        <f t="shared" si="31"/>
        <v/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Folga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6x1"),WEEKDAY($F184,2)=6,AND($A184=$A173,$L173&gt;0)),"Folga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Folga prevista pelo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0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1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Folga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46268</v>
      </c>
      <c r="G185" s="32" t="str">
        <f t="shared" si="30"/>
        <v>qui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0</v>
      </c>
      <c r="M185" s="30">
        <f>IFERROR(INDEX(Parâmetros!$E$6:$E$11,MATCH($K185,Parâmetros!$A$6:$A$11,0)),"")</f>
        <v>7.67</v>
      </c>
      <c r="N185" s="33">
        <f t="shared" si="31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6x1"),WEEKDAY($F185,2)=6,AND($A185=$A174,$L174&gt;0)),"Folga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1 de 5 do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1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6x1"),WEEKDAY($F186,2)=6,AND($A186=$A175,$L175&gt;0)),"Folga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2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2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46270</v>
      </c>
      <c r="G187" s="32" t="str">
        <f t="shared" si="30"/>
        <v>sáb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6x1"),WEEKDAY($F187,2)=6,AND($A187=$A176,$L176&gt;0)),"Folga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3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3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11950</v>
      </c>
      <c r="B188" s="17" t="s">
        <v>162</v>
      </c>
      <c r="C188" s="17" t="str">
        <f>IFERROR(INDEX(Cadastro!$C$5:$C$112,$AB188),"NÃO INFORMADO")</f>
        <v>CAL</v>
      </c>
      <c r="D188" s="17" t="str">
        <f>IFERROR(INDEX(Cadastro!$D$5:$D$112,$AB188),"")</f>
        <v>B</v>
      </c>
      <c r="E188" s="17" t="str">
        <f>IFERROR(INDEX(Cadastro!$G$5:$G$112,$AB188),"")</f>
        <v>B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0</v>
      </c>
      <c r="M188" s="30">
        <f>IFERROR(INDEX(Parâmetros!$E$6:$E$11,MATCH($K188,Parâmetros!$A$6:$A$11,0)),"")</f>
        <v>7.67</v>
      </c>
      <c r="N188" s="33">
        <f t="shared" si="31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32"/>
        <v/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6x1"),WEEKDAY($F188,2)=6,AND($A188=$A182,$L182&gt;0)),"Folga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4 de 5 do ciclo</v>
      </c>
      <c r="W188" s="34">
        <f>IF(OR(OR($D188="6x1",$D188="FF 6x1"),$D188="5x2"),"",IF($AB188&lt;&gt;$AB187,IF(IFERROR(INDEX(Cadastro!$F$5:$F$112,$AB188),"")="",IF($L188&gt;0,1,0),IF(IFERROR(INDEX(Cadastro!$F$5:$F$112,$AB188),"")&lt;=IFERROR(INDEX(Parâmetros!$B$39:$B$48,MATCH($E188,Parâmetros!$A$39:$A$48,0)),99),IFERROR(INDEX(Cadastro!$F$5:$F$112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4</v>
      </c>
      <c r="X188" s="34">
        <f>IF(OR(OR($D188="6x1",$D188="FF 6x1"),$D188="5x2"),"",IF($AB188&lt;&gt;$AB187,IF(IFERROR(INDEX(Cadastro!$F$5:$F$112,$AB188),"")="",0,IF(IFERROR(INDEX(Cadastro!$F$5:$F$112,$AB188),"")&gt;IFERROR(INDEX(Parâmetros!$B$39:$B$48,MATCH($E188,Parâmetros!$A$39:$A$48,0)),99),IFERROR(INDEX(Cadastro!$F$5:$F$112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registro"),IF(AND($AB188&lt;&gt;$AB187,IFERROR(INDEX(Cadastro!$F$5:$F$112,$AB188),"")=""),"Indeterminado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IFERROR(MATCH($A188&amp;"|"&amp;TEXT(_xlfn.MAXIFS(Cadastro!$E$5:$E$112,Cadastro!$A$5:$A$112,$A188,Cadastro!$E$5:$E$112,"&lt;="&amp;$F188),"yyyymmdd"),Cadastro!$I$5:$I$112,0),"")</f>
        <v>7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11950</v>
      </c>
      <c r="B189" s="17" t="s">
        <v>162</v>
      </c>
      <c r="C189" s="17" t="str">
        <f>IFERROR(INDEX(Cadastro!$C$5:$C$112,$AB189),"NÃO INFORMADO")</f>
        <v>CAL</v>
      </c>
      <c r="D189" s="17" t="str">
        <f>IFERROR(INDEX(Cadastro!$D$5:$D$112,$AB189),"")</f>
        <v>B</v>
      </c>
      <c r="E189" s="17" t="str">
        <f>IFERROR(INDEX(Cadastro!$G$5:$G$112,$AB189),"")</f>
        <v>B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0</v>
      </c>
      <c r="M189" s="30">
        <f>IFERROR(INDEX(Parâmetros!$E$6:$E$11,MATCH($K189,Parâmetros!$A$6:$A$11,0)),"")</f>
        <v>7.67</v>
      </c>
      <c r="N189" s="33">
        <f t="shared" si="31"/>
        <v>0</v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Fora da apuração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6x1"),WEEKDAY($F189,2)=6,AND($A189=$A183,$L183&gt;0)),"Folga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FALTA DE REGISTRO · dia 5 de 5 do ciclo</v>
      </c>
      <c r="W189" s="34">
        <f>IF(OR(OR($D189="6x1",$D189="FF 6x1"),$D189="5x2"),"",IF($AB189&lt;&gt;$AB188,IF(IFERROR(INDEX(Cadastro!$F$5:$F$112,$AB189),"")="",IF($L189&gt;0,1,0),IF(IFERROR(INDEX(Cadastro!$F$5:$F$112,$AB189),"")&lt;=IFERROR(INDEX(Parâmetros!$B$39:$B$48,MATCH($E189,Parâmetros!$A$39:$A$48,0)),99),IFERROR(INDEX(Cadastro!$F$5:$F$112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5</v>
      </c>
      <c r="X189" s="34">
        <f>IF(OR(OR($D189="6x1",$D189="FF 6x1"),$D189="5x2"),"",IF($AB189&lt;&gt;$AB188,IF(IFERROR(INDEX(Cadastro!$F$5:$F$112,$AB189),"")="",0,IF(IFERROR(INDEX(Cadastro!$F$5:$F$112,$AB189),"")&gt;IFERROR(INDEX(Parâmetros!$B$39:$B$48,MATCH($E189,Parâmetros!$A$39:$A$48,0)),99),IFERROR(INDEX(Cadastro!$F$5:$F$112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registro"),IF(AND($AB189&lt;&gt;$AB188,IFERROR(INDEX(Cadastro!$F$5:$F$112,$AB189),"")=""),"Indeterminado (início da série)",IF($X189&gt;0,"Folga","Falta de registro"))))))))</f>
        <v>Falta de registro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IFERROR(MATCH($A189&amp;"|"&amp;TEXT(_xlfn.MAXIFS(Cadastro!$E$5:$E$112,Cadastro!$A$5:$A$112,$A189,Cadastro!$E$5:$E$112,"&lt;="&amp;$F189),"yyyymmdd"),Cadastro!$I$5:$I$112,0),"")</f>
        <v>7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11950</v>
      </c>
      <c r="B190" s="17" t="s">
        <v>162</v>
      </c>
      <c r="C190" s="17" t="str">
        <f>IFERROR(INDEX(Cadastro!$C$5:$C$112,$AB190),"NÃO INFORMADO")</f>
        <v>CAL</v>
      </c>
      <c r="D190" s="17" t="str">
        <f>IFERROR(INDEX(Cadastro!$D$5:$D$112,$AB190),"")</f>
        <v>B</v>
      </c>
      <c r="E190" s="17" t="str">
        <f>IFERROR(INDEX(Cadastro!$G$5:$G$112,$AB190),"")</f>
        <v>B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31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prevista pelo ciclo</v>
      </c>
      <c r="W190" s="34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0</v>
      </c>
      <c r="X190" s="34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1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7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11950</v>
      </c>
      <c r="B191" s="17" t="s">
        <v>162</v>
      </c>
      <c r="C191" s="17" t="str">
        <f>IFERROR(INDEX(Cadastro!$C$5:$C$112,$AB191),"NÃO INFORMADO")</f>
        <v>CAL</v>
      </c>
      <c r="D191" s="17" t="str">
        <f>IFERROR(INDEX(Cadastro!$D$5:$D$112,$AB191),"")</f>
        <v>B</v>
      </c>
      <c r="E191" s="17" t="str">
        <f>IFERROR(INDEX(Cadastro!$G$5:$G$112,$AB191),"")</f>
        <v>B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0</v>
      </c>
      <c r="M191" s="30">
        <f>IFERROR(INDEX(Parâmetros!$E$6:$E$11,MATCH($K191,Parâmetros!$A$6:$A$11,0)),"")</f>
        <v>7.67</v>
      </c>
      <c r="N191" s="33">
        <f t="shared" si="31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1 de 5 do ciclo</v>
      </c>
      <c r="W191" s="34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1</v>
      </c>
      <c r="X191" s="34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7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11950</v>
      </c>
      <c r="B192" s="17" t="s">
        <v>162</v>
      </c>
      <c r="C192" s="17" t="str">
        <f>IFERROR(INDEX(Cadastro!$C$5:$C$112,$AB192),"NÃO INFORMADO")</f>
        <v>CAL</v>
      </c>
      <c r="D192" s="17" t="str">
        <f>IFERROR(INDEX(Cadastro!$D$5:$D$112,$AB192),"")</f>
        <v>B</v>
      </c>
      <c r="E192" s="17" t="str">
        <f>IFERROR(INDEX(Cadastro!$G$5:$G$112,$AB192),"")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B</v>
      </c>
      <c r="L192" s="30">
        <f>SUMIFS(Dados!$E:$E,Dados!$A:$A,$A192,Dados!$S:$S,$F192)</f>
        <v>0</v>
      </c>
      <c r="M192" s="30">
        <f>IFERROR(INDEX(Parâmetros!$E$6:$E$11,MATCH($K192,Parâmetros!$A$6:$A$11,0)),"")</f>
        <v>7.67</v>
      </c>
      <c r="N192" s="33">
        <f t="shared" si="31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2 de 5 do ciclo</v>
      </c>
      <c r="W192" s="34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2</v>
      </c>
      <c r="X192" s="34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0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7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11950</v>
      </c>
      <c r="B193" s="17" t="s">
        <v>162</v>
      </c>
      <c r="C193" s="17" t="str">
        <f>IFERROR(INDEX(Cadastro!$C$5:$C$112,$AB193),"NÃO INFORMADO")</f>
        <v>CAL</v>
      </c>
      <c r="D193" s="17" t="str">
        <f>IFERROR(INDEX(Cadastro!$D$5:$D$112,$AB193),"")</f>
        <v>B</v>
      </c>
      <c r="E193" s="17" t="str">
        <f>IFERROR(INDEX(Cadastro!$G$5:$G$112,$AB193),"")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3 de 5 do ciclo</v>
      </c>
      <c r="W193" s="34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3</v>
      </c>
      <c r="X193" s="34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7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11950</v>
      </c>
      <c r="B194" s="17" t="s">
        <v>162</v>
      </c>
      <c r="C194" s="17" t="str">
        <f>IFERROR(INDEX(Cadastro!$C$5:$C$112,$AB194),"NÃO INFORMADO")</f>
        <v>CAL</v>
      </c>
      <c r="D194" s="17" t="str">
        <f>IFERROR(INDEX(Cadastro!$D$5:$D$112,$AB194),"")</f>
        <v>B</v>
      </c>
      <c r="E194" s="17" t="str">
        <f>IFERROR(INDEX(Cadastro!$G$5:$G$112,$AB194),"")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4 de 5 do ciclo</v>
      </c>
      <c r="W194" s="34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4</v>
      </c>
      <c r="X194" s="34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7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11950</v>
      </c>
      <c r="B195" s="17" t="s">
        <v>162</v>
      </c>
      <c r="C195" s="17" t="str">
        <f>IFERROR(INDEX(Cadastro!$C$5:$C$112,$AB195),"NÃO INFORMADO")</f>
        <v>CAL</v>
      </c>
      <c r="D195" s="17" t="str">
        <f>IFERROR(INDEX(Cadastro!$D$5:$D$112,$AB195),"")</f>
        <v>B</v>
      </c>
      <c r="E195" s="17" t="str">
        <f>IFERROR(INDEX(Cadastro!$G$5:$G$112,$AB195),"")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5 de 5 do ciclo</v>
      </c>
      <c r="W195" s="34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5</v>
      </c>
      <c r="X195" s="34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7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11950</v>
      </c>
      <c r="B196" s="17" t="s">
        <v>162</v>
      </c>
      <c r="C196" s="17" t="str">
        <f>IFERROR(INDEX(Cadastro!$C$5:$C$112,$AB196),"NÃO INFORMADO")</f>
        <v>CAL</v>
      </c>
      <c r="D196" s="17" t="str">
        <f>IFERROR(INDEX(Cadastro!$D$5:$D$112,$AB196),"")</f>
        <v>B</v>
      </c>
      <c r="E196" s="17" t="str">
        <f>IFERROR(INDEX(Cadastro!$G$5:$G$112,$AB196),"")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1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prevista pelo ciclo</v>
      </c>
      <c r="W196" s="34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0</v>
      </c>
      <c r="X196" s="34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1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IFERROR(MATCH($A196&amp;"|"&amp;TEXT(_xlfn.MAXIFS(Cadastro!$E$5:$E$112,Cadastro!$A$5:$A$112,$A196,Cadastro!$E$5:$E$112,"&lt;="&amp;$F196),"yyyymmdd"),Cadastro!$I$5:$I$112,0),"")</f>
        <v>7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11950</v>
      </c>
      <c r="B197" s="17" t="s">
        <v>162</v>
      </c>
      <c r="C197" s="17" t="str">
        <f>IFERROR(INDEX(Cadastro!$C$5:$C$112,$AB197),"NÃO INFORMADO")</f>
        <v>CAL</v>
      </c>
      <c r="D197" s="17" t="str">
        <f>IFERROR(INDEX(Cadastro!$D$5:$D$112,$AB197),"")</f>
        <v>B</v>
      </c>
      <c r="E197" s="17" t="str">
        <f>IFERROR(INDEX(Cadastro!$G$5:$G$112,$AB197),"")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1 de 5 do ciclo</v>
      </c>
      <c r="W197" s="34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1</v>
      </c>
      <c r="X197" s="34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7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11950</v>
      </c>
      <c r="B198" s="17" t="s">
        <v>162</v>
      </c>
      <c r="C198" s="17" t="str">
        <f>IFERROR(INDEX(Cadastro!$C$5:$C$112,$AB198),"NÃO INFORMADO")</f>
        <v>CAL</v>
      </c>
      <c r="D198" s="17" t="str">
        <f>IFERROR(INDEX(Cadastro!$D$5:$D$112,$AB198),"")</f>
        <v>B</v>
      </c>
      <c r="E198" s="17" t="str">
        <f>IFERROR(INDEX(Cadastro!$G$5:$G$112,$AB198),"")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B</v>
      </c>
      <c r="L198" s="30">
        <f>SUMIFS(Dados!$E:$E,Dados!$A:$A,$A198,Dados!$S:$S,$F198)</f>
        <v>0</v>
      </c>
      <c r="M198" s="30">
        <f>IFERROR(INDEX(Parâmetros!$E$6:$E$11,MATCH($K198,Parâmetros!$A$6:$A$11,0)),"")</f>
        <v>7.67</v>
      </c>
      <c r="N198" s="33">
        <f t="shared" si="31"/>
        <v>0</v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Fora da apuração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FALTA DE REGISTRO · dia 2 de 5 do ciclo</v>
      </c>
      <c r="W198" s="34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2</v>
      </c>
      <c r="X198" s="34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0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Falta de registro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11950</v>
      </c>
      <c r="B199" s="17" t="s">
        <v>162</v>
      </c>
      <c r="C199" s="17" t="str">
        <f>IFERROR(INDEX(Cadastro!$C$5:$C$112,$AB199),"NÃO INFORMADO")</f>
        <v>CAL</v>
      </c>
      <c r="D199" s="17" t="str">
        <f>IFERROR(INDEX(Cadastro!$D$5:$D$112,$AB199),"")</f>
        <v>B</v>
      </c>
      <c r="E199" s="17" t="str">
        <f>IFERROR(INDEX(Cadastro!$G$5:$G$112,$AB199),"")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3 de 5 do ciclo</v>
      </c>
      <c r="W199" s="34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3</v>
      </c>
      <c r="X199" s="34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11950</v>
      </c>
      <c r="B200" s="17" t="s">
        <v>162</v>
      </c>
      <c r="C200" s="17" t="str">
        <f>IFERROR(INDEX(Cadastro!$C$5:$C$112,$AB200),"NÃO INFORMADO")</f>
        <v>CAL</v>
      </c>
      <c r="D200" s="17" t="str">
        <f>IFERROR(INDEX(Cadastro!$D$5:$D$112,$AB200),"")</f>
        <v>B</v>
      </c>
      <c r="E200" s="17" t="str">
        <f>IFERROR(INDEX(Cadastro!$G$5:$G$112,$AB200),"")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4 de 5 do ciclo</v>
      </c>
      <c r="W200" s="34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4</v>
      </c>
      <c r="X200" s="34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11950</v>
      </c>
      <c r="B201" s="17" t="s">
        <v>162</v>
      </c>
      <c r="C201" s="17" t="str">
        <f>IFERROR(INDEX(Cadastro!$C$5:$C$112,$AB201),"NÃO INFORMADO")</f>
        <v>CAL</v>
      </c>
      <c r="D201" s="17" t="str">
        <f>IFERROR(INDEX(Cadastro!$D$5:$D$112,$AB201),"")</f>
        <v>B</v>
      </c>
      <c r="E201" s="17" t="str">
        <f>IFERROR(INDEX(Cadastro!$G$5:$G$112,$AB201),"")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5 de 5 do ciclo</v>
      </c>
      <c r="W201" s="34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5</v>
      </c>
      <c r="X201" s="34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11950</v>
      </c>
      <c r="B202" s="17" t="s">
        <v>162</v>
      </c>
      <c r="C202" s="17" t="str">
        <f>IFERROR(INDEX(Cadastro!$C$5:$C$112,$AB202),"NÃO INFORMADO")</f>
        <v>CAL</v>
      </c>
      <c r="D202" s="17" t="str">
        <f>IFERROR(INDEX(Cadastro!$D$5:$D$112,$AB202),"")</f>
        <v>B</v>
      </c>
      <c r="E202" s="17" t="str">
        <f>IFERROR(INDEX(Cadastro!$G$5:$G$112,$AB202),"")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1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prevista pelo ciclo</v>
      </c>
      <c r="W202" s="34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0</v>
      </c>
      <c r="X202" s="34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1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IFERROR(MATCH($A202&amp;"|"&amp;TEXT(_xlfn.MAXIFS(Cadastro!$E$5:$E$112,Cadastro!$A$5:$A$112,$A202,Cadastro!$E$5:$E$112,"&lt;="&amp;$F202),"yyyymmdd"),Cadastro!$I$5:$I$112,0),"")</f>
        <v>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11950</v>
      </c>
      <c r="B203" s="17" t="s">
        <v>162</v>
      </c>
      <c r="C203" s="17" t="str">
        <f>IFERROR(INDEX(Cadastro!$C$5:$C$112,$AB203),"NÃO INFORMADO")</f>
        <v>CAL</v>
      </c>
      <c r="D203" s="17" t="str">
        <f>IFERROR(INDEX(Cadastro!$D$5:$D$112,$AB203),"")</f>
        <v>B</v>
      </c>
      <c r="E203" s="17" t="str">
        <f>IFERROR(INDEX(Cadastro!$G$5:$G$112,$AB203),"")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1 de 5 do ciclo</v>
      </c>
      <c r="W203" s="34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1</v>
      </c>
      <c r="X203" s="34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IFERROR(MATCH($A203&amp;"|"&amp;TEXT(_xlfn.MAXIFS(Cadastro!$E$5:$E$112,Cadastro!$A$5:$A$112,$A203,Cadastro!$E$5:$E$112,"&lt;="&amp;$F203),"yyyymmdd"),Cadastro!$I$5:$I$112,0),"")</f>
        <v>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11950</v>
      </c>
      <c r="B204" s="17" t="s">
        <v>162</v>
      </c>
      <c r="C204" s="17" t="str">
        <f>IFERROR(INDEX(Cadastro!$C$5:$C$112,$AB204),"NÃO INFORMADO")</f>
        <v>CAL</v>
      </c>
      <c r="D204" s="17" t="str">
        <f>IFERROR(INDEX(Cadastro!$D$5:$D$112,$AB204),"")</f>
        <v>B</v>
      </c>
      <c r="E204" s="17" t="str">
        <f>IFERROR(INDEX(Cadastro!$G$5:$G$112,$AB204),"")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B</v>
      </c>
      <c r="L204" s="30">
        <f>SUMIFS(Dados!$E:$E,Dados!$A:$A,$A204,Dados!$S:$S,$F204)</f>
        <v>0</v>
      </c>
      <c r="M204" s="30">
        <f>IFERROR(INDEX(Parâmetros!$E$6:$E$11,MATCH($K204,Parâmetros!$A$6:$A$11,0)),"")</f>
        <v>7.67</v>
      </c>
      <c r="N204" s="33">
        <f t="shared" si="31"/>
        <v>0</v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Fora da apuração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2 de 5 do ciclo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2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IFERROR(MATCH($A204&amp;"|"&amp;TEXT(_xlfn.MAXIFS(Cadastro!$E$5:$E$112,Cadastro!$A$5:$A$112,$A204,Cadastro!$E$5:$E$112,"&lt;="&amp;$F204),"yyyymmdd"),Cadastro!$I$5:$I$112,0),"")</f>
        <v>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11950</v>
      </c>
      <c r="B205" s="17" t="s">
        <v>162</v>
      </c>
      <c r="C205" s="17" t="str">
        <f>IFERROR(INDEX(Cadastro!$C$5:$C$112,$AB205),"NÃO INFORMADO")</f>
        <v>CAL</v>
      </c>
      <c r="D205" s="17" t="str">
        <f>IFERROR(INDEX(Cadastro!$D$5:$D$112,$AB205),"")</f>
        <v>B</v>
      </c>
      <c r="E205" s="17" t="str">
        <f>IFERROR(INDEX(Cadastro!$G$5:$G$112,$AB205),"")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3 de 5 do ciclo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3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IFERROR(MATCH($A205&amp;"|"&amp;TEXT(_xlfn.MAXIFS(Cadastro!$E$5:$E$112,Cadastro!$A$5:$A$112,$A205,Cadastro!$E$5:$E$112,"&lt;="&amp;$F205),"yyyymmdd"),Cadastro!$I$5:$I$112,0),"")</f>
        <v>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11950</v>
      </c>
      <c r="B206" s="17" t="s">
        <v>162</v>
      </c>
      <c r="C206" s="17" t="str">
        <f>IFERROR(INDEX(Cadastro!$C$5:$C$112,$AB206),"NÃO INFORMADO")</f>
        <v>CAL</v>
      </c>
      <c r="D206" s="17" t="str">
        <f>IFERROR(INDEX(Cadastro!$D$5:$D$112,$AB206),"")</f>
        <v>B</v>
      </c>
      <c r="E206" s="17" t="str">
        <f>IFERROR(INDEX(Cadastro!$G$5:$G$112,$AB206),"")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4 de 5 do ciclo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4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IFERROR(MATCH($A206&amp;"|"&amp;TEXT(_xlfn.MAXIFS(Cadastro!$E$5:$E$112,Cadastro!$A$5:$A$112,$A206,Cadastro!$E$5:$E$112,"&lt;="&amp;$F206),"yyyymmdd"),Cadastro!$I$5:$I$112,0),"")</f>
        <v>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11950</v>
      </c>
      <c r="B207" s="17" t="s">
        <v>162</v>
      </c>
      <c r="C207" s="17" t="str">
        <f>IFERROR(INDEX(Cadastro!$C$5:$C$112,$AB207),"NÃO INFORMADO")</f>
        <v>CAL</v>
      </c>
      <c r="D207" s="17" t="str">
        <f>IFERROR(INDEX(Cadastro!$D$5:$D$112,$AB207),"")</f>
        <v>B</v>
      </c>
      <c r="E207" s="17" t="str">
        <f>IFERROR(INDEX(Cadastro!$G$5:$G$112,$AB207),"")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5 de 5 do ciclo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5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IFERROR(MATCH($A207&amp;"|"&amp;TEXT(_xlfn.MAXIFS(Cadastro!$E$5:$E$112,Cadastro!$A$5:$A$112,$A207,Cadastro!$E$5:$E$112,"&lt;="&amp;$F207),"yyyymmdd"),Cadastro!$I$5:$I$112,0),"")</f>
        <v>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11950</v>
      </c>
      <c r="B208" s="17" t="s">
        <v>162</v>
      </c>
      <c r="C208" s="17" t="str">
        <f>IFERROR(INDEX(Cadastro!$C$5:$C$112,$AB208),"NÃO INFORMADO")</f>
        <v>CAL</v>
      </c>
      <c r="D208" s="17" t="str">
        <f>IFERROR(INDEX(Cadastro!$D$5:$D$112,$AB208),"")</f>
        <v>B</v>
      </c>
      <c r="E208" s="17" t="str">
        <f>IFERROR(INDEX(Cadastro!$G$5:$G$112,$AB208),"")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1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Folga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Folga prevista pelo ciclo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0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1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Folga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IFERROR(MATCH($A208&amp;"|"&amp;TEXT(_xlfn.MAXIFS(Cadastro!$E$5:$E$112,Cadastro!$A$5:$A$112,$A208,Cadastro!$E$5:$E$112,"&lt;="&amp;$F208),"yyyymmdd"),Cadastro!$I$5:$I$112,0),"")</f>
        <v>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11950</v>
      </c>
      <c r="B209" s="17" t="s">
        <v>162</v>
      </c>
      <c r="C209" s="17" t="str">
        <f>IFERROR(INDEX(Cadastro!$C$5:$C$112,$AB209),"NÃO INFORMADO")</f>
        <v>CAL</v>
      </c>
      <c r="D209" s="17" t="str">
        <f>IFERROR(INDEX(Cadastro!$D$5:$D$112,$AB209),"")</f>
        <v>B</v>
      </c>
      <c r="E209" s="17" t="str">
        <f>IFERROR(INDEX(Cadastro!$G$5:$G$112,$AB209),"")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1 de 5 do ciclo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1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IFERROR(MATCH($A209&amp;"|"&amp;TEXT(_xlfn.MAXIFS(Cadastro!$E$5:$E$112,Cadastro!$A$5:$A$112,$A209,Cadastro!$E$5:$E$112,"&lt;="&amp;$F209),"yyyymmdd"),Cadastro!$I$5:$I$112,0),"")</f>
        <v>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11950</v>
      </c>
      <c r="B210" s="17" t="s">
        <v>162</v>
      </c>
      <c r="C210" s="17" t="str">
        <f>IFERROR(INDEX(Cadastro!$C$5:$C$112,$AB210),"NÃO INFORMADO")</f>
        <v>CAL</v>
      </c>
      <c r="D210" s="17" t="str">
        <f>IFERROR(INDEX(Cadastro!$D$5:$D$112,$AB210),"")</f>
        <v>B</v>
      </c>
      <c r="E210" s="17" t="str">
        <f>IFERROR(INDEX(Cadastro!$G$5:$G$112,$AB210),"")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>B</v>
      </c>
      <c r="L210" s="30">
        <f>SUMIFS(Dados!$E:$E,Dados!$A:$A,$A210,Dados!$S:$S,$F210)</f>
        <v>0</v>
      </c>
      <c r="M210" s="30">
        <f>IFERROR(INDEX(Parâmetros!$E$6:$E$11,MATCH($K210,Parâmetros!$A$6:$A$11,0)),"")</f>
        <v>7.67</v>
      </c>
      <c r="N210" s="33">
        <f t="shared" si="31"/>
        <v>0</v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Fora da apuração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FALTA DE REGISTRO · dia 2 de 5 do ciclo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2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Falta de registro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IFERROR(MATCH($A210&amp;"|"&amp;TEXT(_xlfn.MAXIFS(Cadastro!$E$5:$E$112,Cadastro!$A$5:$A$112,$A210,Cadastro!$E$5:$E$112,"&lt;="&amp;$F210),"yyyymmdd"),Cadastro!$I$5:$I$112,0),"")</f>
        <v>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11950</v>
      </c>
      <c r="B211" s="17" t="s">
        <v>162</v>
      </c>
      <c r="C211" s="17" t="str">
        <f>IFERROR(INDEX(Cadastro!$C$5:$C$112,$AB211),"NÃO INFORMADO")</f>
        <v>CAL</v>
      </c>
      <c r="D211" s="17" t="str">
        <f>IFERROR(INDEX(Cadastro!$D$5:$D$112,$AB211),"")</f>
        <v>B</v>
      </c>
      <c r="E211" s="17" t="str">
        <f>IFERROR(INDEX(Cadastro!$G$5:$G$112,$AB211),"")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3 de 5 do ciclo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3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11950</v>
      </c>
      <c r="B212" s="17" t="s">
        <v>162</v>
      </c>
      <c r="C212" s="17" t="str">
        <f>IFERROR(INDEX(Cadastro!$C$5:$C$112,$AB212),"NÃO INFORMADO")</f>
        <v>CAL</v>
      </c>
      <c r="D212" s="17" t="str">
        <f>IFERROR(INDEX(Cadastro!$D$5:$D$112,$AB212),"")</f>
        <v>B</v>
      </c>
      <c r="E212" s="17" t="str">
        <f>IFERROR(INDEX(Cadastro!$G$5:$G$112,$AB212),"")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4 de 5 do ciclo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4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7</v>
      </c>
    </row>
    <row r="213" spans="1:30" ht="15" customHeight="1" x14ac:dyDescent="0.25">
      <c r="A213" s="31">
        <v>11950</v>
      </c>
      <c r="B213" s="17" t="s">
        <v>162</v>
      </c>
      <c r="C213" s="17" t="str">
        <f>IFERROR(INDEX(Cadastro!$C$5:$C$112,$AB213),"NÃO INFORMADO")</f>
        <v>CAL</v>
      </c>
      <c r="D213" s="17" t="str">
        <f>IFERROR(INDEX(Cadastro!$D$5:$D$112,$AB213),"")</f>
        <v>B</v>
      </c>
      <c r="E213" s="17" t="str">
        <f>IFERROR(INDEX(Cadastro!$G$5:$G$112,$AB213),"")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5 de 5 do ciclo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5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7</v>
      </c>
    </row>
    <row r="214" spans="1:30" ht="15" customHeight="1" x14ac:dyDescent="0.25">
      <c r="A214" s="31">
        <v>11950</v>
      </c>
      <c r="B214" s="17" t="s">
        <v>162</v>
      </c>
      <c r="C214" s="17" t="str">
        <f>IFERROR(INDEX(Cadastro!$C$5:$C$112,$AB214),"NÃO INFORMADO")</f>
        <v>CAL</v>
      </c>
      <c r="D214" s="17" t="str">
        <f>IFERROR(INDEX(Cadastro!$D$5:$D$112,$AB214),"")</f>
        <v>B</v>
      </c>
      <c r="E214" s="17" t="str">
        <f>IFERROR(INDEX(Cadastro!$G$5:$G$112,$AB214),"")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1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Folga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Folga prevista pelo ciclo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1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Folga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7</v>
      </c>
    </row>
    <row r="215" spans="1:30" ht="15" customHeight="1" x14ac:dyDescent="0.25">
      <c r="A215" s="31">
        <v>11950</v>
      </c>
      <c r="B215" s="17" t="s">
        <v>162</v>
      </c>
      <c r="C215" s="17" t="str">
        <f>IFERROR(INDEX(Cadastro!$C$5:$C$112,$AB215),"NÃO INFORMADO")</f>
        <v>CAL</v>
      </c>
      <c r="D215" s="17" t="str">
        <f>IFERROR(INDEX(Cadastro!$D$5:$D$112,$AB215),"")</f>
        <v>B</v>
      </c>
      <c r="E215" s="17" t="str">
        <f>IFERROR(INDEX(Cadastro!$G$5:$G$112,$AB215),"")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1 de 5 do ciclo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7</v>
      </c>
    </row>
    <row r="216" spans="1:30" ht="15" customHeight="1" x14ac:dyDescent="0.25">
      <c r="A216" s="31">
        <v>11950</v>
      </c>
      <c r="B216" s="17" t="s">
        <v>162</v>
      </c>
      <c r="C216" s="17" t="str">
        <f>IFERROR(INDEX(Cadastro!$C$5:$C$112,$AB216),"NÃO INFORMADO")</f>
        <v>CAL</v>
      </c>
      <c r="D216" s="17" t="str">
        <f>IFERROR(INDEX(Cadastro!$D$5:$D$112,$AB216),"")</f>
        <v>B</v>
      </c>
      <c r="E216" s="17" t="str">
        <f>IFERROR(INDEX(Cadastro!$G$5:$G$112,$AB216),"")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B</v>
      </c>
      <c r="L216" s="30">
        <f>SUMIFS(Dados!$E:$E,Dados!$A:$A,$A216,Dados!$S:$S,$F216)</f>
        <v>0</v>
      </c>
      <c r="M216" s="30">
        <f>IFERROR(INDEX(Parâmetros!$E$6:$E$11,MATCH($K216,Parâmetros!$A$6:$A$11,0)),"")</f>
        <v>7.67</v>
      </c>
      <c r="N216" s="33">
        <f t="shared" si="31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2 de 5 do ciclo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7</v>
      </c>
    </row>
    <row r="217" spans="1:30" ht="15" customHeight="1" x14ac:dyDescent="0.25">
      <c r="A217" s="31">
        <v>11950</v>
      </c>
      <c r="B217" s="17" t="s">
        <v>162</v>
      </c>
      <c r="C217" s="17" t="str">
        <f>IFERROR(INDEX(Cadastro!$C$5:$C$112,$AB217),"NÃO INFORMADO")</f>
        <v>CAL</v>
      </c>
      <c r="D217" s="17" t="str">
        <f>IFERROR(INDEX(Cadastro!$D$5:$D$112,$AB217),"")</f>
        <v>B</v>
      </c>
      <c r="E217" s="17" t="str">
        <f>IFERROR(INDEX(Cadastro!$G$5:$G$112,$AB217),"")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3 de 5 do ciclo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7</v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NÃO INFORMADO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6x1"),WEEKDAY($F218,2)=6,AND($A218=$A207,$L207&gt;0)),"Folga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2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52351</v>
      </c>
      <c r="B219" s="17" t="s">
        <v>163</v>
      </c>
      <c r="C219" s="17" t="str">
        <f>IFERROR(INDEX(Cadastro!$C$5:$C$112,$AB219),"NÃO INFORMADO")</f>
        <v>NÃO INFORMADO</v>
      </c>
      <c r="D219" s="17" t="str">
        <f>IFERROR(INDEX(Cadastro!$D$5:$D$112,$AB219),"")</f>
        <v>Férias</v>
      </c>
      <c r="E219" s="17" t="str">
        <f>IFERROR(INDEX(Cadastro!$G$5:$G$112,$AB219),"")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6x1"),WEEKDAY($F219,2)=6,AND($A219=$A208,$L208&gt;0)),"Folga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$112,$AB219),"")="",IF($L219&gt;0,1,0),IF(IFERROR(INDEX(Cadastro!$F$5:$F$112,$AB219),"")&lt;=IFERROR(INDEX(Parâmetros!$B$39:$B$48,MATCH($E219,Parâmetros!$A$39:$A$48,0)),99),IFERROR(INDEX(Cadastro!$F$5:$F$112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$112,$AB219),"")="",0,IF(IFERROR(INDEX(Cadastro!$F$5:$F$112,$AB219),"")&gt;IFERROR(INDEX(Parâmetros!$B$39:$B$48,MATCH($E219,Parâmetros!$A$39:$A$48,0)),99),IFERROR(INDEX(Cadastro!$F$5:$F$112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registro"),IF(AND($AB219&lt;&gt;$AB218,IFERROR(INDEX(Cadastro!$F$5:$F$112,$AB219),"")=""),"Indeterminado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1</v>
      </c>
      <c r="AB219" s="31">
        <f>IFERROR(MATCH($A219&amp;"|"&amp;TEXT(_xlfn.MAXIFS(Cadastro!$E$5:$E$112,Cadastro!$A$5:$A$112,$A219,Cadastro!$E$5:$E$112,"&lt;="&amp;$F219),"yyyymmdd"),Cadastro!$I$5:$I$112,0),"")</f>
        <v>9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52351</v>
      </c>
      <c r="B220" s="17" t="s">
        <v>163</v>
      </c>
      <c r="C220" s="17" t="str">
        <f>IFERROR(INDEX(Cadastro!$C$5:$C$112,$AB220),"NÃO INFORMADO")</f>
        <v>NÃO INFORMADO</v>
      </c>
      <c r="D220" s="17" t="str">
        <f>IFERROR(INDEX(Cadastro!$D$5:$D$112,$AB220),"")</f>
        <v>Férias</v>
      </c>
      <c r="E220" s="17" t="str">
        <f>IFERROR(INDEX(Cadastro!$G$5:$G$112,$AB220),"")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6x1"),WEEKDAY($F220,2)=6,AND($A220=$A209,$L209&gt;0)),"Folga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$112,$AB220),"")="",IF($L220&gt;0,1,0),IF(IFERROR(INDEX(Cadastro!$F$5:$F$112,$AB220),"")&lt;=IFERROR(INDEX(Parâmetros!$B$39:$B$48,MATCH($E220,Parâmetros!$A$39:$A$48,0)),99),IFERROR(INDEX(Cadastro!$F$5:$F$112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$112,$AB220),"")="",0,IF(IFERROR(INDEX(Cadastro!$F$5:$F$112,$AB220),"")&gt;IFERROR(INDEX(Parâmetros!$B$39:$B$48,MATCH($E220,Parâmetros!$A$39:$A$48,0)),99),IFERROR(INDEX(Cadastro!$F$5:$F$112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registro"),IF(AND($AB220&lt;&gt;$AB219,IFERROR(INDEX(Cadastro!$F$5:$F$112,$AB220),"")=""),"Indeterminado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IFERROR(MATCH($A220&amp;"|"&amp;TEXT(_xlfn.MAXIFS(Cadastro!$E$5:$E$112,Cadastro!$A$5:$A$112,$A220,Cadastro!$E$5:$E$112,"&lt;="&amp;$F220),"yyyymmdd"),Cadastro!$I$5:$I$112,0),"")</f>
        <v>9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52351</v>
      </c>
      <c r="B221" s="17" t="s">
        <v>163</v>
      </c>
      <c r="C221" s="17" t="str">
        <f>IFERROR(INDEX(Cadastro!$C$5:$C$112,$AB221),"NÃO INFORMADO")</f>
        <v>NÃO INFORMADO</v>
      </c>
      <c r="D221" s="17" t="str">
        <f>IFERROR(INDEX(Cadastro!$D$5:$D$112,$AB221),"")</f>
        <v>Férias</v>
      </c>
      <c r="E221" s="17" t="str">
        <f>IFERROR(INDEX(Cadastro!$G$5:$G$112,$AB221),"")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6x1"),WEEKDAY($F221,2)=6,AND($A221=$A210,$L210&gt;0)),"Folga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IFERROR(MATCH($A221&amp;"|"&amp;TEXT(_xlfn.MAXIFS(Cadastro!$E$5:$E$112,Cadastro!$A$5:$A$112,$A221,Cadastro!$E$5:$E$112,"&lt;="&amp;$F221),"yyyymmdd"),Cadastro!$I$5:$I$112,0),"")</f>
        <v>9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52351</v>
      </c>
      <c r="B222" s="17" t="s">
        <v>163</v>
      </c>
      <c r="C222" s="17" t="str">
        <f>IFERROR(INDEX(Cadastro!$C$5:$C$112,$AB222),"NÃO INFORMADO")</f>
        <v>NÃO INFORMADO</v>
      </c>
      <c r="D222" s="17" t="str">
        <f>IFERROR(INDEX(Cadastro!$D$5:$D$112,$AB222),"")</f>
        <v>Férias</v>
      </c>
      <c r="E222" s="17" t="str">
        <f>IFERROR(INDEX(Cadastro!$G$5:$G$112,$AB222),"")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6x1"),WEEKDAY($F222,2)=6,AND($A222=$A211,$L211&gt;0)),"Folga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IFERROR(MATCH($A222&amp;"|"&amp;TEXT(_xlfn.MAXIFS(Cadastro!$E$5:$E$112,Cadastro!$A$5:$A$112,$A222,Cadastro!$E$5:$E$112,"&lt;="&amp;$F222),"yyyymmdd"),Cadastro!$I$5:$I$112,0),"")</f>
        <v>9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52351</v>
      </c>
      <c r="B223" s="17" t="s">
        <v>163</v>
      </c>
      <c r="C223" s="17" t="str">
        <f>IFERROR(INDEX(Cadastro!$C$5:$C$112,$AB223),"NÃO INFORMADO")</f>
        <v>NÃO INFORMADO</v>
      </c>
      <c r="D223" s="17" t="str">
        <f>IFERROR(INDEX(Cadastro!$D$5:$D$112,$AB223),"")</f>
        <v>Férias</v>
      </c>
      <c r="E223" s="17" t="str">
        <f>IFERROR(INDEX(Cadastro!$G$5:$G$112,$AB223),"")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6x1"),WEEKDAY($F223,2)=6,AND($A223=$A212,$L212&gt;0)),"Folga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IFERROR(MATCH($A223&amp;"|"&amp;TEXT(_xlfn.MAXIFS(Cadastro!$E$5:$E$112,Cadastro!$A$5:$A$112,$A223,Cadastro!$E$5:$E$112,"&lt;="&amp;$F223),"yyyymmdd"),Cadastro!$I$5:$I$112,0),"")</f>
        <v>9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52351</v>
      </c>
      <c r="B224" s="17" t="s">
        <v>163</v>
      </c>
      <c r="C224" s="17" t="str">
        <f>IFERROR(INDEX(Cadastro!$C$5:$C$112,$AB224),"NÃO INFORMADO")</f>
        <v>NÃO INFORMADO</v>
      </c>
      <c r="D224" s="17" t="str">
        <f>IFERROR(INDEX(Cadastro!$D$5:$D$112,$AB224),"")</f>
        <v>Férias</v>
      </c>
      <c r="E224" s="17" t="str">
        <f>IFERROR(INDEX(Cadastro!$G$5:$G$112,$AB224),"")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IFERROR(MATCH($A224&amp;"|"&amp;TEXT(_xlfn.MAXIFS(Cadastro!$E$5:$E$112,Cadastro!$A$5:$A$112,$A224,Cadastro!$E$5:$E$112,"&lt;="&amp;$F224),"yyyymmdd"),Cadastro!$I$5:$I$112,0),"")</f>
        <v>9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52351</v>
      </c>
      <c r="B225" s="17" t="s">
        <v>163</v>
      </c>
      <c r="C225" s="17" t="str">
        <f>IFERROR(INDEX(Cadastro!$C$5:$C$112,$AB225),"NÃO INFORMADO")</f>
        <v>NÃO INFORMADO</v>
      </c>
      <c r="D225" s="17" t="str">
        <f>IFERROR(INDEX(Cadastro!$D$5:$D$112,$AB225),"")</f>
        <v>Férias</v>
      </c>
      <c r="E225" s="17" t="str">
        <f>IFERROR(INDEX(Cadastro!$G$5:$G$112,$AB225),"")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IFERROR(MATCH($A225&amp;"|"&amp;TEXT(_xlfn.MAXIFS(Cadastro!$E$5:$E$112,Cadastro!$A$5:$A$112,$A225,Cadastro!$E$5:$E$112,"&lt;="&amp;$F225),"yyyymmdd"),Cadastro!$I$5:$I$112,0),"")</f>
        <v>9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52351</v>
      </c>
      <c r="B226" s="17" t="s">
        <v>163</v>
      </c>
      <c r="C226" s="17" t="str">
        <f>IFERROR(INDEX(Cadastro!$C$5:$C$112,$AB226),"NÃO INFORMADO")</f>
        <v>NÃO INFORMADO</v>
      </c>
      <c r="D226" s="17" t="str">
        <f>IFERROR(INDEX(Cadastro!$D$5:$D$112,$AB226),"")</f>
        <v>Férias</v>
      </c>
      <c r="E226" s="17" t="str">
        <f>IFERROR(INDEX(Cadastro!$G$5:$G$112,$AB226),"")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IFERROR(MATCH($A226&amp;"|"&amp;TEXT(_xlfn.MAXIFS(Cadastro!$E$5:$E$112,Cadastro!$A$5:$A$112,$A226,Cadastro!$E$5:$E$112,"&lt;="&amp;$F226),"yyyymmdd"),Cadastro!$I$5:$I$112,0),"")</f>
        <v>9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52351</v>
      </c>
      <c r="B227" s="17" t="s">
        <v>163</v>
      </c>
      <c r="C227" s="17" t="str">
        <f>IFERROR(INDEX(Cadastro!$C$5:$C$112,$AB227),"NÃO INFORMADO")</f>
        <v>NÃO INFORMADO</v>
      </c>
      <c r="D227" s="17" t="str">
        <f>IFERROR(INDEX(Cadastro!$D$5:$D$112,$AB227),"")</f>
        <v>Férias</v>
      </c>
      <c r="E227" s="17" t="str">
        <f>IFERROR(INDEX(Cadastro!$G$5:$G$112,$AB227),"")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IFERROR(MATCH($A227&amp;"|"&amp;TEXT(_xlfn.MAXIFS(Cadastro!$E$5:$E$112,Cadastro!$A$5:$A$112,$A227,Cadastro!$E$5:$E$112,"&lt;="&amp;$F227),"yyyymmdd"),Cadastro!$I$5:$I$112,0),"")</f>
        <v>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52351</v>
      </c>
      <c r="B228" s="17" t="s">
        <v>163</v>
      </c>
      <c r="C228" s="17" t="str">
        <f>IFERROR(INDEX(Cadastro!$C$5:$C$112,$AB228),"NÃO INFORMADO")</f>
        <v>NÃO INFORMADO</v>
      </c>
      <c r="D228" s="17" t="str">
        <f>IFERROR(INDEX(Cadastro!$D$5:$D$112,$AB228),"")</f>
        <v>Férias</v>
      </c>
      <c r="E228" s="17" t="str">
        <f>IFERROR(INDEX(Cadastro!$G$5:$G$112,$AB228),"")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52351</v>
      </c>
      <c r="B229" s="17" t="s">
        <v>163</v>
      </c>
      <c r="C229" s="17" t="str">
        <f>IFERROR(INDEX(Cadastro!$C$5:$C$112,$AB229),"NÃO INFORMADO")</f>
        <v>NÃO INFORMADO</v>
      </c>
      <c r="D229" s="17" t="str">
        <f>IFERROR(INDEX(Cadastro!$D$5:$D$112,$AB229),"")</f>
        <v>Férias</v>
      </c>
      <c r="E229" s="17" t="str">
        <f>IFERROR(INDEX(Cadastro!$G$5:$G$112,$AB229),"")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52351</v>
      </c>
      <c r="B230" s="17" t="s">
        <v>163</v>
      </c>
      <c r="C230" s="17" t="str">
        <f>IFERROR(INDEX(Cadastro!$C$5:$C$112,$AB230),"NÃO INFORMADO")</f>
        <v>NÃO INFORMADO</v>
      </c>
      <c r="D230" s="17" t="str">
        <f>IFERROR(INDEX(Cadastro!$D$5:$D$112,$AB230),"")</f>
        <v>Férias</v>
      </c>
      <c r="E230" s="17" t="str">
        <f>IFERROR(INDEX(Cadastro!$G$5:$G$112,$AB230),"")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52351</v>
      </c>
      <c r="B231" s="17" t="s">
        <v>163</v>
      </c>
      <c r="C231" s="17" t="str">
        <f>IFERROR(INDEX(Cadastro!$C$5:$C$112,$AB231),"NÃO INFORMADO")</f>
        <v>NÃO INFORMADO</v>
      </c>
      <c r="D231" s="17" t="str">
        <f>IFERROR(INDEX(Cadastro!$D$5:$D$112,$AB231),"")</f>
        <v>Férias</v>
      </c>
      <c r="E231" s="17" t="str">
        <f>IFERROR(INDEX(Cadastro!$G$5:$G$112,$AB231),"")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52351</v>
      </c>
      <c r="B232" s="17" t="s">
        <v>163</v>
      </c>
      <c r="C232" s="17" t="str">
        <f>IFERROR(INDEX(Cadastro!$C$5:$C$112,$AB232),"NÃO INFORMADO")</f>
        <v>NÃO INFORMADO</v>
      </c>
      <c r="D232" s="17" t="str">
        <f>IFERROR(INDEX(Cadastro!$D$5:$D$112,$AB232),"")</f>
        <v>Férias</v>
      </c>
      <c r="E232" s="17" t="str">
        <f>IFERROR(INDEX(Cadastro!$G$5:$G$112,$AB232),"")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52351</v>
      </c>
      <c r="B233" s="17" t="s">
        <v>163</v>
      </c>
      <c r="C233" s="17" t="str">
        <f>IFERROR(INDEX(Cadastro!$C$5:$C$112,$AB233),"NÃO INFORMADO")</f>
        <v>NÃO INFORMADO</v>
      </c>
      <c r="D233" s="17" t="str">
        <f>IFERROR(INDEX(Cadastro!$D$5:$D$112,$AB233),"")</f>
        <v>Férias</v>
      </c>
      <c r="E233" s="17" t="str">
        <f>IFERROR(INDEX(Cadastro!$G$5:$G$112,$AB233),"")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9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52351</v>
      </c>
      <c r="B234" s="17" t="s">
        <v>163</v>
      </c>
      <c r="C234" s="17" t="str">
        <f>IFERROR(INDEX(Cadastro!$C$5:$C$112,$AB234),"NÃO INFORMADO")</f>
        <v>NÃO INFORMADO</v>
      </c>
      <c r="D234" s="17" t="str">
        <f>IFERROR(INDEX(Cadastro!$D$5:$D$112,$AB234),"")</f>
        <v>Férias</v>
      </c>
      <c r="E234" s="17" t="str">
        <f>IFERROR(INDEX(Cadastro!$G$5:$G$112,$AB234),"")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IFERROR(MATCH($A234&amp;"|"&amp;TEXT(_xlfn.MAXIFS(Cadastro!$E$5:$E$112,Cadastro!$A$5:$A$112,$A234,Cadastro!$E$5:$E$112,"&lt;="&amp;$F234),"yyyymmdd"),Cadastro!$I$5:$I$112,0),"")</f>
        <v>9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52351</v>
      </c>
      <c r="B235" s="17" t="s">
        <v>163</v>
      </c>
      <c r="C235" s="17" t="str">
        <f>IFERROR(INDEX(Cadastro!$C$5:$C$112,$AB235),"NÃO INFORMADO")</f>
        <v>NÃO INFORMADO</v>
      </c>
      <c r="D235" s="17" t="str">
        <f>IFERROR(INDEX(Cadastro!$D$5:$D$112,$AB235),"")</f>
        <v>Férias</v>
      </c>
      <c r="E235" s="17" t="str">
        <f>IFERROR(INDEX(Cadastro!$G$5:$G$112,$AB235),"")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9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52351</v>
      </c>
      <c r="B236" s="17" t="s">
        <v>163</v>
      </c>
      <c r="C236" s="17" t="str">
        <f>IFERROR(INDEX(Cadastro!$C$5:$C$112,$AB236),"NÃO INFORMADO")</f>
        <v>NÃO INFORMADO</v>
      </c>
      <c r="D236" s="17" t="str">
        <f>IFERROR(INDEX(Cadastro!$D$5:$D$112,$AB236),"")</f>
        <v>Férias</v>
      </c>
      <c r="E236" s="17" t="str">
        <f>IFERROR(INDEX(Cadastro!$G$5:$G$112,$AB236),"")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9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52351</v>
      </c>
      <c r="B237" s="17" t="s">
        <v>163</v>
      </c>
      <c r="C237" s="17" t="str">
        <f>IFERROR(INDEX(Cadastro!$C$5:$C$112,$AB237),"NÃO INFORMADO")</f>
        <v>NÃO INFORMADO</v>
      </c>
      <c r="D237" s="17" t="str">
        <f>IFERROR(INDEX(Cadastro!$D$5:$D$112,$AB237),"")</f>
        <v>Férias</v>
      </c>
      <c r="E237" s="17" t="str">
        <f>IFERROR(INDEX(Cadastro!$G$5:$G$112,$AB237),"")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9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52351</v>
      </c>
      <c r="B238" s="17" t="s">
        <v>163</v>
      </c>
      <c r="C238" s="17" t="str">
        <f>IFERROR(INDEX(Cadastro!$C$5:$C$112,$AB238),"NÃO INFORMADO")</f>
        <v>NÃO INFORMADO</v>
      </c>
      <c r="D238" s="17" t="str">
        <f>IFERROR(INDEX(Cadastro!$D$5:$D$112,$AB238),"")</f>
        <v>Férias</v>
      </c>
      <c r="E238" s="17" t="str">
        <f>IFERROR(INDEX(Cadastro!$G$5:$G$112,$AB238),"")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9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52351</v>
      </c>
      <c r="B239" s="17" t="s">
        <v>163</v>
      </c>
      <c r="C239" s="17" t="str">
        <f>IFERROR(INDEX(Cadastro!$C$5:$C$112,$AB239),"NÃO INFORMADO")</f>
        <v>NÃO INFORMADO</v>
      </c>
      <c r="D239" s="17" t="str">
        <f>IFERROR(INDEX(Cadastro!$D$5:$D$112,$AB239),"")</f>
        <v>Férias</v>
      </c>
      <c r="E239" s="17" t="str">
        <f>IFERROR(INDEX(Cadastro!$G$5:$G$112,$AB239),"")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9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52351</v>
      </c>
      <c r="B240" s="17" t="s">
        <v>163</v>
      </c>
      <c r="C240" s="17" t="str">
        <f>IFERROR(INDEX(Cadastro!$C$5:$C$112,$AB240),"NÃO INFORMADO")</f>
        <v>NÃO INFORMADO</v>
      </c>
      <c r="D240" s="17" t="str">
        <f>IFERROR(INDEX(Cadastro!$D$5:$D$112,$AB240),"")</f>
        <v>Férias</v>
      </c>
      <c r="E240" s="17" t="str">
        <f>IFERROR(INDEX(Cadastro!$G$5:$G$112,$AB240),"")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9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52351</v>
      </c>
      <c r="B241" s="17" t="s">
        <v>163</v>
      </c>
      <c r="C241" s="17" t="str">
        <f>IFERROR(INDEX(Cadastro!$C$5:$C$112,$AB241),"NÃO INFORMADO")</f>
        <v>NÃO INFORMADO</v>
      </c>
      <c r="D241" s="17" t="str">
        <f>IFERROR(INDEX(Cadastro!$D$5:$D$112,$AB241),"")</f>
        <v>Férias</v>
      </c>
      <c r="E241" s="17" t="str">
        <f>IFERROR(INDEX(Cadastro!$G$5:$G$112,$AB241),"")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IFERROR(MATCH($A241&amp;"|"&amp;TEXT(_xlfn.MAXIFS(Cadastro!$E$5:$E$112,Cadastro!$A$5:$A$112,$A241,Cadastro!$E$5:$E$112,"&lt;="&amp;$F241),"yyyymmdd"),Cadastro!$I$5:$I$112,0),"")</f>
        <v>9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52351</v>
      </c>
      <c r="B242" s="17" t="s">
        <v>163</v>
      </c>
      <c r="C242" s="17" t="str">
        <f>IFERROR(INDEX(Cadastro!$C$5:$C$112,$AB242),"NÃO INFORMADO")</f>
        <v>NÃO INFORMADO</v>
      </c>
      <c r="D242" s="17" t="str">
        <f>IFERROR(INDEX(Cadastro!$D$5:$D$112,$AB242),"")</f>
        <v>Férias</v>
      </c>
      <c r="E242" s="17" t="str">
        <f>IFERROR(INDEX(Cadastro!$G$5:$G$112,$AB242),"")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9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52351</v>
      </c>
      <c r="B243" s="17" t="s">
        <v>163</v>
      </c>
      <c r="C243" s="17" t="str">
        <f>IFERROR(INDEX(Cadastro!$C$5:$C$112,$AB243),"NÃO INFORMADO")</f>
        <v>NÃO INFORMADO</v>
      </c>
      <c r="D243" s="17" t="str">
        <f>IFERROR(INDEX(Cadastro!$D$5:$D$112,$AB243),"")</f>
        <v>Férias</v>
      </c>
      <c r="E243" s="17" t="str">
        <f>IFERROR(INDEX(Cadastro!$G$5:$G$112,$AB243),"")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9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52351</v>
      </c>
      <c r="B244" s="17" t="s">
        <v>163</v>
      </c>
      <c r="C244" s="17" t="str">
        <f>IFERROR(INDEX(Cadastro!$C$5:$C$112,$AB244),"NÃO INFORMADO")</f>
        <v>NÃO INFORMADO</v>
      </c>
      <c r="D244" s="17" t="str">
        <f>IFERROR(INDEX(Cadastro!$D$5:$D$112,$AB244),"")</f>
        <v>Férias</v>
      </c>
      <c r="E244" s="17" t="str">
        <f>IFERROR(INDEX(Cadastro!$G$5:$G$112,$AB244),"")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9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52351</v>
      </c>
      <c r="B245" s="17" t="s">
        <v>163</v>
      </c>
      <c r="C245" s="17" t="str">
        <f>IFERROR(INDEX(Cadastro!$C$5:$C$112,$AB245),"NÃO INFORMADO")</f>
        <v>NÃO INFORMADO</v>
      </c>
      <c r="D245" s="17" t="str">
        <f>IFERROR(INDEX(Cadastro!$D$5:$D$112,$AB245),"")</f>
        <v>Férias</v>
      </c>
      <c r="E245" s="17" t="str">
        <f>IFERROR(INDEX(Cadastro!$G$5:$G$112,$AB245),"")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9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52351</v>
      </c>
      <c r="B246" s="17" t="s">
        <v>163</v>
      </c>
      <c r="C246" s="17" t="str">
        <f>IFERROR(INDEX(Cadastro!$C$5:$C$112,$AB246),"NÃO INFORMADO")</f>
        <v>NÃO INFORMADO</v>
      </c>
      <c r="D246" s="17" t="str">
        <f>IFERROR(INDEX(Cadastro!$D$5:$D$112,$AB246),"")</f>
        <v>Férias</v>
      </c>
      <c r="E246" s="17" t="str">
        <f>IFERROR(INDEX(Cadastro!$G$5:$G$112,$AB246),"")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9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52351</v>
      </c>
      <c r="B247" s="17" t="s">
        <v>163</v>
      </c>
      <c r="C247" s="17" t="str">
        <f>IFERROR(INDEX(Cadastro!$C$5:$C$112,$AB247),"NÃO INFORMADO")</f>
        <v>NÃO INFORMADO</v>
      </c>
      <c r="D247" s="17" t="str">
        <f>IFERROR(INDEX(Cadastro!$D$5:$D$112,$AB247),"")</f>
        <v>Férias</v>
      </c>
      <c r="E247" s="17" t="str">
        <f>IFERROR(INDEX(Cadastro!$G$5:$G$112,$AB247),"")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9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52351</v>
      </c>
      <c r="B248" s="17" t="s">
        <v>163</v>
      </c>
      <c r="C248" s="17" t="str">
        <f>IFERROR(INDEX(Cadastro!$C$5:$C$112,$AB248),"NÃO INFORMADO")</f>
        <v>NÃO INFORMADO</v>
      </c>
      <c r="D248" s="17" t="str">
        <f>IFERROR(INDEX(Cadastro!$D$5:$D$112,$AB248),"")</f>
        <v>Férias</v>
      </c>
      <c r="E248" s="17" t="str">
        <f>IFERROR(INDEX(Cadastro!$G$5:$G$112,$AB248),"")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9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52351</v>
      </c>
      <c r="B249" s="17" t="s">
        <v>163</v>
      </c>
      <c r="C249" s="17" t="str">
        <f>IFERROR(INDEX(Cadastro!$C$5:$C$112,$AB249),"NÃO INFORMADO")</f>
        <v>NÃO INFORMADO</v>
      </c>
      <c r="D249" s="17" t="str">
        <f>IFERROR(INDEX(Cadastro!$D$5:$D$112,$AB249),"")</f>
        <v>Férias</v>
      </c>
      <c r="E249" s="17" t="str">
        <f>IFERROR(INDEX(Cadastro!$G$5:$G$112,$AB249),"")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9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52351</v>
      </c>
      <c r="B250" s="17" t="s">
        <v>163</v>
      </c>
      <c r="C250" s="17" t="str">
        <f>IFERROR(INDEX(Cadastro!$C$5:$C$112,$AB250),"NÃO INFORMADO")</f>
        <v>NÃO INFORMADO</v>
      </c>
      <c r="D250" s="17" t="str">
        <f>IFERROR(INDEX(Cadastro!$D$5:$D$112,$AB250),"")</f>
        <v>Férias</v>
      </c>
      <c r="E250" s="17" t="str">
        <f>IFERROR(INDEX(Cadastro!$G$5:$G$112,$AB250),"")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6x1"),WEEKDAY($F250,2)=6,AND($A250=$A244,$L244&gt;0)),"Folga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$112,$AB250),"")="",IF($L250&gt;0,1,0),IF(IFERROR(INDEX(Cadastro!$F$5:$F$112,$AB250),"")&lt;=IFERROR(INDEX(Parâmetros!$B$39:$B$48,MATCH($E250,Parâmetros!$A$39:$A$48,0)),99),IFERROR(INDEX(Cadastro!$F$5:$F$112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$112,$AB250),"")="",0,IF(IFERROR(INDEX(Cadastro!$F$5:$F$112,$AB250),"")&gt;IFERROR(INDEX(Parâmetros!$B$39:$B$48,MATCH($E250,Parâmetros!$A$39:$A$48,0)),99),IFERROR(INDEX(Cadastro!$F$5:$F$112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registro"),IF(AND($AB250&lt;&gt;$AB249,IFERROR(INDEX(Cadastro!$F$5:$F$112,$AB250),"")=""),"Indeterminado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IFERROR(MATCH($A250&amp;"|"&amp;TEXT(_xlfn.MAXIFS(Cadastro!$E$5:$E$112,Cadastro!$A$5:$A$112,$A250,Cadastro!$E$5:$E$112,"&lt;="&amp;$F250),"yyyymmdd"),Cadastro!$I$5:$I$112,0),"")</f>
        <v>9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52351</v>
      </c>
      <c r="B251" s="17" t="s">
        <v>163</v>
      </c>
      <c r="C251" s="17" t="str">
        <f>IFERROR(INDEX(Cadastro!$C$5:$C$112,$AB251),"NÃO INFORMADO")</f>
        <v>NÃO INFORMADO</v>
      </c>
      <c r="D251" s="17" t="str">
        <f>IFERROR(INDEX(Cadastro!$D$5:$D$112,$AB251),"")</f>
        <v>Férias</v>
      </c>
      <c r="E251" s="17" t="str">
        <f>IFERROR(INDEX(Cadastro!$G$5:$G$112,$AB251),"")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6x1"),WEEKDAY($F251,2)=6,AND($A251=$A245,$L245&gt;0)),"Folga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$112,$AB251),"")="",IF($L251&gt;0,1,0),IF(IFERROR(INDEX(Cadastro!$F$5:$F$112,$AB251),"")&lt;=IFERROR(INDEX(Parâmetros!$B$39:$B$48,MATCH($E251,Parâmetros!$A$39:$A$48,0)),99),IFERROR(INDEX(Cadastro!$F$5:$F$112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$112,$AB251),"")="",0,IF(IFERROR(INDEX(Cadastro!$F$5:$F$112,$AB251),"")&gt;IFERROR(INDEX(Parâmetros!$B$39:$B$48,MATCH($E251,Parâmetros!$A$39:$A$48,0)),99),IFERROR(INDEX(Cadastro!$F$5:$F$112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registro"),IF(AND($AB251&lt;&gt;$AB250,IFERROR(INDEX(Cadastro!$F$5:$F$112,$AB251),"")=""),"Indeterminado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IFERROR(MATCH($A251&amp;"|"&amp;TEXT(_xlfn.MAXIFS(Cadastro!$E$5:$E$112,Cadastro!$A$5:$A$112,$A251,Cadastro!$E$5:$E$112,"&lt;="&amp;$F251),"yyyymmdd"),Cadastro!$I$5:$I$112,0),"")</f>
        <v>9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52351</v>
      </c>
      <c r="B252" s="17" t="s">
        <v>163</v>
      </c>
      <c r="C252" s="17" t="str">
        <f>IFERROR(INDEX(Cadastro!$C$5:$C$112,$AB252),"NÃO INFORMADO")</f>
        <v>NÃO INFORMADO</v>
      </c>
      <c r="D252" s="17" t="str">
        <f>IFERROR(INDEX(Cadastro!$D$5:$D$112,$AB252),"")</f>
        <v>Férias</v>
      </c>
      <c r="E252" s="17" t="str">
        <f>IFERROR(INDEX(Cadastro!$G$5:$G$112,$AB252),"")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9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52351</v>
      </c>
      <c r="B253" s="17" t="s">
        <v>163</v>
      </c>
      <c r="C253" s="17" t="str">
        <f>IFERROR(INDEX(Cadastro!$C$5:$C$112,$AB253),"NÃO INFORMADO")</f>
        <v>NÃO INFORMADO</v>
      </c>
      <c r="D253" s="17" t="str">
        <f>IFERROR(INDEX(Cadastro!$D$5:$D$112,$AB253),"")</f>
        <v>Férias</v>
      </c>
      <c r="E253" s="17" t="str">
        <f>IFERROR(INDEX(Cadastro!$G$5:$G$112,$AB253),"")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9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53726</v>
      </c>
      <c r="B254" s="17" t="s">
        <v>164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6x1"),WEEKDAY($F254,2)=6,AND($A254=$A243,$L243&gt;0)),"Folga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10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53726</v>
      </c>
      <c r="B255" s="17" t="s">
        <v>164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6x1"),WEEKDAY($F255,2)=6,AND($A255=$A244,$L244&gt;0)),"Folga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10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53726</v>
      </c>
      <c r="B256" s="17" t="s">
        <v>164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46267</v>
      </c>
      <c r="G256" s="32" t="str">
        <f t="shared" si="42"/>
        <v>qua</v>
      </c>
      <c r="H256" s="31" t="str">
        <f>IF($L256=0,"",_xlfn.MINIFS(Dados!$Q:$Q,Dados!$A:$A,$A256,Dados!$S:$S,$F256))</f>
        <v/>
      </c>
      <c r="I256" s="31" t="str">
        <f>IF($H256="","",_xlfn.MAXIFS(Dados!$R:$R,Dados!$A:$A,$A256,Dados!$S:$S,$F256))</f>
        <v/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0</v>
      </c>
      <c r="M256" s="30">
        <f>IFERROR(INDEX(Parâmetros!$E$6:$E$11,MATCH($K256,Parâmetros!$A$6:$A$11,0)),"")</f>
        <v>8.8000000000000007</v>
      </c>
      <c r="N256" s="33">
        <f t="shared" si="43"/>
        <v>0</v>
      </c>
      <c r="O256" s="33">
        <f>Parâmetros!$E$13</f>
        <v>0.8</v>
      </c>
      <c r="P256" s="32" t="str">
        <f>IF(OR($M256="",$F256&gt;Parâmetros!$E$14),"Não","Sim")</f>
        <v>Não</v>
      </c>
      <c r="Q256" s="32" t="str">
        <f t="shared" si="44"/>
        <v/>
      </c>
      <c r="R256" s="32" t="str">
        <f t="shared" si="45"/>
        <v/>
      </c>
      <c r="S256" s="30" t="str">
        <f t="shared" si="46"/>
        <v/>
      </c>
      <c r="T256" s="32" t="str">
        <f>IF($Q256&lt;&gt;"Sim","",IF($N256&gt;Parâmetros!$E$15,"Sim","Não"))</f>
        <v/>
      </c>
      <c r="U256" s="17" t="str">
        <f t="shared" si="47"/>
        <v>Fora da apuração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6x1"),WEEKDAY($F256,2)=6,AND($A256=$A245,$L245&gt;0)),"Folga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FALTA DE REGISTRO · dia útil da escala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Falta de registro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10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53726</v>
      </c>
      <c r="B257" s="17" t="s">
        <v>164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46268</v>
      </c>
      <c r="G257" s="32" t="str">
        <f t="shared" si="42"/>
        <v>qui</v>
      </c>
      <c r="H257" s="31" t="str">
        <f>IF($L257=0,"",_xlfn.MINIFS(Dados!$Q:$Q,Dados!$A:$A,$A257,Dados!$S:$S,$F257))</f>
        <v/>
      </c>
      <c r="I257" s="31" t="str">
        <f>IF($H257="","",_xlfn.MAXIFS(Dados!$R:$R,Dados!$A:$A,$A257,Dados!$S:$S,$F257))</f>
        <v/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0</v>
      </c>
      <c r="M257" s="30">
        <f>IFERROR(INDEX(Parâmetros!$E$6:$E$11,MATCH($K257,Parâmetros!$A$6:$A$11,0)),"")</f>
        <v>8.8000000000000007</v>
      </c>
      <c r="N257" s="33">
        <f t="shared" si="43"/>
        <v>0</v>
      </c>
      <c r="O257" s="33">
        <f>Parâmetros!$E$13</f>
        <v>0.8</v>
      </c>
      <c r="P257" s="32" t="str">
        <f>IF(OR($M257="",$F257&gt;Parâmetros!$E$14),"Não","Sim")</f>
        <v>Não</v>
      </c>
      <c r="Q257" s="32" t="str">
        <f t="shared" si="44"/>
        <v/>
      </c>
      <c r="R257" s="32" t="str">
        <f t="shared" si="45"/>
        <v/>
      </c>
      <c r="S257" s="30" t="str">
        <f t="shared" si="46"/>
        <v/>
      </c>
      <c r="T257" s="32" t="str">
        <f>IF($Q257&lt;&gt;"Sim","",IF($N257&gt;Parâmetros!$E$15,"Sim","Não"))</f>
        <v/>
      </c>
      <c r="U257" s="17" t="str">
        <f t="shared" si="47"/>
        <v>Fora da apuração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6x1"),WEEKDAY($F257,2)=6,AND($A257=$A246,$L246&gt;0)),"Folga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FALTA DE REGISTRO · dia útil da escala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Falta de registro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10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53726</v>
      </c>
      <c r="B258" s="17" t="s">
        <v>164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46269</v>
      </c>
      <c r="G258" s="32" t="str">
        <f t="shared" si="42"/>
        <v>sex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0</v>
      </c>
      <c r="M258" s="30">
        <f>IFERROR(INDEX(Parâmetros!$E$6:$E$11,MATCH($K258,Parâmetros!$A$6:$A$11,0)),"")</f>
        <v>8.8000000000000007</v>
      </c>
      <c r="N258" s="33">
        <f t="shared" si="43"/>
        <v>0</v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44"/>
        <v/>
      </c>
      <c r="R258" s="32" t="str">
        <f t="shared" si="45"/>
        <v/>
      </c>
      <c r="S258" s="30" t="str">
        <f t="shared" si="46"/>
        <v/>
      </c>
      <c r="T258" s="32" t="str">
        <f>IF($Q258&lt;&gt;"Sim","",IF($N258&gt;Parâmetros!$E$15,"Sim","Não"))</f>
        <v/>
      </c>
      <c r="U258" s="17" t="str">
        <f t="shared" si="47"/>
        <v>Fora da apuração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6x1"),WEEKDAY($F258,2)=6,AND($A258=$A247,$L247&gt;0)),"Folga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FALTA DE REGISTRO · dia útil da escala 6x1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Falta de registro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IFERROR(MATCH($A258&amp;"|"&amp;TEXT(_xlfn.MAXIFS(Cadastro!$E$5:$E$112,Cadastro!$A$5:$A$112,$A258,Cadastro!$E$5:$E$112,"&lt;="&amp;$F258),"yyyymmdd"),Cadastro!$I$5:$I$112,0),"")</f>
        <v>10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53726</v>
      </c>
      <c r="B259" s="17" t="s">
        <v>164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6x1"),WEEKDAY($F259,2)=6,AND($A259=$A248,$L248&gt;0)),"Folga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Folga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10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53726</v>
      </c>
      <c r="B260" s="17" t="s">
        <v>164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Folga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10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53726</v>
      </c>
      <c r="B261" s="17" t="s">
        <v>164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46272</v>
      </c>
      <c r="G261" s="32" t="str">
        <f t="shared" si="42"/>
        <v>seg</v>
      </c>
      <c r="H261" s="31" t="str">
        <f>IF($L261=0,"",_xlfn.MINIFS(Dados!$Q:$Q,Dados!$A:$A,$A261,Dados!$S:$S,$F261))</f>
        <v/>
      </c>
      <c r="I261" s="31" t="str">
        <f>IF($H261="","",_xlfn.MAXIFS(Dados!$R:$R,Dados!$A:$A,$A261,Dados!$S:$S,$F261))</f>
        <v/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0</v>
      </c>
      <c r="M261" s="30">
        <f>IFERROR(INDEX(Parâmetros!$E$6:$E$11,MATCH($K261,Parâmetros!$A$6:$A$11,0)),"")</f>
        <v>8.8000000000000007</v>
      </c>
      <c r="N261" s="33">
        <f t="shared" si="43"/>
        <v>0</v>
      </c>
      <c r="O261" s="33">
        <f>Parâmetros!$E$13</f>
        <v>0.8</v>
      </c>
      <c r="P261" s="32" t="str">
        <f>IF(OR($M261="",$F261&gt;Parâmetros!$E$14),"Não","Sim")</f>
        <v>Não</v>
      </c>
      <c r="Q261" s="32" t="str">
        <f t="shared" si="44"/>
        <v/>
      </c>
      <c r="R261" s="32" t="str">
        <f t="shared" si="45"/>
        <v/>
      </c>
      <c r="S261" s="30" t="str">
        <f t="shared" si="46"/>
        <v/>
      </c>
      <c r="T261" s="32" t="str">
        <f>IF($Q261&lt;&gt;"Sim","",IF($N261&gt;Parâmetros!$E$15,"Sim","Não"))</f>
        <v/>
      </c>
      <c r="U261" s="17" t="str">
        <f t="shared" si="47"/>
        <v>Fora da apuração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FALTA DE REGISTRO · dia útil da escala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Falta de registro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10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53726</v>
      </c>
      <c r="B262" s="17" t="s">
        <v>164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46273</v>
      </c>
      <c r="G262" s="32" t="str">
        <f t="shared" si="42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0</v>
      </c>
      <c r="M262" s="30">
        <f>IFERROR(INDEX(Parâmetros!$E$6:$E$11,MATCH($K262,Parâmetros!$A$6:$A$11,0)),"")</f>
        <v>8.8000000000000007</v>
      </c>
      <c r="N262" s="33">
        <f t="shared" si="43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44"/>
        <v/>
      </c>
      <c r="R262" s="32" t="str">
        <f t="shared" si="45"/>
        <v/>
      </c>
      <c r="S262" s="30" t="str">
        <f t="shared" si="46"/>
        <v/>
      </c>
      <c r="T262" s="32" t="str">
        <f>IF($Q262&lt;&gt;"Sim","",IF($N262&gt;Parâmetros!$E$15,"Sim","Não"))</f>
        <v/>
      </c>
      <c r="U262" s="17" t="str">
        <f t="shared" si="47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útil da escala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10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53726</v>
      </c>
      <c r="B263" s="17" t="s">
        <v>164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46274</v>
      </c>
      <c r="G263" s="32" t="str">
        <f t="shared" si="42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0</v>
      </c>
      <c r="M263" s="30">
        <f>IFERROR(INDEX(Parâmetros!$E$6:$E$11,MATCH($K263,Parâmetros!$A$6:$A$11,0)),"")</f>
        <v>8.8000000000000007</v>
      </c>
      <c r="N263" s="33">
        <f t="shared" si="43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44"/>
        <v/>
      </c>
      <c r="R263" s="32" t="str">
        <f t="shared" si="45"/>
        <v/>
      </c>
      <c r="S263" s="30" t="str">
        <f t="shared" si="46"/>
        <v/>
      </c>
      <c r="T263" s="32" t="str">
        <f>IF($Q263&lt;&gt;"Sim","",IF($N263&gt;Parâmetros!$E$15,"Sim","Não"))</f>
        <v/>
      </c>
      <c r="U263" s="17" t="str">
        <f t="shared" si="47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útil da escala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10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53726</v>
      </c>
      <c r="B264" s="17" t="s">
        <v>164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10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53726</v>
      </c>
      <c r="B265" s="17" t="s">
        <v>164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IFERROR(MATCH($A265&amp;"|"&amp;TEXT(_xlfn.MAXIFS(Cadastro!$E$5:$E$112,Cadastro!$A$5:$A$112,$A265,Cadastro!$E$5:$E$112,"&lt;="&amp;$F265),"yyyymmdd"),Cadastro!$I$5:$I$112,0),"")</f>
        <v>10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53726</v>
      </c>
      <c r="B266" s="17" t="s">
        <v>164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10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53726</v>
      </c>
      <c r="B267" s="17" t="s">
        <v>164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10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53726</v>
      </c>
      <c r="B268" s="17" t="s">
        <v>164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10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53726</v>
      </c>
      <c r="B269" s="17" t="s">
        <v>164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10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53726</v>
      </c>
      <c r="B270" s="17" t="s">
        <v>164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10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53726</v>
      </c>
      <c r="B271" s="17" t="s">
        <v>164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IFERROR(MATCH($A271&amp;"|"&amp;TEXT(_xlfn.MAXIFS(Cadastro!$E$5:$E$112,Cadastro!$A$5:$A$112,$A271,Cadastro!$E$5:$E$112,"&lt;="&amp;$F271),"yyyymmdd"),Cadastro!$I$5:$I$112,0),"")</f>
        <v>10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53726</v>
      </c>
      <c r="B272" s="17" t="s">
        <v>164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IFERROR(MATCH($A272&amp;"|"&amp;TEXT(_xlfn.MAXIFS(Cadastro!$E$5:$E$112,Cadastro!$A$5:$A$112,$A272,Cadastro!$E$5:$E$112,"&lt;="&amp;$F272),"yyyymmdd"),Cadastro!$I$5:$I$112,0),"")</f>
        <v>10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53726</v>
      </c>
      <c r="B273" s="17" t="s">
        <v>164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10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53726</v>
      </c>
      <c r="B274" s="17" t="s">
        <v>164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10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53726</v>
      </c>
      <c r="B275" s="17" t="s">
        <v>164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10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53726</v>
      </c>
      <c r="B276" s="17" t="s">
        <v>164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10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53726</v>
      </c>
      <c r="B277" s="17" t="s">
        <v>164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10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53726</v>
      </c>
      <c r="B278" s="17" t="s">
        <v>164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10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53726</v>
      </c>
      <c r="B279" s="17" t="s">
        <v>164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10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53726</v>
      </c>
      <c r="B280" s="17" t="s">
        <v>164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10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53726</v>
      </c>
      <c r="B281" s="17" t="s">
        <v>164</v>
      </c>
      <c r="C281" s="17" t="str">
        <f>IFERROR(INDEX(Cadastro!$C$5:$C$112,$AB281),"NÃO INFORMADO")</f>
        <v>PED</v>
      </c>
      <c r="D281" s="17" t="str">
        <f>IFERROR(INDEX(Cadastro!$D$5:$D$112,$AB281),"")</f>
        <v>6x1</v>
      </c>
      <c r="E281" s="17" t="str">
        <f>IFERROR(INDEX(Cadastro!$G$5:$G$112,$AB281),"")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6x1"),WEEKDAY($F281,2)=6,AND($A281=$A275,$L275&gt;0)),"Folga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$112,$AB281),"")="",IF($L281&gt;0,1,0),IF(IFERROR(INDEX(Cadastro!$F$5:$F$112,$AB281),"")&lt;=IFERROR(INDEX(Parâmetros!$B$39:$B$48,MATCH($E281,Parâmetros!$A$39:$A$48,0)),99),IFERROR(INDEX(Cadastro!$F$5:$F$112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$112,$AB281),"")="",0,IF(IFERROR(INDEX(Cadastro!$F$5:$F$112,$AB281),"")&gt;IFERROR(INDEX(Parâmetros!$B$39:$B$48,MATCH($E281,Parâmetros!$A$39:$A$48,0)),99),IFERROR(INDEX(Cadastro!$F$5:$F$112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registro"),IF(AND($AB281&lt;&gt;$AB280,IFERROR(INDEX(Cadastro!$F$5:$F$112,$AB281),"")=""),"Indeterminado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IFERROR(MATCH($A281&amp;"|"&amp;TEXT(_xlfn.MAXIFS(Cadastro!$E$5:$E$112,Cadastro!$A$5:$A$112,$A281,Cadastro!$E$5:$E$112,"&lt;="&amp;$F281),"yyyymmdd"),Cadastro!$I$5:$I$112,0),"")</f>
        <v>10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53726</v>
      </c>
      <c r="B282" s="17" t="s">
        <v>164</v>
      </c>
      <c r="C282" s="17" t="str">
        <f>IFERROR(INDEX(Cadastro!$C$5:$C$112,$AB282),"NÃO INFORMADO")</f>
        <v>PED</v>
      </c>
      <c r="D282" s="17" t="str">
        <f>IFERROR(INDEX(Cadastro!$D$5:$D$112,$AB282),"")</f>
        <v>6x1</v>
      </c>
      <c r="E282" s="17" t="str">
        <f>IFERROR(INDEX(Cadastro!$G$5:$G$112,$AB282),"")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6x1"),WEEKDAY($F282,2)=6,AND($A282=$A276,$L276&gt;0)),"Folga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$112,$AB282),"")="",IF($L282&gt;0,1,0),IF(IFERROR(INDEX(Cadastro!$F$5:$F$112,$AB282),"")&lt;=IFERROR(INDEX(Parâmetros!$B$39:$B$48,MATCH($E282,Parâmetros!$A$39:$A$48,0)),99),IFERROR(INDEX(Cadastro!$F$5:$F$112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$112,$AB282),"")="",0,IF(IFERROR(INDEX(Cadastro!$F$5:$F$112,$AB282),"")&gt;IFERROR(INDEX(Parâmetros!$B$39:$B$48,MATCH($E282,Parâmetros!$A$39:$A$48,0)),99),IFERROR(INDEX(Cadastro!$F$5:$F$112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registro"),IF(AND($AB282&lt;&gt;$AB281,IFERROR(INDEX(Cadastro!$F$5:$F$112,$AB282),"")=""),"Indeterminado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IFERROR(MATCH($A282&amp;"|"&amp;TEXT(_xlfn.MAXIFS(Cadastro!$E$5:$E$112,Cadastro!$A$5:$A$112,$A282,Cadastro!$E$5:$E$112,"&lt;="&amp;$F282),"yyyymmdd"),Cadastro!$I$5:$I$112,0),"")</f>
        <v>10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53726</v>
      </c>
      <c r="B283" s="17" t="s">
        <v>164</v>
      </c>
      <c r="C283" s="17" t="str">
        <f>IFERROR(INDEX(Cadastro!$C$5:$C$112,$AB283),"NÃO INFORMADO")</f>
        <v>PED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10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53726</v>
      </c>
      <c r="B284" s="17" t="s">
        <v>164</v>
      </c>
      <c r="C284" s="17" t="str">
        <f>IFERROR(INDEX(Cadastro!$C$5:$C$112,$AB284),"NÃO INFORMADO")</f>
        <v>PED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10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53726</v>
      </c>
      <c r="B285" s="17" t="s">
        <v>164</v>
      </c>
      <c r="C285" s="17" t="str">
        <f>IFERROR(INDEX(Cadastro!$C$5:$C$112,$AB285),"NÃO INFORMADO")</f>
        <v>PED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10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53726</v>
      </c>
      <c r="B286" s="17" t="s">
        <v>164</v>
      </c>
      <c r="C286" s="17" t="str">
        <f>IFERROR(INDEX(Cadastro!$C$5:$C$112,$AB286),"NÃO INFORMADO")</f>
        <v>PED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10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53726</v>
      </c>
      <c r="B287" s="17" t="s">
        <v>164</v>
      </c>
      <c r="C287" s="17" t="str">
        <f>IFERROR(INDEX(Cadastro!$C$5:$C$112,$AB287),"NÃO INFORMADO")</f>
        <v>PED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10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53726</v>
      </c>
      <c r="B288" s="17" t="s">
        <v>164</v>
      </c>
      <c r="C288" s="17" t="str">
        <f>IFERROR(INDEX(Cadastro!$C$5:$C$112,$AB288),"NÃO INFORMADO")</f>
        <v>PED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6x1"),IF(OR(AND(WEEKDAY($F288,2)=6,AND($A288=$A290,$L290&gt;0)),AND(WEEKDAY($F288,2)=7,AND($A288=$A287,$L287&gt;0))),"ATENÇÃO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IFERROR(MATCH($A288&amp;"|"&amp;TEXT(_xlfn.MAXIFS(Cadastro!$E$5:$E$112,Cadastro!$A$5:$A$112,$A288,Cadastro!$E$5:$E$112,"&lt;="&amp;$F288),"yyyymmdd"),Cadastro!$I$5:$I$112,0),"")</f>
        <v>10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53726</v>
      </c>
      <c r="B289" s="17" t="s">
        <v>164</v>
      </c>
      <c r="C289" s="17" t="str">
        <f>IFERROR(INDEX(Cadastro!$C$5:$C$112,$AB289),"NÃO INFORMADO")</f>
        <v>PED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6x1"),IF(OR(AND(WEEKDAY($F289,2)=6,AND($A289=$A291,$L291&gt;0)),AND(WEEKDAY($F289,2)=7,AND($A289=$A288,$L288&gt;0))),"ATENÇÃO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IFERROR(MATCH($A289&amp;"|"&amp;TEXT(_xlfn.MAXIFS(Cadastro!$E$5:$E$112,Cadastro!$A$5:$A$112,$A289,Cadastro!$E$5:$E$112,"&lt;="&amp;$F289),"yyyymmdd"),Cadastro!$I$5:$I$112,0),"")</f>
        <v>10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IFERROR(INDEX(Cadastro!$C$5:$C$112,$AB290),"NÃO INFORMADO")</f>
        <v>PED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6x1"),WEEKDAY($F290,2)=6,AND($A290=$A279,$L279&gt;0)),"Folga de fim de semana · apontou no domingo anterior",IF(AND(OR($D290="6x1",$D290="FF 6x1"),WEEKDAY($F290,2)=7,AND($A290=$A284,$L284&gt;0)),"Folga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6x1"),IF(OR(AND(WEEKDAY($F290,2)=6,AND($A290=$A291,$L291&gt;0)),AND(WEEKDAY($F290,2)=7,AND($A290=$A284,$L284&gt;0))),"ATENÇÃO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11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56030</v>
      </c>
      <c r="B291" s="17" t="s">
        <v>165</v>
      </c>
      <c r="C291" s="17" t="str">
        <f>IFERROR(INDEX(Cadastro!$C$5:$C$112,$AB291),"NÃO INFORMADO")</f>
        <v>PED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6x1"),WEEKDAY($F291,2)=6,AND($A291=$A280,$L280&gt;0)),"Folga de fim de semana · apontou no domingo anterior",IF(AND(OR($D291="6x1",$D291="FF 6x1"),WEEKDAY($F291,2)=7,AND($A291=$A285,$L285&gt;0)),"Folga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6x1"),IF(OR(AND(WEEKDAY($F291,2)=6,AND($A291=$A292,$L292&gt;0)),AND(WEEKDAY($F291,2)=7,AND($A291=$A285,$L285&gt;0))),"ATENÇÃO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11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56030</v>
      </c>
      <c r="B292" s="17" t="s">
        <v>165</v>
      </c>
      <c r="C292" s="17" t="str">
        <f>IFERROR(INDEX(Cadastro!$C$5:$C$112,$AB292),"NÃO INFORMADO")</f>
        <v>PED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46267</v>
      </c>
      <c r="G292" s="32" t="str">
        <f t="shared" si="48"/>
        <v>qua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49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50"/>
        <v/>
      </c>
      <c r="R292" s="32" t="str">
        <f t="shared" si="51"/>
        <v/>
      </c>
      <c r="S292" s="30" t="str">
        <f t="shared" si="52"/>
        <v/>
      </c>
      <c r="T292" s="32" t="str">
        <f>IF($Q292&lt;&gt;"Sim","",IF($N292&gt;Parâmetros!$E$15,"Sim","Não"))</f>
        <v/>
      </c>
      <c r="U292" s="17" t="str">
        <f t="shared" si="53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6x1"),WEEKDAY($F292,2)=6,AND($A292=$A281,$L281&gt;0)),"Folga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11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56030</v>
      </c>
      <c r="B293" s="17" t="s">
        <v>165</v>
      </c>
      <c r="C293" s="17" t="str">
        <f>IFERROR(INDEX(Cadastro!$C$5:$C$112,$AB293),"NÃO INFORMADO")</f>
        <v>PED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46268</v>
      </c>
      <c r="G293" s="32" t="str">
        <f t="shared" si="48"/>
        <v>qui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49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50"/>
        <v/>
      </c>
      <c r="R293" s="32" t="str">
        <f t="shared" si="51"/>
        <v/>
      </c>
      <c r="S293" s="30" t="str">
        <f t="shared" si="52"/>
        <v/>
      </c>
      <c r="T293" s="32" t="str">
        <f>IF($Q293&lt;&gt;"Sim","",IF($N293&gt;Parâmetros!$E$15,"Sim","Não"))</f>
        <v/>
      </c>
      <c r="U293" s="17" t="str">
        <f t="shared" si="53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6x1"),WEEKDAY($F293,2)=6,AND($A293=$A282,$L282&gt;0)),"Folga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11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56030</v>
      </c>
      <c r="B294" s="17" t="s">
        <v>165</v>
      </c>
      <c r="C294" s="17" t="str">
        <f>IFERROR(INDEX(Cadastro!$C$5:$C$112,$AB294),"NÃO INFORMADO")</f>
        <v>PED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46269</v>
      </c>
      <c r="G294" s="32" t="str">
        <f t="shared" si="48"/>
        <v>sex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0</v>
      </c>
      <c r="M294" s="30">
        <f>IFERROR(INDEX(Parâmetros!$E$6:$E$11,MATCH($K294,Parâmetros!$A$6:$A$11,0)),"")</f>
        <v>8.8000000000000007</v>
      </c>
      <c r="N294" s="33">
        <f t="shared" si="49"/>
        <v>0</v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50"/>
        <v/>
      </c>
      <c r="R294" s="32" t="str">
        <f t="shared" si="51"/>
        <v/>
      </c>
      <c r="S294" s="30" t="str">
        <f t="shared" si="52"/>
        <v/>
      </c>
      <c r="T294" s="32" t="str">
        <f>IF($Q294&lt;&gt;"Sim","",IF($N294&gt;Parâmetros!$E$15,"Sim","Não"))</f>
        <v/>
      </c>
      <c r="U294" s="17" t="str">
        <f t="shared" si="53"/>
        <v>Fora da apuração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6x1"),WEEKDAY($F294,2)=6,AND($A294=$A283,$L283&gt;0)),"Folga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FALTA DE REGISTRO · dia útil da escala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Falta de registro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11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56030</v>
      </c>
      <c r="B295" s="17" t="s">
        <v>165</v>
      </c>
      <c r="C295" s="17" t="str">
        <f>IFERROR(INDEX(Cadastro!$C$5:$C$112,$AB295),"NÃO INFORMADO")</f>
        <v>PED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46270</v>
      </c>
      <c r="G295" s="32" t="str">
        <f t="shared" si="48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49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0"/>
        <v/>
      </c>
      <c r="R295" s="32" t="str">
        <f t="shared" si="51"/>
        <v/>
      </c>
      <c r="S295" s="30" t="str">
        <f t="shared" si="52"/>
        <v/>
      </c>
      <c r="T295" s="32" t="str">
        <f>IF($Q295&lt;&gt;"Sim","",IF($N295&gt;Parâmetros!$E$15,"Sim","Não"))</f>
        <v/>
      </c>
      <c r="U295" s="17" t="str">
        <f t="shared" si="53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6x1"),WEEKDAY($F295,2)=6,AND($A295=$A284,$L284&gt;0)),"Folga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IFERROR(MATCH($A295&amp;"|"&amp;TEXT(_xlfn.MAXIFS(Cadastro!$E$5:$E$112,Cadastro!$A$5:$A$112,$A295,Cadastro!$E$5:$E$112,"&lt;="&amp;$F295),"yyyymmdd"),Cadastro!$I$5:$I$112,0),"")</f>
        <v>11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56030</v>
      </c>
      <c r="B296" s="17" t="s">
        <v>165</v>
      </c>
      <c r="C296" s="17" t="str">
        <f>IFERROR(INDEX(Cadastro!$C$5:$C$112,$AB296),"NÃO INFORMADO")</f>
        <v>PED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6x1"),WEEKDAY($F296,2)=6,AND($A296=$A285,$L285&gt;0)),"Folga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sem apontamento no sábado nem no domingo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Folga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11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56030</v>
      </c>
      <c r="B297" s="17" t="s">
        <v>165</v>
      </c>
      <c r="C297" s="17" t="str">
        <f>IFERROR(INDEX(Cadastro!$C$5:$C$112,$AB297),"NÃO INFORMADO")</f>
        <v>PED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46272</v>
      </c>
      <c r="G297" s="32" t="str">
        <f t="shared" si="48"/>
        <v>seg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49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50"/>
        <v/>
      </c>
      <c r="R297" s="32" t="str">
        <f t="shared" si="51"/>
        <v/>
      </c>
      <c r="S297" s="30" t="str">
        <f t="shared" si="52"/>
        <v/>
      </c>
      <c r="T297" s="32" t="str">
        <f>IF($Q297&lt;&gt;"Sim","",IF($N297&gt;Parâmetros!$E$15,"Sim","Não"))</f>
        <v/>
      </c>
      <c r="U297" s="17" t="str">
        <f t="shared" si="53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11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56030</v>
      </c>
      <c r="B298" s="17" t="s">
        <v>165</v>
      </c>
      <c r="C298" s="17" t="str">
        <f>IFERROR(INDEX(Cadastro!$C$5:$C$112,$AB298),"NÃO INFORMADO")</f>
        <v>PED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46273</v>
      </c>
      <c r="G298" s="32" t="str">
        <f t="shared" si="48"/>
        <v>ter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49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50"/>
        <v/>
      </c>
      <c r="R298" s="32" t="str">
        <f t="shared" si="51"/>
        <v/>
      </c>
      <c r="S298" s="30" t="str">
        <f t="shared" si="52"/>
        <v/>
      </c>
      <c r="T298" s="32" t="str">
        <f>IF($Q298&lt;&gt;"Sim","",IF($N298&gt;Parâmetros!$E$15,"Sim","Não"))</f>
        <v/>
      </c>
      <c r="U298" s="17" t="str">
        <f t="shared" si="53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56030</v>
      </c>
      <c r="B299" s="17" t="s">
        <v>165</v>
      </c>
      <c r="C299" s="17" t="str">
        <f>IFERROR(INDEX(Cadastro!$C$5:$C$112,$AB299),"NÃO INFORMADO")</f>
        <v>PED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50"/>
        <v/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56030</v>
      </c>
      <c r="B300" s="17" t="s">
        <v>165</v>
      </c>
      <c r="C300" s="17" t="str">
        <f>IFERROR(INDEX(Cadastro!$C$5:$C$112,$AB300),"NÃO INFORMADO")</f>
        <v>PED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56030</v>
      </c>
      <c r="B301" s="17" t="s">
        <v>165</v>
      </c>
      <c r="C301" s="17" t="str">
        <f>IFERROR(INDEX(Cadastro!$C$5:$C$112,$AB301),"NÃO INFORMADO")</f>
        <v>PED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56030</v>
      </c>
      <c r="B302" s="17" t="s">
        <v>165</v>
      </c>
      <c r="C302" s="17" t="str">
        <f>IFERROR(INDEX(Cadastro!$C$5:$C$112,$AB302),"NÃO INFORMADO")</f>
        <v>PED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IFERROR(MATCH($A302&amp;"|"&amp;TEXT(_xlfn.MAXIFS(Cadastro!$E$5:$E$112,Cadastro!$A$5:$A$112,$A302,Cadastro!$E$5:$E$112,"&lt;="&amp;$F302),"yyyymmdd"),Cadastro!$I$5:$I$112,0),"")</f>
        <v>11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56030</v>
      </c>
      <c r="B303" s="17" t="s">
        <v>165</v>
      </c>
      <c r="C303" s="17" t="str">
        <f>IFERROR(INDEX(Cadastro!$C$5:$C$112,$AB303),"NÃO INFORMADO")</f>
        <v>PED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IFERROR(MATCH($A303&amp;"|"&amp;TEXT(_xlfn.MAXIFS(Cadastro!$E$5:$E$112,Cadastro!$A$5:$A$112,$A303,Cadastro!$E$5:$E$112,"&lt;="&amp;$F303),"yyyymmdd"),Cadastro!$I$5:$I$112,0),"")</f>
        <v>11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56030</v>
      </c>
      <c r="B304" s="17" t="s">
        <v>165</v>
      </c>
      <c r="C304" s="17" t="str">
        <f>IFERROR(INDEX(Cadastro!$C$5:$C$112,$AB304),"NÃO INFORMADO")</f>
        <v>PED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56030</v>
      </c>
      <c r="B305" s="17" t="s">
        <v>165</v>
      </c>
      <c r="C305" s="17" t="str">
        <f>IFERROR(INDEX(Cadastro!$C$5:$C$112,$AB305),"NÃO INFORMADO")</f>
        <v>PED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56030</v>
      </c>
      <c r="B306" s="17" t="s">
        <v>165</v>
      </c>
      <c r="C306" s="17" t="str">
        <f>IFERROR(INDEX(Cadastro!$C$5:$C$112,$AB306),"NÃO INFORMADO")</f>
        <v>PED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56030</v>
      </c>
      <c r="B307" s="17" t="s">
        <v>165</v>
      </c>
      <c r="C307" s="17" t="str">
        <f>IFERROR(INDEX(Cadastro!$C$5:$C$112,$AB307),"NÃO INFORMADO")</f>
        <v>PED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56030</v>
      </c>
      <c r="B308" s="17" t="s">
        <v>165</v>
      </c>
      <c r="C308" s="17" t="str">
        <f>IFERROR(INDEX(Cadastro!$C$5:$C$112,$AB308),"NÃO INFORMADO")</f>
        <v>PED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56030</v>
      </c>
      <c r="B309" s="17" t="s">
        <v>165</v>
      </c>
      <c r="C309" s="17" t="str">
        <f>IFERROR(INDEX(Cadastro!$C$5:$C$112,$AB309),"NÃO INFORMADO")</f>
        <v>PED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56030</v>
      </c>
      <c r="B310" s="17" t="s">
        <v>165</v>
      </c>
      <c r="C310" s="17" t="str">
        <f>IFERROR(INDEX(Cadastro!$C$5:$C$112,$AB310),"NÃO INFORMADO")</f>
        <v>PED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56030</v>
      </c>
      <c r="B311" s="17" t="s">
        <v>165</v>
      </c>
      <c r="C311" s="17" t="str">
        <f>IFERROR(INDEX(Cadastro!$C$5:$C$112,$AB311),"NÃO INFORMADO")</f>
        <v>PED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56030</v>
      </c>
      <c r="B312" s="17" t="s">
        <v>165</v>
      </c>
      <c r="C312" s="17" t="str">
        <f>IFERROR(INDEX(Cadastro!$C$5:$C$112,$AB312),"NÃO INFORMADO")</f>
        <v>PED</v>
      </c>
      <c r="D312" s="17" t="str">
        <f>IFERROR(INDEX(Cadastro!$D$5:$D$112,$AB312),"")</f>
        <v>6x1</v>
      </c>
      <c r="E312" s="17" t="str">
        <f>IFERROR(INDEX(Cadastro!$G$5:$G$112,$AB312),"")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6x1"),WEEKDAY($F312,2)=6,AND($A312=$A306,$L306&gt;0)),"Folga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$112,$AB312),"")="",IF($L312&gt;0,1,0),IF(IFERROR(INDEX(Cadastro!$F$5:$F$112,$AB312),"")&lt;=IFERROR(INDEX(Parâmetros!$B$39:$B$48,MATCH($E312,Parâmetros!$A$39:$A$48,0)),99),IFERROR(INDEX(Cadastro!$F$5:$F$112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$112,$AB312),"")="",0,IF(IFERROR(INDEX(Cadastro!$F$5:$F$112,$AB312),"")&gt;IFERROR(INDEX(Parâmetros!$B$39:$B$48,MATCH($E312,Parâmetros!$A$39:$A$48,0)),99),IFERROR(INDEX(Cadastro!$F$5:$F$112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registro"),IF(AND($AB312&lt;&gt;$AB311,IFERROR(INDEX(Cadastro!$F$5:$F$112,$AB312),"")=""),"Indeterminado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IFERROR(MATCH($A312&amp;"|"&amp;TEXT(_xlfn.MAXIFS(Cadastro!$E$5:$E$112,Cadastro!$A$5:$A$112,$A312,Cadastro!$E$5:$E$112,"&lt;="&amp;$F312),"yyyymmdd"),Cadastro!$I$5:$I$112,0),"")</f>
        <v>11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56030</v>
      </c>
      <c r="B313" s="17" t="s">
        <v>165</v>
      </c>
      <c r="C313" s="17" t="str">
        <f>IFERROR(INDEX(Cadastro!$C$5:$C$112,$AB313),"NÃO INFORMADO")</f>
        <v>PED</v>
      </c>
      <c r="D313" s="17" t="str">
        <f>IFERROR(INDEX(Cadastro!$D$5:$D$112,$AB313),"")</f>
        <v>6x1</v>
      </c>
      <c r="E313" s="17" t="str">
        <f>IFERROR(INDEX(Cadastro!$G$5:$G$112,$AB313),"")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6x1"),WEEKDAY($F313,2)=6,AND($A313=$A307,$L307&gt;0)),"Folga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$112,$AB313),"")="",IF($L313&gt;0,1,0),IF(IFERROR(INDEX(Cadastro!$F$5:$F$112,$AB313),"")&lt;=IFERROR(INDEX(Parâmetros!$B$39:$B$48,MATCH($E313,Parâmetros!$A$39:$A$48,0)),99),IFERROR(INDEX(Cadastro!$F$5:$F$112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$112,$AB313),"")="",0,IF(IFERROR(INDEX(Cadastro!$F$5:$F$112,$AB313),"")&gt;IFERROR(INDEX(Parâmetros!$B$39:$B$48,MATCH($E313,Parâmetros!$A$39:$A$48,0)),99),IFERROR(INDEX(Cadastro!$F$5:$F$112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registro"),IF(AND($AB313&lt;&gt;$AB312,IFERROR(INDEX(Cadastro!$F$5:$F$112,$AB313),"")=""),"Indeterminado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IFERROR(MATCH($A313&amp;"|"&amp;TEXT(_xlfn.MAXIFS(Cadastro!$E$5:$E$112,Cadastro!$A$5:$A$112,$A313,Cadastro!$E$5:$E$112,"&lt;="&amp;$F313),"yyyymmdd"),Cadastro!$I$5:$I$112,0),"")</f>
        <v>11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56030</v>
      </c>
      <c r="B314" s="17" t="s">
        <v>165</v>
      </c>
      <c r="C314" s="17" t="str">
        <f>IFERROR(INDEX(Cadastro!$C$5:$C$112,$AB314),"NÃO INFORMADO")</f>
        <v>PED</v>
      </c>
      <c r="D314" s="17" t="str">
        <f>IFERROR(INDEX(Cadastro!$D$5:$D$112,$AB314),"")</f>
        <v>6x1</v>
      </c>
      <c r="E314" s="17" t="str">
        <f>IFERROR(INDEX(Cadastro!$G$5:$G$112,$AB314),"")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11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56030</v>
      </c>
      <c r="B315" s="17" t="s">
        <v>165</v>
      </c>
      <c r="C315" s="17" t="str">
        <f>IFERROR(INDEX(Cadastro!$C$5:$C$112,$AB315),"NÃO INFORMADO")</f>
        <v>PED</v>
      </c>
      <c r="D315" s="17" t="str">
        <f>IFERROR(INDEX(Cadastro!$D$5:$D$112,$AB315),"")</f>
        <v>6x1</v>
      </c>
      <c r="E315" s="17" t="str">
        <f>IFERROR(INDEX(Cadastro!$G$5:$G$112,$AB315),"")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11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56030</v>
      </c>
      <c r="B316" s="17" t="s">
        <v>165</v>
      </c>
      <c r="C316" s="17" t="str">
        <f>IFERROR(INDEX(Cadastro!$C$5:$C$112,$AB316),"NÃO INFORMADO")</f>
        <v>PED</v>
      </c>
      <c r="D316" s="17" t="str">
        <f>IFERROR(INDEX(Cadastro!$D$5:$D$112,$AB316),"")</f>
        <v>6x1</v>
      </c>
      <c r="E316" s="17" t="str">
        <f>IFERROR(INDEX(Cadastro!$G$5:$G$112,$AB316),"")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IFERROR(MATCH($A316&amp;"|"&amp;TEXT(_xlfn.MAXIFS(Cadastro!$E$5:$E$112,Cadastro!$A$5:$A$112,$A316,Cadastro!$E$5:$E$112,"&lt;="&amp;$F316),"yyyymmdd"),Cadastro!$I$5:$I$112,0),"")</f>
        <v>11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56030</v>
      </c>
      <c r="B317" s="17" t="s">
        <v>165</v>
      </c>
      <c r="C317" s="17" t="str">
        <f>IFERROR(INDEX(Cadastro!$C$5:$C$112,$AB317),"NÃO INFORMADO")</f>
        <v>PED</v>
      </c>
      <c r="D317" s="17" t="str">
        <f>IFERROR(INDEX(Cadastro!$D$5:$D$112,$AB317),"")</f>
        <v>6x1</v>
      </c>
      <c r="E317" s="17" t="str">
        <f>IFERROR(INDEX(Cadastro!$G$5:$G$112,$AB317),"")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11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56030</v>
      </c>
      <c r="B318" s="17" t="s">
        <v>165</v>
      </c>
      <c r="C318" s="17" t="str">
        <f>IFERROR(INDEX(Cadastro!$C$5:$C$112,$AB318),"NÃO INFORMADO")</f>
        <v>PED</v>
      </c>
      <c r="D318" s="17" t="str">
        <f>IFERROR(INDEX(Cadastro!$D$5:$D$112,$AB318),"")</f>
        <v>6x1</v>
      </c>
      <c r="E318" s="17" t="str">
        <f>IFERROR(INDEX(Cadastro!$G$5:$G$112,$AB318),"")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IFERROR(MATCH($A318&amp;"|"&amp;TEXT(_xlfn.MAXIFS(Cadastro!$E$5:$E$112,Cadastro!$A$5:$A$112,$A318,Cadastro!$E$5:$E$112,"&lt;="&amp;$F318),"yyyymmdd"),Cadastro!$I$5:$I$112,0),"")</f>
        <v>11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56030</v>
      </c>
      <c r="B319" s="17" t="s">
        <v>165</v>
      </c>
      <c r="C319" s="17" t="str">
        <f>IFERROR(INDEX(Cadastro!$C$5:$C$112,$AB319),"NÃO INFORMADO")</f>
        <v>PED</v>
      </c>
      <c r="D319" s="17" t="str">
        <f>IFERROR(INDEX(Cadastro!$D$5:$D$112,$AB319),"")</f>
        <v>6x1</v>
      </c>
      <c r="E319" s="17" t="str">
        <f>IFERROR(INDEX(Cadastro!$G$5:$G$112,$AB319),"")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11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56030</v>
      </c>
      <c r="B320" s="17" t="s">
        <v>165</v>
      </c>
      <c r="C320" s="17" t="str">
        <f>IFERROR(INDEX(Cadastro!$C$5:$C$112,$AB320),"NÃO INFORMADO")</f>
        <v>PED</v>
      </c>
      <c r="D320" s="17" t="str">
        <f>IFERROR(INDEX(Cadastro!$D$5:$D$112,$AB320),"")</f>
        <v>6x1</v>
      </c>
      <c r="E320" s="17" t="str">
        <f>IFERROR(INDEX(Cadastro!$G$5:$G$112,$AB320),"")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11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56030</v>
      </c>
      <c r="B321" s="17" t="s">
        <v>165</v>
      </c>
      <c r="C321" s="17" t="str">
        <f>IFERROR(INDEX(Cadastro!$C$5:$C$112,$AB321),"NÃO INFORMADO")</f>
        <v>PED</v>
      </c>
      <c r="D321" s="17" t="str">
        <f>IFERROR(INDEX(Cadastro!$D$5:$D$112,$AB321),"")</f>
        <v>6x1</v>
      </c>
      <c r="E321" s="17" t="str">
        <f>IFERROR(INDEX(Cadastro!$G$5:$G$112,$AB321),"")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IFERROR(MATCH($A321&amp;"|"&amp;TEXT(_xlfn.MAXIFS(Cadastro!$E$5:$E$112,Cadastro!$A$5:$A$112,$A321,Cadastro!$E$5:$E$112,"&lt;="&amp;$F321),"yyyymmdd"),Cadastro!$I$5:$I$112,0),"")</f>
        <v>11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56030</v>
      </c>
      <c r="B322" s="17" t="s">
        <v>165</v>
      </c>
      <c r="C322" s="17" t="str">
        <f>IFERROR(INDEX(Cadastro!$C$5:$C$112,$AB322),"NÃO INFORMADO")</f>
        <v>PED</v>
      </c>
      <c r="D322" s="17" t="str">
        <f>IFERROR(INDEX(Cadastro!$D$5:$D$112,$AB322),"")</f>
        <v>6x1</v>
      </c>
      <c r="E322" s="17" t="str">
        <f>IFERROR(INDEX(Cadastro!$G$5:$G$112,$AB322),"")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IFERROR(MATCH($A322&amp;"|"&amp;TEXT(_xlfn.MAXIFS(Cadastro!$E$5:$E$112,Cadastro!$A$5:$A$112,$A322,Cadastro!$E$5:$E$112,"&lt;="&amp;$F322),"yyyymmdd"),Cadastro!$I$5:$I$112,0),"")</f>
        <v>11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56030</v>
      </c>
      <c r="B323" s="17" t="s">
        <v>165</v>
      </c>
      <c r="C323" s="17" t="str">
        <f>IFERROR(INDEX(Cadastro!$C$5:$C$112,$AB323),"NÃO INFORMADO")</f>
        <v>PED</v>
      </c>
      <c r="D323" s="17" t="str">
        <f>IFERROR(INDEX(Cadastro!$D$5:$D$112,$AB323),"")</f>
        <v>6x1</v>
      </c>
      <c r="E323" s="17" t="str">
        <f>IFERROR(INDEX(Cadastro!$G$5:$G$112,$AB323),"")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11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56030</v>
      </c>
      <c r="B324" s="17" t="s">
        <v>165</v>
      </c>
      <c r="C324" s="17" t="str">
        <f>IFERROR(INDEX(Cadastro!$C$5:$C$112,$AB324),"NÃO INFORMADO")</f>
        <v>PED</v>
      </c>
      <c r="D324" s="17" t="str">
        <f>IFERROR(INDEX(Cadastro!$D$5:$D$112,$AB324),"")</f>
        <v>6x1</v>
      </c>
      <c r="E324" s="17" t="str">
        <f>IFERROR(INDEX(Cadastro!$G$5:$G$112,$AB324),"")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11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56030</v>
      </c>
      <c r="B325" s="17" t="s">
        <v>165</v>
      </c>
      <c r="C325" s="17" t="str">
        <f>IFERROR(INDEX(Cadastro!$C$5:$C$112,$AB325),"NÃO INFORMADO")</f>
        <v>PED</v>
      </c>
      <c r="D325" s="17" t="str">
        <f>IFERROR(INDEX(Cadastro!$D$5:$D$112,$AB325),"")</f>
        <v>6x1</v>
      </c>
      <c r="E325" s="17" t="str">
        <f>IFERROR(INDEX(Cadastro!$G$5:$G$112,$AB325),"")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11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56030</v>
      </c>
      <c r="B326" s="17" t="s">
        <v>165</v>
      </c>
      <c r="C326" s="17" t="str">
        <f>IFERROR(INDEX(Cadastro!$C$5:$C$112,$AB326),"NÃO INFORMADO")</f>
        <v>PED</v>
      </c>
      <c r="D326" s="17" t="str">
        <f>IFERROR(INDEX(Cadastro!$D$5:$D$112,$AB326),"")</f>
        <v>6x1</v>
      </c>
      <c r="E326" s="17" t="str">
        <f>IFERROR(INDEX(Cadastro!$G$5:$G$112,$AB326),"")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11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11229</v>
      </c>
      <c r="B327" s="17" t="s">
        <v>166</v>
      </c>
      <c r="C327" s="17" t="str">
        <f>IFERROR(INDEX(Cadastro!$C$5:$C$112,$AB327),"NÃO INFORMADO")</f>
        <v>CAL</v>
      </c>
      <c r="D327" s="17" t="str">
        <f>IFERROR(INDEX(Cadastro!$D$5:$D$112,$AB327),"")</f>
        <v>6x1</v>
      </c>
      <c r="E327" s="17" t="str">
        <f>IFERROR(INDEX(Cadastro!$G$5:$G$112,$AB327),"")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6x1"),WEEKDAY($F327,2)=6,AND($A327=$A315,$L315&gt;0)),"Folga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12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11229</v>
      </c>
      <c r="B328" s="17" t="s">
        <v>166</v>
      </c>
      <c r="C328" s="17" t="str">
        <f>IFERROR(INDEX(Cadastro!$C$5:$C$112,$AB328),"NÃO INFORMADO")</f>
        <v>CAL</v>
      </c>
      <c r="D328" s="17" t="str">
        <f>IFERROR(INDEX(Cadastro!$D$5:$D$112,$AB328),"")</f>
        <v>6x1</v>
      </c>
      <c r="E328" s="17" t="str">
        <f>IFERROR(INDEX(Cadastro!$G$5:$G$112,$AB328),"")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6x1"),WEEKDAY($F328,2)=6,AND($A328=$A316,$L316&gt;0)),"Folga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IFERROR(MATCH($A328&amp;"|"&amp;TEXT(_xlfn.MAXIFS(Cadastro!$E$5:$E$112,Cadastro!$A$5:$A$112,$A328,Cadastro!$E$5:$E$112,"&lt;="&amp;$F328),"yyyymmdd"),Cadastro!$I$5:$I$112,0),"")</f>
        <v>12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11229</v>
      </c>
      <c r="B329" s="17" t="s">
        <v>166</v>
      </c>
      <c r="C329" s="17" t="str">
        <f>IFERROR(INDEX(Cadastro!$C$5:$C$112,$AB329),"NÃO INFORMADO")</f>
        <v>CAL</v>
      </c>
      <c r="D329" s="17" t="str">
        <f>IFERROR(INDEX(Cadastro!$D$5:$D$112,$AB329),"")</f>
        <v>6x1</v>
      </c>
      <c r="E329" s="17" t="str">
        <f>IFERROR(INDEX(Cadastro!$G$5:$G$112,$AB329),"")</f>
        <v>6x1</v>
      </c>
      <c r="F329" s="29">
        <v>46267</v>
      </c>
      <c r="G329" s="32" t="str">
        <f t="shared" si="54"/>
        <v>qua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0</v>
      </c>
      <c r="M329" s="30">
        <f>IFERROR(INDEX(Parâmetros!$E$6:$E$11,MATCH($K329,Parâmetros!$A$6:$A$11,0)),"")</f>
        <v>8.8000000000000007</v>
      </c>
      <c r="N329" s="33">
        <f t="shared" si="55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56"/>
        <v/>
      </c>
      <c r="R329" s="32" t="str">
        <f t="shared" si="57"/>
        <v/>
      </c>
      <c r="S329" s="30" t="str">
        <f t="shared" si="58"/>
        <v/>
      </c>
      <c r="T329" s="32" t="str">
        <f>IF($Q329&lt;&gt;"Sim","",IF($N329&gt;Parâmetros!$E$15,"Sim","Não"))</f>
        <v/>
      </c>
      <c r="U329" s="17" t="str">
        <f t="shared" si="59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6x1"),WEEKDAY($F329,2)=6,AND($A329=$A317,$L317&gt;0)),"Folga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útil da escala 6x1</v>
      </c>
      <c r="W329" s="34" t="str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12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11229</v>
      </c>
      <c r="B330" s="17" t="s">
        <v>166</v>
      </c>
      <c r="C330" s="17" t="str">
        <f>IFERROR(INDEX(Cadastro!$C$5:$C$112,$AB330),"NÃO INFORMADO")</f>
        <v>CAL</v>
      </c>
      <c r="D330" s="17" t="str">
        <f>IFERROR(INDEX(Cadastro!$D$5:$D$112,$AB330),"")</f>
        <v>6x1</v>
      </c>
      <c r="E330" s="17" t="str">
        <f>IFERROR(INDEX(Cadastro!$G$5:$G$112,$AB330),"")</f>
        <v>6x1</v>
      </c>
      <c r="F330" s="29">
        <v>46268</v>
      </c>
      <c r="G330" s="32" t="str">
        <f t="shared" si="54"/>
        <v>qui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0</v>
      </c>
      <c r="M330" s="30">
        <f>IFERROR(INDEX(Parâmetros!$E$6:$E$11,MATCH($K330,Parâmetros!$A$6:$A$11,0)),"")</f>
        <v>8.8000000000000007</v>
      </c>
      <c r="N330" s="33">
        <f t="shared" si="55"/>
        <v>0</v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56"/>
        <v/>
      </c>
      <c r="R330" s="32" t="str">
        <f t="shared" si="57"/>
        <v/>
      </c>
      <c r="S330" s="30" t="str">
        <f t="shared" si="58"/>
        <v/>
      </c>
      <c r="T330" s="32" t="str">
        <f>IF($Q330&lt;&gt;"Sim","",IF($N330&gt;Parâmetros!$E$15,"Sim","Não"))</f>
        <v/>
      </c>
      <c r="U330" s="17" t="str">
        <f t="shared" si="59"/>
        <v>Fora da apuração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6x1"),WEEKDAY($F330,2)=6,AND($A330=$A318,$L318&gt;0)),"Folga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FALTA DE REGISTRO · dia útil da escala 6x1</v>
      </c>
      <c r="W330" s="34" t="str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Falta de registro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12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11229</v>
      </c>
      <c r="B331" s="17" t="s">
        <v>166</v>
      </c>
      <c r="C331" s="17" t="str">
        <f>IFERROR(INDEX(Cadastro!$C$5:$C$112,$AB331),"NÃO INFORMADO")</f>
        <v>CAL</v>
      </c>
      <c r="D331" s="17" t="str">
        <f>IFERROR(INDEX(Cadastro!$D$5:$D$112,$AB331),"")</f>
        <v>6x1</v>
      </c>
      <c r="E331" s="17" t="str">
        <f>IFERROR(INDEX(Cadastro!$G$5:$G$112,$AB331),"")</f>
        <v>6x1</v>
      </c>
      <c r="F331" s="29">
        <v>46269</v>
      </c>
      <c r="G331" s="32" t="str">
        <f t="shared" si="54"/>
        <v>sex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0</v>
      </c>
      <c r="M331" s="30">
        <f>IFERROR(INDEX(Parâmetros!$E$6:$E$11,MATCH($K331,Parâmetros!$A$6:$A$11,0)),"")</f>
        <v>8.8000000000000007</v>
      </c>
      <c r="N331" s="33">
        <f t="shared" si="55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56"/>
        <v/>
      </c>
      <c r="R331" s="32" t="str">
        <f t="shared" si="57"/>
        <v/>
      </c>
      <c r="S331" s="30" t="str">
        <f t="shared" si="58"/>
        <v/>
      </c>
      <c r="T331" s="32" t="str">
        <f>IF($Q331&lt;&gt;"Sim","",IF($N331&gt;Parâmetros!$E$15,"Sim","Não"))</f>
        <v/>
      </c>
      <c r="U331" s="17" t="str">
        <f t="shared" si="59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6x1"),WEEKDAY($F331,2)=6,AND($A331=$A319,$L319&gt;0)),"Folga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útil da escala 6x1</v>
      </c>
      <c r="W331" s="34" t="str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IFERROR(MATCH($A331&amp;"|"&amp;TEXT(_xlfn.MAXIFS(Cadastro!$E$5:$E$112,Cadastro!$A$5:$A$112,$A331,Cadastro!$E$5:$E$112,"&lt;="&amp;$F331),"yyyymmdd"),Cadastro!$I$5:$I$112,0),"")</f>
        <v>12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11229</v>
      </c>
      <c r="B332" s="17" t="s">
        <v>166</v>
      </c>
      <c r="C332" s="17" t="str">
        <f>IFERROR(INDEX(Cadastro!$C$5:$C$112,$AB332),"NÃO INFORMADO")</f>
        <v>CAL</v>
      </c>
      <c r="D332" s="17" t="str">
        <f>IFERROR(INDEX(Cadastro!$D$5:$D$112,$AB332),"")</f>
        <v>6x1</v>
      </c>
      <c r="E332" s="17" t="str">
        <f>IFERROR(INDEX(Cadastro!$G$5:$G$112,$AB332),"")</f>
        <v>6x1</v>
      </c>
      <c r="F332" s="29">
        <v>46270</v>
      </c>
      <c r="G332" s="32" t="str">
        <f t="shared" si="54"/>
        <v>sáb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55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56"/>
        <v/>
      </c>
      <c r="R332" s="32" t="str">
        <f t="shared" si="57"/>
        <v/>
      </c>
      <c r="S332" s="30" t="str">
        <f t="shared" si="58"/>
        <v/>
      </c>
      <c r="T332" s="32" t="str">
        <f>IF($Q332&lt;&gt;"Sim","",IF($N332&gt;Parâmetros!$E$15,"Sim","Não"))</f>
        <v/>
      </c>
      <c r="U332" s="17" t="str">
        <f t="shared" si="59"/>
        <v>Folga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6x1"),WEEKDAY($F332,2)=6,AND($A332=$A320,$L320&gt;0)),"Folga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Folga de fim de semana · sem apontamento no sábado nem no domingo</v>
      </c>
      <c r="W332" s="34" t="str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Folga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IFERROR(MATCH($A332&amp;"|"&amp;TEXT(_xlfn.MAXIFS(Cadastro!$E$5:$E$112,Cadastro!$A$5:$A$112,$A332,Cadastro!$E$5:$E$112,"&lt;="&amp;$F332),"yyyymmdd"),Cadastro!$I$5:$I$112,0),"")</f>
        <v>12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11229</v>
      </c>
      <c r="B333" s="17" t="s">
        <v>166</v>
      </c>
      <c r="C333" s="17" t="str">
        <f>IFERROR(INDEX(Cadastro!$C$5:$C$112,$AB333),"NÃO INFORMADO")</f>
        <v>CAL</v>
      </c>
      <c r="D333" s="17" t="str">
        <f>IFERROR(INDEX(Cadastro!$D$5:$D$112,$AB333),"")</f>
        <v>6x1</v>
      </c>
      <c r="E333" s="17" t="str">
        <f>IFERROR(INDEX(Cadastro!$G$5:$G$112,$AB333),"")</f>
        <v>6x1</v>
      </c>
      <c r="F333" s="29">
        <v>46271</v>
      </c>
      <c r="G333" s="32" t="str">
        <f t="shared" si="54"/>
        <v>dom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55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56"/>
        <v/>
      </c>
      <c r="R333" s="32" t="str">
        <f t="shared" si="57"/>
        <v/>
      </c>
      <c r="S333" s="30" t="str">
        <f t="shared" si="58"/>
        <v/>
      </c>
      <c r="T333" s="32" t="str">
        <f>IF($Q333&lt;&gt;"Sim","",IF($N333&gt;Parâmetros!$E$15,"Sim","Não"))</f>
        <v/>
      </c>
      <c r="U333" s="17" t="str">
        <f t="shared" si="59"/>
        <v>Folga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6x1"),WEEKDAY($F333,2)=6,AND($A333=$A321,$L321&gt;0)),"Folga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Folga de fim de semana · sem apontamento no sábado nem no domingo</v>
      </c>
      <c r="W333" s="34" t="str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Folga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IFERROR(MATCH($A333&amp;"|"&amp;TEXT(_xlfn.MAXIFS(Cadastro!$E$5:$E$112,Cadastro!$A$5:$A$112,$A333,Cadastro!$E$5:$E$112,"&lt;="&amp;$F333),"yyyymmdd"),Cadastro!$I$5:$I$112,0),"")</f>
        <v>12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11229</v>
      </c>
      <c r="B334" s="17" t="s">
        <v>166</v>
      </c>
      <c r="C334" s="17" t="str">
        <f>IFERROR(INDEX(Cadastro!$C$5:$C$112,$AB334),"NÃO INFORMADO")</f>
        <v>CAL</v>
      </c>
      <c r="D334" s="17" t="str">
        <f>IFERROR(INDEX(Cadastro!$D$5:$D$112,$AB334),"")</f>
        <v>6x1</v>
      </c>
      <c r="E334" s="17" t="str">
        <f>IFERROR(INDEX(Cadastro!$G$5:$G$112,$AB334),"")</f>
        <v>6x1</v>
      </c>
      <c r="F334" s="29">
        <v>46272</v>
      </c>
      <c r="G334" s="32" t="str">
        <f t="shared" si="54"/>
        <v>seg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0</v>
      </c>
      <c r="M334" s="30">
        <f>IFERROR(INDEX(Parâmetros!$E$6:$E$11,MATCH($K334,Parâmetros!$A$6:$A$11,0)),"")</f>
        <v>8.8000000000000007</v>
      </c>
      <c r="N334" s="33">
        <f t="shared" si="55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56"/>
        <v/>
      </c>
      <c r="R334" s="32" t="str">
        <f t="shared" si="57"/>
        <v/>
      </c>
      <c r="S334" s="30" t="str">
        <f t="shared" si="58"/>
        <v/>
      </c>
      <c r="T334" s="32" t="str">
        <f>IF($Q334&lt;&gt;"Sim","",IF($N334&gt;Parâmetros!$E$15,"Sim","Não"))</f>
        <v/>
      </c>
      <c r="U334" s="17" t="str">
        <f t="shared" si="59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6x1"),WEEKDAY($F334,2)=6,AND($A334=$A322,$L322&gt;0)),"Folga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útil da escala 6x1</v>
      </c>
      <c r="W334" s="34" t="str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IFERROR(MATCH($A334&amp;"|"&amp;TEXT(_xlfn.MAXIFS(Cadastro!$E$5:$E$112,Cadastro!$A$5:$A$112,$A334,Cadastro!$E$5:$E$112,"&lt;="&amp;$F334),"yyyymmdd"),Cadastro!$I$5:$I$112,0),"")</f>
        <v>12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11229</v>
      </c>
      <c r="B335" s="17" t="s">
        <v>166</v>
      </c>
      <c r="C335" s="17" t="str">
        <f>IFERROR(INDEX(Cadastro!$C$5:$C$112,$AB335),"NÃO INFORMADO")</f>
        <v>CAL</v>
      </c>
      <c r="D335" s="17" t="str">
        <f>IFERROR(INDEX(Cadastro!$D$5:$D$112,$AB335),"")</f>
        <v>6x1</v>
      </c>
      <c r="E335" s="17" t="str">
        <f>IFERROR(INDEX(Cadastro!$G$5:$G$112,$AB335),"")</f>
        <v>6x1</v>
      </c>
      <c r="F335" s="29">
        <v>46273</v>
      </c>
      <c r="G335" s="32" t="str">
        <f t="shared" si="54"/>
        <v>ter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0</v>
      </c>
      <c r="M335" s="30">
        <f>IFERROR(INDEX(Parâmetros!$E$6:$E$11,MATCH($K335,Parâmetros!$A$6:$A$11,0)),"")</f>
        <v>8.8000000000000007</v>
      </c>
      <c r="N335" s="33">
        <f t="shared" si="55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56"/>
        <v/>
      </c>
      <c r="R335" s="32" t="str">
        <f t="shared" si="57"/>
        <v/>
      </c>
      <c r="S335" s="30" t="str">
        <f t="shared" si="58"/>
        <v/>
      </c>
      <c r="T335" s="32" t="str">
        <f>IF($Q335&lt;&gt;"Sim","",IF($N335&gt;Parâmetros!$E$15,"Sim","Não"))</f>
        <v/>
      </c>
      <c r="U335" s="17" t="str">
        <f t="shared" si="59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6x1"),WEEKDAY($F335,2)=6,AND($A335=$A323,$L323&gt;0)),"Folga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útil da escala 6x1</v>
      </c>
      <c r="W335" s="34" t="str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12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11229</v>
      </c>
      <c r="B336" s="17" t="s">
        <v>166</v>
      </c>
      <c r="C336" s="17" t="str">
        <f>IFERROR(INDEX(Cadastro!$C$5:$C$112,$AB336),"NÃO INFORMADO")</f>
        <v>CAL</v>
      </c>
      <c r="D336" s="17" t="str">
        <f>IFERROR(INDEX(Cadastro!$D$5:$D$112,$AB336),"")</f>
        <v>6x1</v>
      </c>
      <c r="E336" s="17" t="str">
        <f>IFERROR(INDEX(Cadastro!$G$5:$G$112,$AB336),"")</f>
        <v>6x1</v>
      </c>
      <c r="F336" s="29">
        <v>46274</v>
      </c>
      <c r="G336" s="32" t="str">
        <f t="shared" si="54"/>
        <v>qua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0</v>
      </c>
      <c r="M336" s="30">
        <f>IFERROR(INDEX(Parâmetros!$E$6:$E$11,MATCH($K336,Parâmetros!$A$6:$A$11,0)),"")</f>
        <v>8.8000000000000007</v>
      </c>
      <c r="N336" s="33">
        <f t="shared" si="55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56"/>
        <v/>
      </c>
      <c r="R336" s="32" t="str">
        <f t="shared" si="57"/>
        <v/>
      </c>
      <c r="S336" s="30" t="str">
        <f t="shared" si="58"/>
        <v/>
      </c>
      <c r="T336" s="32" t="str">
        <f>IF($Q336&lt;&gt;"Sim","",IF($N336&gt;Parâmetros!$E$15,"Sim","Não"))</f>
        <v/>
      </c>
      <c r="U336" s="17" t="str">
        <f t="shared" si="59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6x1"),WEEKDAY($F336,2)=6,AND($A336=$A324,$L324&gt;0)),"Folga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útil da escala 6x1</v>
      </c>
      <c r="W336" s="34" t="str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12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11229</v>
      </c>
      <c r="B337" s="17" t="s">
        <v>166</v>
      </c>
      <c r="C337" s="17" t="str">
        <f>IFERROR(INDEX(Cadastro!$C$5:$C$112,$AB337),"NÃO INFORMADO")</f>
        <v>CAL</v>
      </c>
      <c r="D337" s="17" t="str">
        <f>IFERROR(INDEX(Cadastro!$D$5:$D$112,$AB337),"")</f>
        <v>6x1</v>
      </c>
      <c r="E337" s="17" t="str">
        <f>IFERROR(INDEX(Cadastro!$G$5:$G$112,$AB337),"")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6x1"),WEEKDAY($F337,2)=6,AND($A337=$A325,$L325&gt;0)),"Folga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12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11229</v>
      </c>
      <c r="B338" s="17" t="s">
        <v>166</v>
      </c>
      <c r="C338" s="17" t="str">
        <f>IFERROR(INDEX(Cadastro!$C$5:$C$112,$AB338),"NÃO INFORMADO")</f>
        <v>CAL</v>
      </c>
      <c r="D338" s="17" t="str">
        <f>IFERROR(INDEX(Cadastro!$D$5:$D$112,$AB338),"")</f>
        <v>6x1</v>
      </c>
      <c r="E338" s="17" t="str">
        <f>IFERROR(INDEX(Cadastro!$G$5:$G$112,$AB338),"")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6x1"),WEEKDAY($F338,2)=6,AND($A338=$A326,$L326&gt;0)),"Folga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11229</v>
      </c>
      <c r="B339" s="17" t="s">
        <v>166</v>
      </c>
      <c r="C339" s="17" t="str">
        <f>IFERROR(INDEX(Cadastro!$C$5:$C$112,$AB339),"NÃO INFORMADO")</f>
        <v>CAL</v>
      </c>
      <c r="D339" s="17" t="str">
        <f>IFERROR(INDEX(Cadastro!$D$5:$D$112,$AB339),"")</f>
        <v>6x1</v>
      </c>
      <c r="E339" s="17" t="str">
        <f>IFERROR(INDEX(Cadastro!$G$5:$G$112,$AB339),"")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6x1"),WEEKDAY($F339,2)=6,AND($A339=$A327,$L327&gt;0)),"Folga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apontou no domingo anterior</v>
      </c>
      <c r="W339" s="34" t="str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11229</v>
      </c>
      <c r="B340" s="17" t="s">
        <v>166</v>
      </c>
      <c r="C340" s="17" t="str">
        <f>IFERROR(INDEX(Cadastro!$C$5:$C$112,$AB340),"NÃO INFORMADO")</f>
        <v>CAL</v>
      </c>
      <c r="D340" s="17" t="str">
        <f>IFERROR(INDEX(Cadastro!$D$5:$D$112,$AB340),"")</f>
        <v>6x1</v>
      </c>
      <c r="E340" s="17" t="str">
        <f>IFERROR(INDEX(Cadastro!$G$5:$G$112,$AB340),"")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6x1"),WEEKDAY($F340,2)=6,AND($A340=$A328,$L328&gt;0)),"Folga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11229</v>
      </c>
      <c r="B341" s="17" t="s">
        <v>166</v>
      </c>
      <c r="C341" s="17" t="str">
        <f>IFERROR(INDEX(Cadastro!$C$5:$C$112,$AB341),"NÃO INFORMADO")</f>
        <v>CAL</v>
      </c>
      <c r="D341" s="17" t="str">
        <f>IFERROR(INDEX(Cadastro!$D$5:$D$112,$AB341),"")</f>
        <v>6x1</v>
      </c>
      <c r="E341" s="17" t="str">
        <f>IFERROR(INDEX(Cadastro!$G$5:$G$112,$AB341),"")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6x1"),WEEKDAY($F341,2)=6,AND($A341=$A329,$L329&gt;0)),"Folga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11229</v>
      </c>
      <c r="B342" s="17" t="s">
        <v>166</v>
      </c>
      <c r="C342" s="17" t="str">
        <f>IFERROR(INDEX(Cadastro!$C$5:$C$112,$AB342),"NÃO INFORMADO")</f>
        <v>CAL</v>
      </c>
      <c r="D342" s="17" t="str">
        <f>IFERROR(INDEX(Cadastro!$D$5:$D$112,$AB342),"")</f>
        <v>6x1</v>
      </c>
      <c r="E342" s="17" t="str">
        <f>IFERROR(INDEX(Cadastro!$G$5:$G$112,$AB342),"")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6x1"),WEEKDAY($F342,2)=6,AND($A342=$A330,$L330&gt;0)),"Folga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11229</v>
      </c>
      <c r="B343" s="17" t="s">
        <v>166</v>
      </c>
      <c r="C343" s="17" t="str">
        <f>IFERROR(INDEX(Cadastro!$C$5:$C$112,$AB343),"NÃO INFORMADO")</f>
        <v>CAL</v>
      </c>
      <c r="D343" s="17" t="str">
        <f>IFERROR(INDEX(Cadastro!$D$5:$D$112,$AB343),"")</f>
        <v>6x1</v>
      </c>
      <c r="E343" s="17" t="str">
        <f>IFERROR(INDEX(Cadastro!$G$5:$G$112,$AB343),"")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6x1"),WEEKDAY($F343,2)=6,AND($A343=$A331,$L331&gt;0)),"Folga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$112,$AB343),"")="",IF($L343&gt;0,1,0),IF(IFERROR(INDEX(Cadastro!$F$5:$F$112,$AB343),"")&lt;=IFERROR(INDEX(Parâmetros!$B$39:$B$48,MATCH($E343,Parâmetros!$A$39:$A$48,0)),99),IFERROR(INDEX(Cadastro!$F$5:$F$112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$112,$AB343),"")="",0,IF(IFERROR(INDEX(Cadastro!$F$5:$F$112,$AB343),"")&gt;IFERROR(INDEX(Parâmetros!$B$39:$B$48,MATCH($E343,Parâmetros!$A$39:$A$48,0)),99),IFERROR(INDEX(Cadastro!$F$5:$F$112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registro"),IF(AND($AB343&lt;&gt;$AB342,IFERROR(INDEX(Cadastro!$F$5:$F$112,$AB343),"")=""),"Indeterminado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IFERROR(MATCH($A343&amp;"|"&amp;TEXT(_xlfn.MAXIFS(Cadastro!$E$5:$E$112,Cadastro!$A$5:$A$112,$A343,Cadastro!$E$5:$E$112,"&lt;="&amp;$F343),"yyyymmdd"),Cadastro!$I$5:$I$112,0),"")</f>
        <v>12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11229</v>
      </c>
      <c r="B344" s="17" t="s">
        <v>166</v>
      </c>
      <c r="C344" s="17" t="str">
        <f>IFERROR(INDEX(Cadastro!$C$5:$C$112,$AB344),"NÃO INFORMADO")</f>
        <v>CAL</v>
      </c>
      <c r="D344" s="17" t="str">
        <f>IFERROR(INDEX(Cadastro!$D$5:$D$112,$AB344),"")</f>
        <v>6x1</v>
      </c>
      <c r="E344" s="17" t="str">
        <f>IFERROR(INDEX(Cadastro!$G$5:$G$112,$AB344),"")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6x1"),WEEKDAY($F344,2)=6,AND($A344=$A332,$L332&gt;0)),"Folga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$112,$AB344),"")="",IF($L344&gt;0,1,0),IF(IFERROR(INDEX(Cadastro!$F$5:$F$112,$AB344),"")&lt;=IFERROR(INDEX(Parâmetros!$B$39:$B$48,MATCH($E344,Parâmetros!$A$39:$A$48,0)),99),IFERROR(INDEX(Cadastro!$F$5:$F$112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$112,$AB344),"")="",0,IF(IFERROR(INDEX(Cadastro!$F$5:$F$112,$AB344),"")&gt;IFERROR(INDEX(Parâmetros!$B$39:$B$48,MATCH($E344,Parâmetros!$A$39:$A$48,0)),99),IFERROR(INDEX(Cadastro!$F$5:$F$112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registro"),IF(AND($AB344&lt;&gt;$AB343,IFERROR(INDEX(Cadastro!$F$5:$F$112,$AB344),"")=""),"Indeterminado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IFERROR(MATCH($A344&amp;"|"&amp;TEXT(_xlfn.MAXIFS(Cadastro!$E$5:$E$112,Cadastro!$A$5:$A$112,$A344,Cadastro!$E$5:$E$112,"&lt;="&amp;$F344),"yyyymmdd"),Cadastro!$I$5:$I$112,0),"")</f>
        <v>12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11229</v>
      </c>
      <c r="B345" s="17" t="s">
        <v>166</v>
      </c>
      <c r="C345" s="17" t="str">
        <f>IFERROR(INDEX(Cadastro!$C$5:$C$112,$AB345),"NÃO INFORMADO")</f>
        <v>CAL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6x1"),WEEKDAY($F345,2)=6,AND($A345=$A333,$L333&gt;0)),"Folga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12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11229</v>
      </c>
      <c r="B346" s="17" t="s">
        <v>166</v>
      </c>
      <c r="C346" s="17" t="str">
        <f>IFERROR(INDEX(Cadastro!$C$5:$C$112,$AB346),"NÃO INFORMADO")</f>
        <v>CAL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6x1"),WEEKDAY($F346,2)=6,AND($A346=$A334,$L334&gt;0)),"Folga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12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11229</v>
      </c>
      <c r="B347" s="17" t="s">
        <v>166</v>
      </c>
      <c r="C347" s="17" t="str">
        <f>IFERROR(INDEX(Cadastro!$C$5:$C$112,$AB347),"NÃO INFORMADO")</f>
        <v>CAL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6x1"),WEEKDAY($F347,2)=6,AND($A347=$A335,$L335&gt;0)),"Folga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12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11229</v>
      </c>
      <c r="B348" s="17" t="s">
        <v>166</v>
      </c>
      <c r="C348" s="17" t="str">
        <f>IFERROR(INDEX(Cadastro!$C$5:$C$112,$AB348),"NÃO INFORMADO")</f>
        <v>CAL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6x1"),WEEKDAY($F348,2)=6,AND($A348=$A336,$L336&gt;0)),"Folga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12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11229</v>
      </c>
      <c r="B349" s="17" t="s">
        <v>166</v>
      </c>
      <c r="C349" s="17" t="str">
        <f>IFERROR(INDEX(Cadastro!$C$5:$C$112,$AB349),"NÃO INFORMADO")</f>
        <v>CAL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6x1"),WEEKDAY($F349,2)=6,AND($A349=$A337,$L337&gt;0)),"Folga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12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11229</v>
      </c>
      <c r="B350" s="17" t="s">
        <v>166</v>
      </c>
      <c r="C350" s="17" t="str">
        <f>IFERROR(INDEX(Cadastro!$C$5:$C$112,$AB350),"NÃO INFORMADO")</f>
        <v>CAL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6x1"),WEEKDAY($F350,2)=6,AND($A350=$A338,$L338&gt;0)),"Folga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IFERROR(MATCH($A350&amp;"|"&amp;TEXT(_xlfn.MAXIFS(Cadastro!$E$5:$E$112,Cadastro!$A$5:$A$112,$A350,Cadastro!$E$5:$E$112,"&lt;="&amp;$F350),"yyyymmdd"),Cadastro!$I$5:$I$112,0),"")</f>
        <v>12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11229</v>
      </c>
      <c r="B351" s="17" t="s">
        <v>166</v>
      </c>
      <c r="C351" s="17" t="str">
        <f>IFERROR(INDEX(Cadastro!$C$5:$C$112,$AB351),"NÃO INFORMADO")</f>
        <v>CAL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6x1"),WEEKDAY($F351,2)=6,AND($A351=$A339,$L339&gt;0)),"Folga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12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11229</v>
      </c>
      <c r="B352" s="17" t="s">
        <v>166</v>
      </c>
      <c r="C352" s="17" t="str">
        <f>IFERROR(INDEX(Cadastro!$C$5:$C$112,$AB352),"NÃO INFORMADO")</f>
        <v>CAL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6x1"),WEEKDAY($F352,2)=6,AND($A352=$A340,$L340&gt;0)),"Folga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12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11229</v>
      </c>
      <c r="B353" s="17" t="s">
        <v>166</v>
      </c>
      <c r="C353" s="17" t="str">
        <f>IFERROR(INDEX(Cadastro!$C$5:$C$112,$AB353),"NÃO INFORMADO")</f>
        <v>CAL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6x1"),WEEKDAY($F353,2)=6,AND($A353=$A341,$L341&gt;0)),"Folga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12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11229</v>
      </c>
      <c r="B354" s="17" t="s">
        <v>166</v>
      </c>
      <c r="C354" s="17" t="str">
        <f>IFERROR(INDEX(Cadastro!$C$5:$C$112,$AB354),"NÃO INFORMADO")</f>
        <v>CAL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6x1"),WEEKDAY($F354,2)=6,AND($A354=$A342,$L342&gt;0)),"Folga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12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11229</v>
      </c>
      <c r="B355" s="17" t="s">
        <v>166</v>
      </c>
      <c r="C355" s="17" t="str">
        <f>IFERROR(INDEX(Cadastro!$C$5:$C$112,$AB355),"NÃO INFORMADO")</f>
        <v>CAL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6x1"),WEEKDAY($F355,2)=6,AND($A355=$A343,$L343&gt;0)),"Folga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12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11229</v>
      </c>
      <c r="B356" s="17" t="s">
        <v>166</v>
      </c>
      <c r="C356" s="17" t="str">
        <f>IFERROR(INDEX(Cadastro!$C$5:$C$112,$AB356),"NÃO INFORMADO")</f>
        <v>CAL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6x1"),WEEKDAY($F356,2)=6,AND($A356=$A344,$L344&gt;0)),"Folga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12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11229</v>
      </c>
      <c r="B357" s="17" t="s">
        <v>166</v>
      </c>
      <c r="C357" s="17" t="str">
        <f>IFERROR(INDEX(Cadastro!$C$5:$C$112,$AB357),"NÃO INFORMADO")</f>
        <v>CAL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6x1"),WEEKDAY($F357,2)=6,AND($A357=$A345,$L345&gt;0)),"Folga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IFERROR(MATCH($A357&amp;"|"&amp;TEXT(_xlfn.MAXIFS(Cadastro!$E$5:$E$112,Cadastro!$A$5:$A$112,$A357,Cadastro!$E$5:$E$112,"&lt;="&amp;$F357),"yyyymmdd"),Cadastro!$I$5:$I$112,0),"")</f>
        <v>12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11229</v>
      </c>
      <c r="B358" s="17" t="s">
        <v>166</v>
      </c>
      <c r="C358" s="17" t="str">
        <f>IFERROR(INDEX(Cadastro!$C$5:$C$112,$AB358),"NÃO INFORMADO")</f>
        <v>CAL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6x1"),WEEKDAY($F358,2)=6,AND($A358=$A346,$L346&gt;0)),"Folga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12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11229</v>
      </c>
      <c r="B359" s="17" t="s">
        <v>166</v>
      </c>
      <c r="C359" s="17" t="str">
        <f>IFERROR(INDEX(Cadastro!$C$5:$C$112,$AB359),"NÃO INFORMADO")</f>
        <v>CAL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6x1"),WEEKDAY($F359,2)=6,AND($A359=$A347,$L347&gt;0)),"Folga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12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11229</v>
      </c>
      <c r="B360" s="17" t="s">
        <v>166</v>
      </c>
      <c r="C360" s="17" t="str">
        <f>IFERROR(INDEX(Cadastro!$C$5:$C$112,$AB360),"NÃO INFORMADO")</f>
        <v>CAL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6x1"),WEEKDAY($F360,2)=6,AND($A360=$A348,$L348&gt;0)),"Folga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12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11229</v>
      </c>
      <c r="B361" s="17" t="s">
        <v>166</v>
      </c>
      <c r="C361" s="17" t="str">
        <f>IFERROR(INDEX(Cadastro!$C$5:$C$112,$AB361),"NÃO INFORMADO")</f>
        <v>CAL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6x1"),WEEKDAY($F361,2)=6,AND($A361=$A349,$L349&gt;0)),"Folga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12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11229</v>
      </c>
      <c r="B362" s="17" t="s">
        <v>166</v>
      </c>
      <c r="C362" s="17" t="str">
        <f>IFERROR(INDEX(Cadastro!$C$5:$C$112,$AB362),"NÃO INFORMADO")</f>
        <v>CAL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6x1"),WEEKDAY($F362,2)=6,AND($A362=$A350,$L350&gt;0)),"Folga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12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54611</v>
      </c>
      <c r="B363" s="17" t="s">
        <v>167</v>
      </c>
      <c r="C363" s="17" t="str">
        <f>IFERROR(INDEX(Cadastro!$C$5:$C$112,$AB363),"NÃO INFORMADO")</f>
        <v>CAL</v>
      </c>
      <c r="D363" s="17" t="str">
        <f>IFERROR(INDEX(Cadastro!$D$5:$D$112,$AB363),"")</f>
        <v>B</v>
      </c>
      <c r="E363" s="17" t="str">
        <f>IFERROR(INDEX(Cadastro!$G$5:$G$112,$AB363),"")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IFERROR(MATCH($A363&amp;"|"&amp;TEXT(_xlfn.MAXIFS(Cadastro!$E$5:$E$112,Cadastro!$A$5:$A$112,$A363,Cadastro!$E$5:$E$112,"&lt;="&amp;$F363),"yyyymmdd"),Cadastro!$I$5:$I$112,0),"")</f>
        <v>13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54611</v>
      </c>
      <c r="B364" s="17" t="s">
        <v>167</v>
      </c>
      <c r="C364" s="17" t="str">
        <f>IFERROR(INDEX(Cadastro!$C$5:$C$112,$AB364),"NÃO INFORMADO")</f>
        <v>CAL</v>
      </c>
      <c r="D364" s="17" t="str">
        <f>IFERROR(INDEX(Cadastro!$D$5:$D$112,$AB364),"")</f>
        <v>B</v>
      </c>
      <c r="E364" s="17" t="str">
        <f>IFERROR(INDEX(Cadastro!$G$5:$G$112,$AB364),"")</f>
        <v>B</v>
      </c>
      <c r="F364" s="29">
        <v>46266</v>
      </c>
      <c r="G364" s="32" t="str">
        <f t="shared" si="60"/>
        <v>ter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0</v>
      </c>
      <c r="M364" s="30">
        <f>IFERROR(INDEX(Parâmetros!$E$6:$E$11,MATCH($K364,Parâmetros!$A$6:$A$11,0)),"")</f>
        <v>7.67</v>
      </c>
      <c r="N364" s="33">
        <f t="shared" si="61"/>
        <v>0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Não</v>
      </c>
      <c r="R364" s="32" t="str">
        <f t="shared" si="63"/>
        <v/>
      </c>
      <c r="S364" s="30" t="str">
        <f t="shared" si="64"/>
        <v/>
      </c>
      <c r="T364" s="32" t="str">
        <f>IF($Q364&lt;&gt;"Sim","",IF($N364&gt;Parâmetros!$E$15,"Sim","Não"))</f>
        <v/>
      </c>
      <c r="U364" s="17" t="str">
        <f t="shared" si="65"/>
        <v>Falta de registro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FALTA DE REGISTRO · dia 5 de 5 do ciclo</v>
      </c>
      <c r="W364" s="34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Falta de registro</v>
      </c>
      <c r="Z364" s="34">
        <f>IF(OR($L364&gt;0,$F364&gt;Parâmetros!$E$14),0,IF($A364&lt;&gt;$A363,1,N($Z363)+1))</f>
        <v>1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13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54611</v>
      </c>
      <c r="B365" s="17" t="s">
        <v>167</v>
      </c>
      <c r="C365" s="17" t="str">
        <f>IFERROR(INDEX(Cadastro!$C$5:$C$112,$AB365),"NÃO INFORMADO")</f>
        <v>CAL</v>
      </c>
      <c r="D365" s="17" t="str">
        <f>IFERROR(INDEX(Cadastro!$D$5:$D$112,$AB365),"")</f>
        <v>B</v>
      </c>
      <c r="E365" s="17" t="str">
        <f>IFERROR(INDEX(Cadastro!$G$5:$G$112,$AB365),"")</f>
        <v>B</v>
      </c>
      <c r="F365" s="29">
        <v>46267</v>
      </c>
      <c r="G365" s="32" t="str">
        <f t="shared" si="60"/>
        <v>qua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61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62"/>
        <v/>
      </c>
      <c r="R365" s="32" t="str">
        <f t="shared" si="63"/>
        <v/>
      </c>
      <c r="S365" s="30" t="str">
        <f t="shared" si="64"/>
        <v/>
      </c>
      <c r="T365" s="32" t="str">
        <f>IF($Q365&lt;&gt;"Sim","",IF($N365&gt;Parâmetros!$E$15,"Sim","Não"))</f>
        <v/>
      </c>
      <c r="U365" s="17" t="str">
        <f t="shared" si="65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prevista pelo ciclo</v>
      </c>
      <c r="W365" s="34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0</v>
      </c>
      <c r="X365" s="34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1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13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54611</v>
      </c>
      <c r="B366" s="17" t="s">
        <v>167</v>
      </c>
      <c r="C366" s="17" t="str">
        <f>IFERROR(INDEX(Cadastro!$C$5:$C$112,$AB366),"NÃO INFORMADO")</f>
        <v>CAL</v>
      </c>
      <c r="D366" s="17" t="str">
        <f>IFERROR(INDEX(Cadastro!$D$5:$D$112,$AB366),"")</f>
        <v>B</v>
      </c>
      <c r="E366" s="17" t="str">
        <f>IFERROR(INDEX(Cadastro!$G$5:$G$112,$AB366),"")</f>
        <v>B</v>
      </c>
      <c r="F366" s="29">
        <v>46268</v>
      </c>
      <c r="G366" s="32" t="str">
        <f t="shared" si="60"/>
        <v>qui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0</v>
      </c>
      <c r="M366" s="30">
        <f>IFERROR(INDEX(Parâmetros!$E$6:$E$11,MATCH($K366,Parâmetros!$A$6:$A$11,0)),"")</f>
        <v>7.67</v>
      </c>
      <c r="N366" s="33">
        <f t="shared" si="61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2"/>
        <v/>
      </c>
      <c r="R366" s="32" t="str">
        <f t="shared" si="63"/>
        <v/>
      </c>
      <c r="S366" s="30" t="str">
        <f t="shared" si="64"/>
        <v/>
      </c>
      <c r="T366" s="32" t="str">
        <f>IF($Q366&lt;&gt;"Sim","",IF($N366&gt;Parâmetros!$E$15,"Sim","Não"))</f>
        <v/>
      </c>
      <c r="U366" s="17" t="str">
        <f t="shared" si="65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1 de 5 do ciclo</v>
      </c>
      <c r="W366" s="34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13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54611</v>
      </c>
      <c r="B367" s="17" t="s">
        <v>167</v>
      </c>
      <c r="C367" s="17" t="str">
        <f>IFERROR(INDEX(Cadastro!$C$5:$C$112,$AB367),"NÃO INFORMADO")</f>
        <v>CAL</v>
      </c>
      <c r="D367" s="17" t="str">
        <f>IFERROR(INDEX(Cadastro!$D$5:$D$112,$AB367),"")</f>
        <v>B</v>
      </c>
      <c r="E367" s="17" t="str">
        <f>IFERROR(INDEX(Cadastro!$G$5:$G$112,$AB367),"")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0</v>
      </c>
      <c r="M367" s="30">
        <f>IFERROR(INDEX(Parâmetros!$E$6:$E$11,MATCH($K367,Parâmetros!$A$6:$A$11,0)),"")</f>
        <v>7.67</v>
      </c>
      <c r="N367" s="33">
        <f t="shared" si="61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2 de 5 do ciclo</v>
      </c>
      <c r="W367" s="34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13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54611</v>
      </c>
      <c r="B368" s="17" t="s">
        <v>167</v>
      </c>
      <c r="C368" s="17" t="str">
        <f>IFERROR(INDEX(Cadastro!$C$5:$C$112,$AB368),"NÃO INFORMADO")</f>
        <v>CAL</v>
      </c>
      <c r="D368" s="17" t="str">
        <f>IFERROR(INDEX(Cadastro!$D$5:$D$112,$AB368),"")</f>
        <v>B</v>
      </c>
      <c r="E368" s="17" t="str">
        <f>IFERROR(INDEX(Cadastro!$G$5:$G$112,$AB368),"")</f>
        <v>B</v>
      </c>
      <c r="F368" s="29">
        <v>46270</v>
      </c>
      <c r="G368" s="32" t="str">
        <f t="shared" si="60"/>
        <v>sáb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0</v>
      </c>
      <c r="M368" s="30">
        <f>IFERROR(INDEX(Parâmetros!$E$6:$E$11,MATCH($K368,Parâmetros!$A$6:$A$11,0)),"")</f>
        <v>7.67</v>
      </c>
      <c r="N368" s="33">
        <f t="shared" si="61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2"/>
        <v/>
      </c>
      <c r="R368" s="32" t="str">
        <f t="shared" si="63"/>
        <v/>
      </c>
      <c r="S368" s="30" t="str">
        <f t="shared" si="64"/>
        <v/>
      </c>
      <c r="T368" s="32" t="str">
        <f>IF($Q368&lt;&gt;"Sim","",IF($N368&gt;Parâmetros!$E$15,"Sim","Não"))</f>
        <v/>
      </c>
      <c r="U368" s="17" t="str">
        <f t="shared" si="65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3 de 5 do ciclo</v>
      </c>
      <c r="W368" s="34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13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54611</v>
      </c>
      <c r="B369" s="17" t="s">
        <v>167</v>
      </c>
      <c r="C369" s="17" t="str">
        <f>IFERROR(INDEX(Cadastro!$C$5:$C$112,$AB369),"NÃO INFORMADO")</f>
        <v>CAL</v>
      </c>
      <c r="D369" s="17" t="str">
        <f>IFERROR(INDEX(Cadastro!$D$5:$D$112,$AB369),"")</f>
        <v>B</v>
      </c>
      <c r="E369" s="17" t="str">
        <f>IFERROR(INDEX(Cadastro!$G$5:$G$112,$AB369),"")</f>
        <v>B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0</v>
      </c>
      <c r="M369" s="30">
        <f>IFERROR(INDEX(Parâmetros!$E$6:$E$11,MATCH($K369,Parâmetros!$A$6:$A$11,0)),"")</f>
        <v>7.67</v>
      </c>
      <c r="N369" s="33">
        <f t="shared" si="61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2"/>
        <v/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4 de 5 do ciclo</v>
      </c>
      <c r="W369" s="34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13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54611</v>
      </c>
      <c r="B370" s="17" t="s">
        <v>167</v>
      </c>
      <c r="C370" s="17" t="str">
        <f>IFERROR(INDEX(Cadastro!$C$5:$C$112,$AB370),"NÃO INFORMADO")</f>
        <v>CAL</v>
      </c>
      <c r="D370" s="17" t="str">
        <f>IFERROR(INDEX(Cadastro!$D$5:$D$112,$AB370),"")</f>
        <v>B</v>
      </c>
      <c r="E370" s="17" t="str">
        <f>IFERROR(INDEX(Cadastro!$G$5:$G$112,$AB370),"")</f>
        <v>B</v>
      </c>
      <c r="F370" s="29">
        <v>46272</v>
      </c>
      <c r="G370" s="32" t="str">
        <f t="shared" si="60"/>
        <v>seg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0</v>
      </c>
      <c r="M370" s="30">
        <f>IFERROR(INDEX(Parâmetros!$E$6:$E$11,MATCH($K370,Parâmetros!$A$6:$A$11,0)),"")</f>
        <v>7.67</v>
      </c>
      <c r="N370" s="33">
        <f t="shared" si="61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2"/>
        <v/>
      </c>
      <c r="R370" s="32" t="str">
        <f t="shared" si="63"/>
        <v/>
      </c>
      <c r="S370" s="30" t="str">
        <f t="shared" si="64"/>
        <v/>
      </c>
      <c r="T370" s="32" t="str">
        <f>IF($Q370&lt;&gt;"Sim","",IF($N370&gt;Parâmetros!$E$15,"Sim","Não"))</f>
        <v/>
      </c>
      <c r="U370" s="17" t="str">
        <f t="shared" si="65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5 de 5 do ciclo</v>
      </c>
      <c r="W370" s="34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13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54611</v>
      </c>
      <c r="B371" s="17" t="s">
        <v>167</v>
      </c>
      <c r="C371" s="17" t="str">
        <f>IFERROR(INDEX(Cadastro!$C$5:$C$112,$AB371),"NÃO INFORMADO")</f>
        <v>CAL</v>
      </c>
      <c r="D371" s="17" t="str">
        <f>IFERROR(INDEX(Cadastro!$D$5:$D$112,$AB371),"")</f>
        <v>B</v>
      </c>
      <c r="E371" s="17" t="str">
        <f>IFERROR(INDEX(Cadastro!$G$5:$G$112,$AB371),"")</f>
        <v>B</v>
      </c>
      <c r="F371" s="29">
        <v>46273</v>
      </c>
      <c r="G371" s="32" t="str">
        <f t="shared" si="60"/>
        <v>ter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2"/>
        <v/>
      </c>
      <c r="R371" s="32" t="str">
        <f t="shared" si="63"/>
        <v/>
      </c>
      <c r="S371" s="30" t="str">
        <f t="shared" si="64"/>
        <v/>
      </c>
      <c r="T371" s="32" t="str">
        <f>IF($Q371&lt;&gt;"Sim","",IF($N371&gt;Parâmetros!$E$15,"Sim","Não"))</f>
        <v/>
      </c>
      <c r="U371" s="17" t="str">
        <f t="shared" si="6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13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54611</v>
      </c>
      <c r="B372" s="17" t="s">
        <v>167</v>
      </c>
      <c r="C372" s="17" t="str">
        <f>IFERROR(INDEX(Cadastro!$C$5:$C$112,$AB372),"NÃO INFORMADO")</f>
        <v>CAL</v>
      </c>
      <c r="D372" s="17" t="str">
        <f>IFERROR(INDEX(Cadastro!$D$5:$D$112,$AB372),"")</f>
        <v>B</v>
      </c>
      <c r="E372" s="17" t="str">
        <f>IFERROR(INDEX(Cadastro!$G$5:$G$112,$AB372),"")</f>
        <v>B</v>
      </c>
      <c r="F372" s="29">
        <v>46274</v>
      </c>
      <c r="G372" s="32" t="str">
        <f t="shared" si="60"/>
        <v>qua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0</v>
      </c>
      <c r="M372" s="30">
        <f>IFERROR(INDEX(Parâmetros!$E$6:$E$11,MATCH($K372,Parâmetros!$A$6:$A$11,0)),"")</f>
        <v>7.67</v>
      </c>
      <c r="N372" s="33">
        <f t="shared" si="61"/>
        <v>0</v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2"/>
        <v/>
      </c>
      <c r="R372" s="32" t="str">
        <f t="shared" si="63"/>
        <v/>
      </c>
      <c r="S372" s="30" t="str">
        <f t="shared" si="64"/>
        <v/>
      </c>
      <c r="T372" s="32" t="str">
        <f>IF($Q372&lt;&gt;"Sim","",IF($N372&gt;Parâmetros!$E$15,"Sim","Não"))</f>
        <v/>
      </c>
      <c r="U372" s="17" t="str">
        <f t="shared" si="65"/>
        <v>Fora da apuração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FALTA DE REGISTRO · dia 1 de 5 do ciclo</v>
      </c>
      <c r="W372" s="34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Falta de registro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13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54611</v>
      </c>
      <c r="B373" s="17" t="s">
        <v>167</v>
      </c>
      <c r="C373" s="17" t="str">
        <f>IFERROR(INDEX(Cadastro!$C$5:$C$112,$AB373),"NÃO INFORMADO")</f>
        <v>CAL</v>
      </c>
      <c r="D373" s="17" t="str">
        <f>IFERROR(INDEX(Cadastro!$D$5:$D$112,$AB373),"")</f>
        <v>B</v>
      </c>
      <c r="E373" s="17" t="str">
        <f>IFERROR(INDEX(Cadastro!$G$5:$G$112,$AB373),"")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0</v>
      </c>
      <c r="M373" s="30">
        <f>IFERROR(INDEX(Parâmetros!$E$6:$E$11,MATCH($K373,Parâmetros!$A$6:$A$11,0)),"")</f>
        <v>7.67</v>
      </c>
      <c r="N373" s="33">
        <f t="shared" si="61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2 de 5 do ciclo</v>
      </c>
      <c r="W373" s="34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13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54611</v>
      </c>
      <c r="B374" s="17" t="s">
        <v>167</v>
      </c>
      <c r="C374" s="17" t="str">
        <f>IFERROR(INDEX(Cadastro!$C$5:$C$112,$AB374),"NÃO INFORMADO")</f>
        <v>CAL</v>
      </c>
      <c r="D374" s="17" t="str">
        <f>IFERROR(INDEX(Cadastro!$D$5:$D$112,$AB374),"")</f>
        <v>B</v>
      </c>
      <c r="E374" s="17" t="str">
        <f>IFERROR(INDEX(Cadastro!$G$5:$G$112,$AB374),"")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6x1"),WEEKDAY($F374,2)=6,AND($A374=$A368,$L368&gt;0)),"Folga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3 de 5 do ciclo</v>
      </c>
      <c r="W374" s="34">
        <f>IF(OR(OR($D374="6x1",$D374="FF 6x1"),$D374="5x2"),"",IF($AB374&lt;&gt;$AB373,IF(IFERROR(INDEX(Cadastro!$F$5:$F$112,$AB374),"")="",IF($L374&gt;0,1,0),IF(IFERROR(INDEX(Cadastro!$F$5:$F$112,$AB374),"")&lt;=IFERROR(INDEX(Parâmetros!$B$39:$B$48,MATCH($E374,Parâmetros!$A$39:$A$48,0)),99),IFERROR(INDEX(Cadastro!$F$5:$F$112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$112,$AB374),"")="",0,IF(IFERROR(INDEX(Cadastro!$F$5:$F$112,$AB374),"")&gt;IFERROR(INDEX(Parâmetros!$B$39:$B$48,MATCH($E374,Parâmetros!$A$39:$A$48,0)),99),IFERROR(INDEX(Cadastro!$F$5:$F$112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registro"),IF(AND($AB374&lt;&gt;$AB373,IFERROR(INDEX(Cadastro!$F$5:$F$112,$AB374),"")=""),"Indeterminado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IFERROR(MATCH($A374&amp;"|"&amp;TEXT(_xlfn.MAXIFS(Cadastro!$E$5:$E$112,Cadastro!$A$5:$A$112,$A374,Cadastro!$E$5:$E$112,"&lt;="&amp;$F374),"yyyymmdd"),Cadastro!$I$5:$I$112,0),"")</f>
        <v>13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54611</v>
      </c>
      <c r="B375" s="17" t="s">
        <v>167</v>
      </c>
      <c r="C375" s="17" t="str">
        <f>IFERROR(INDEX(Cadastro!$C$5:$C$112,$AB375),"NÃO INFORMADO")</f>
        <v>CAL</v>
      </c>
      <c r="D375" s="17" t="str">
        <f>IFERROR(INDEX(Cadastro!$D$5:$D$112,$AB375),"")</f>
        <v>B</v>
      </c>
      <c r="E375" s="17" t="str">
        <f>IFERROR(INDEX(Cadastro!$G$5:$G$112,$AB375),"")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6x1"),WEEKDAY($F375,2)=6,AND($A375=$A369,$L369&gt;0)),"Folga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$112,$AB375),"")="",IF($L375&gt;0,1,0),IF(IFERROR(INDEX(Cadastro!$F$5:$F$112,$AB375),"")&lt;=IFERROR(INDEX(Parâmetros!$B$39:$B$48,MATCH($E375,Parâmetros!$A$39:$A$48,0)),99),IFERROR(INDEX(Cadastro!$F$5:$F$112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$112,$AB375),"")="",0,IF(IFERROR(INDEX(Cadastro!$F$5:$F$112,$AB375),"")&gt;IFERROR(INDEX(Parâmetros!$B$39:$B$48,MATCH($E375,Parâmetros!$A$39:$A$48,0)),99),IFERROR(INDEX(Cadastro!$F$5:$F$112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registro"),IF(AND($AB375&lt;&gt;$AB374,IFERROR(INDEX(Cadastro!$F$5:$F$112,$AB375),"")=""),"Indeterminado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IFERROR(MATCH($A375&amp;"|"&amp;TEXT(_xlfn.MAXIFS(Cadastro!$E$5:$E$112,Cadastro!$A$5:$A$112,$A375,Cadastro!$E$5:$E$112,"&lt;="&amp;$F375),"yyyymmdd"),Cadastro!$I$5:$I$112,0),"")</f>
        <v>13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54611</v>
      </c>
      <c r="B376" s="17" t="s">
        <v>167</v>
      </c>
      <c r="C376" s="17" t="str">
        <f>IFERROR(INDEX(Cadastro!$C$5:$C$112,$AB376),"NÃO INFORMADO")</f>
        <v>CAL</v>
      </c>
      <c r="D376" s="17" t="str">
        <f>IFERROR(INDEX(Cadastro!$D$5:$D$112,$AB376),"")</f>
        <v>B</v>
      </c>
      <c r="E376" s="17" t="str">
        <f>IFERROR(INDEX(Cadastro!$G$5:$G$112,$AB376),"")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13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54611</v>
      </c>
      <c r="B377" s="17" t="s">
        <v>167</v>
      </c>
      <c r="C377" s="17" t="str">
        <f>IFERROR(INDEX(Cadastro!$C$5:$C$112,$AB377),"NÃO INFORMADO")</f>
        <v>CAL</v>
      </c>
      <c r="D377" s="17" t="str">
        <f>IFERROR(INDEX(Cadastro!$D$5:$D$112,$AB377),"")</f>
        <v>B</v>
      </c>
      <c r="E377" s="17" t="str">
        <f>IFERROR(INDEX(Cadastro!$G$5:$G$112,$AB377),"")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6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13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54611</v>
      </c>
      <c r="B378" s="17" t="s">
        <v>167</v>
      </c>
      <c r="C378" s="17" t="str">
        <f>IFERROR(INDEX(Cadastro!$C$5:$C$112,$AB378),"NÃO INFORMADO")</f>
        <v>CAL</v>
      </c>
      <c r="D378" s="17" t="str">
        <f>IFERROR(INDEX(Cadastro!$D$5:$D$112,$AB378),"")</f>
        <v>B</v>
      </c>
      <c r="E378" s="17" t="str">
        <f>IFERROR(INDEX(Cadastro!$G$5:$G$112,$AB378),"")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13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54611</v>
      </c>
      <c r="B379" s="17" t="s">
        <v>167</v>
      </c>
      <c r="C379" s="17" t="str">
        <f>IFERROR(INDEX(Cadastro!$C$5:$C$112,$AB379),"NÃO INFORMADO")</f>
        <v>CAL</v>
      </c>
      <c r="D379" s="17" t="str">
        <f>IFERROR(INDEX(Cadastro!$D$5:$D$112,$AB379),"")</f>
        <v>B</v>
      </c>
      <c r="E379" s="17" t="str">
        <f>IFERROR(INDEX(Cadastro!$G$5:$G$112,$AB379),"")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6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13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54611</v>
      </c>
      <c r="B380" s="17" t="s">
        <v>167</v>
      </c>
      <c r="C380" s="17" t="str">
        <f>IFERROR(INDEX(Cadastro!$C$5:$C$112,$AB380),"NÃO INFORMADO")</f>
        <v>CAL</v>
      </c>
      <c r="D380" s="17" t="str">
        <f>IFERROR(INDEX(Cadastro!$D$5:$D$112,$AB380),"")</f>
        <v>B</v>
      </c>
      <c r="E380" s="17" t="str">
        <f>IFERROR(INDEX(Cadastro!$G$5:$G$112,$AB380),"")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13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54611</v>
      </c>
      <c r="B381" s="17" t="s">
        <v>167</v>
      </c>
      <c r="C381" s="17" t="str">
        <f>IFERROR(INDEX(Cadastro!$C$5:$C$112,$AB381),"NÃO INFORMADO")</f>
        <v>CAL</v>
      </c>
      <c r="D381" s="17" t="str">
        <f>IFERROR(INDEX(Cadastro!$D$5:$D$112,$AB381),"")</f>
        <v>B</v>
      </c>
      <c r="E381" s="17" t="str">
        <f>IFERROR(INDEX(Cadastro!$G$5:$G$112,$AB381),"")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IFERROR(MATCH($A381&amp;"|"&amp;TEXT(_xlfn.MAXIFS(Cadastro!$E$5:$E$112,Cadastro!$A$5:$A$112,$A381,Cadastro!$E$5:$E$112,"&lt;="&amp;$F381),"yyyymmdd"),Cadastro!$I$5:$I$112,0),"")</f>
        <v>13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54611</v>
      </c>
      <c r="B382" s="17" t="s">
        <v>167</v>
      </c>
      <c r="C382" s="17" t="str">
        <f>IFERROR(INDEX(Cadastro!$C$5:$C$112,$AB382),"NÃO INFORMADO")</f>
        <v>CAL</v>
      </c>
      <c r="D382" s="17" t="str">
        <f>IFERROR(INDEX(Cadastro!$D$5:$D$112,$AB382),"")</f>
        <v>B</v>
      </c>
      <c r="E382" s="17" t="str">
        <f>IFERROR(INDEX(Cadastro!$G$5:$G$112,$AB382),"")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13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54611</v>
      </c>
      <c r="B383" s="17" t="s">
        <v>167</v>
      </c>
      <c r="C383" s="17" t="str">
        <f>IFERROR(INDEX(Cadastro!$C$5:$C$112,$AB383),"NÃO INFORMADO")</f>
        <v>CAL</v>
      </c>
      <c r="D383" s="17" t="str">
        <f>IFERROR(INDEX(Cadastro!$D$5:$D$112,$AB383),"")</f>
        <v>B</v>
      </c>
      <c r="E383" s="17" t="str">
        <f>IFERROR(INDEX(Cadastro!$G$5:$G$112,$AB383),"")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6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13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54611</v>
      </c>
      <c r="B384" s="17" t="s">
        <v>167</v>
      </c>
      <c r="C384" s="17" t="str">
        <f>IFERROR(INDEX(Cadastro!$C$5:$C$112,$AB384),"NÃO INFORMADO")</f>
        <v>CAL</v>
      </c>
      <c r="D384" s="17" t="str">
        <f>IFERROR(INDEX(Cadastro!$D$5:$D$112,$AB384),"")</f>
        <v>B</v>
      </c>
      <c r="E384" s="17" t="str">
        <f>IFERROR(INDEX(Cadastro!$G$5:$G$112,$AB384),"")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13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54611</v>
      </c>
      <c r="B385" s="17" t="s">
        <v>167</v>
      </c>
      <c r="C385" s="17" t="str">
        <f>IFERROR(INDEX(Cadastro!$C$5:$C$112,$AB385),"NÃO INFORMADO")</f>
        <v>CAL</v>
      </c>
      <c r="D385" s="17" t="str">
        <f>IFERROR(INDEX(Cadastro!$D$5:$D$112,$AB385),"")</f>
        <v>B</v>
      </c>
      <c r="E385" s="17" t="str">
        <f>IFERROR(INDEX(Cadastro!$G$5:$G$112,$AB385),"")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6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13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54611</v>
      </c>
      <c r="B386" s="17" t="s">
        <v>167</v>
      </c>
      <c r="C386" s="17" t="str">
        <f>IFERROR(INDEX(Cadastro!$C$5:$C$112,$AB386),"NÃO INFORMADO")</f>
        <v>CAL</v>
      </c>
      <c r="D386" s="17" t="str">
        <f>IFERROR(INDEX(Cadastro!$D$5:$D$112,$AB386),"")</f>
        <v>B</v>
      </c>
      <c r="E386" s="17" t="str">
        <f>IFERROR(INDEX(Cadastro!$G$5:$G$112,$AB386),"")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13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54611</v>
      </c>
      <c r="B387" s="17" t="s">
        <v>167</v>
      </c>
      <c r="C387" s="17" t="str">
        <f>IFERROR(INDEX(Cadastro!$C$5:$C$112,$AB387),"NÃO INFORMADO")</f>
        <v>CAL</v>
      </c>
      <c r="D387" s="17" t="str">
        <f>IFERROR(INDEX(Cadastro!$D$5:$D$112,$AB387),"")</f>
        <v>B</v>
      </c>
      <c r="E387" s="17" t="str">
        <f>IFERROR(INDEX(Cadastro!$G$5:$G$112,$AB387),"")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13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54611</v>
      </c>
      <c r="B388" s="17" t="s">
        <v>167</v>
      </c>
      <c r="C388" s="17" t="str">
        <f>IFERROR(INDEX(Cadastro!$C$5:$C$112,$AB388),"NÃO INFORMADO")</f>
        <v>CAL</v>
      </c>
      <c r="D388" s="17" t="str">
        <f>IFERROR(INDEX(Cadastro!$D$5:$D$112,$AB388),"")</f>
        <v>B</v>
      </c>
      <c r="E388" s="17" t="str">
        <f>IFERROR(INDEX(Cadastro!$G$5:$G$112,$AB388),"")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IFERROR(MATCH($A388&amp;"|"&amp;TEXT(_xlfn.MAXIFS(Cadastro!$E$5:$E$112,Cadastro!$A$5:$A$112,$A388,Cadastro!$E$5:$E$112,"&lt;="&amp;$F388),"yyyymmdd"),Cadastro!$I$5:$I$112,0),"")</f>
        <v>13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54611</v>
      </c>
      <c r="B389" s="17" t="s">
        <v>167</v>
      </c>
      <c r="C389" s="17" t="str">
        <f>IFERROR(INDEX(Cadastro!$C$5:$C$112,$AB389),"NÃO INFORMADO")</f>
        <v>CAL</v>
      </c>
      <c r="D389" s="17" t="str">
        <f>IFERROR(INDEX(Cadastro!$D$5:$D$112,$AB389),"")</f>
        <v>B</v>
      </c>
      <c r="E389" s="17" t="str">
        <f>IFERROR(INDEX(Cadastro!$G$5:$G$112,$AB389),"")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61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IFERROR(MATCH($A389&amp;"|"&amp;TEXT(_xlfn.MAXIFS(Cadastro!$E$5:$E$112,Cadastro!$A$5:$A$112,$A389,Cadastro!$E$5:$E$112,"&lt;="&amp;$F389),"yyyymmdd"),Cadastro!$I$5:$I$112,0),"")</f>
        <v>13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54611</v>
      </c>
      <c r="B390" s="17" t="s">
        <v>167</v>
      </c>
      <c r="C390" s="17" t="str">
        <f>IFERROR(INDEX(Cadastro!$C$5:$C$112,$AB390),"NÃO INFORMADO")</f>
        <v>CAL</v>
      </c>
      <c r="D390" s="17" t="str">
        <f>IFERROR(INDEX(Cadastro!$D$5:$D$112,$AB390),"")</f>
        <v>B</v>
      </c>
      <c r="E390" s="17" t="str">
        <f>IFERROR(INDEX(Cadastro!$G$5:$G$112,$AB390),"")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13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54611</v>
      </c>
      <c r="B391" s="17" t="s">
        <v>167</v>
      </c>
      <c r="C391" s="17" t="str">
        <f>IFERROR(INDEX(Cadastro!$C$5:$C$112,$AB391),"NÃO INFORMADO")</f>
        <v>CAL</v>
      </c>
      <c r="D391" s="17" t="str">
        <f>IFERROR(INDEX(Cadastro!$D$5:$D$112,$AB391),"")</f>
        <v>B</v>
      </c>
      <c r="E391" s="17" t="str">
        <f>IFERROR(INDEX(Cadastro!$G$5:$G$112,$AB391),"")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61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13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54611</v>
      </c>
      <c r="B392" s="17" t="s">
        <v>167</v>
      </c>
      <c r="C392" s="17" t="str">
        <f>IFERROR(INDEX(Cadastro!$C$5:$C$112,$AB392),"NÃO INFORMADO")</f>
        <v>CAL</v>
      </c>
      <c r="D392" s="17" t="str">
        <f>IFERROR(INDEX(Cadastro!$D$5:$D$112,$AB392),"")</f>
        <v>B</v>
      </c>
      <c r="E392" s="17" t="str">
        <f>IFERROR(INDEX(Cadastro!$G$5:$G$112,$AB392),"")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13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54611</v>
      </c>
      <c r="B393" s="17" t="s">
        <v>167</v>
      </c>
      <c r="C393" s="17" t="str">
        <f>IFERROR(INDEX(Cadastro!$C$5:$C$112,$AB393),"NÃO INFORMADO")</f>
        <v>CAL</v>
      </c>
      <c r="D393" s="17" t="str">
        <f>IFERROR(INDEX(Cadastro!$D$5:$D$112,$AB393),"")</f>
        <v>B</v>
      </c>
      <c r="E393" s="17" t="str">
        <f>IFERROR(INDEX(Cadastro!$G$5:$G$112,$AB393),"")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13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54611</v>
      </c>
      <c r="B394" s="17" t="s">
        <v>167</v>
      </c>
      <c r="C394" s="17" t="str">
        <f>IFERROR(INDEX(Cadastro!$C$5:$C$112,$AB394),"NÃO INFORMADO")</f>
        <v>CAL</v>
      </c>
      <c r="D394" s="17" t="str">
        <f>IFERROR(INDEX(Cadastro!$D$5:$D$112,$AB394),"")</f>
        <v>B</v>
      </c>
      <c r="E394" s="17" t="str">
        <f>IFERROR(INDEX(Cadastro!$G$5:$G$112,$AB394),"")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5 de 5 do ciclo</v>
      </c>
      <c r="W394" s="34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5</v>
      </c>
      <c r="X394" s="34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13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54611</v>
      </c>
      <c r="B395" s="17" t="s">
        <v>167</v>
      </c>
      <c r="C395" s="17" t="str">
        <f>IFERROR(INDEX(Cadastro!$C$5:$C$112,$AB395),"NÃO INFORMADO")</f>
        <v>CAL</v>
      </c>
      <c r="D395" s="17" t="str">
        <f>IFERROR(INDEX(Cadastro!$D$5:$D$112,$AB395),"")</f>
        <v>B</v>
      </c>
      <c r="E395" s="17" t="str">
        <f>IFERROR(INDEX(Cadastro!$G$5:$G$112,$AB395),"")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/>
      </c>
      <c r="L395" s="30">
        <f>SUMIFS(Dados!$E:$E,Dados!$A:$A,$A395,Dados!$S:$S,$F395)</f>
        <v>0</v>
      </c>
      <c r="M395" s="30" t="str">
        <f>IFERROR(INDEX(Parâmetros!$E$6:$E$11,MATCH($K395,Parâmetros!$A$6:$A$11,0)),"")</f>
        <v/>
      </c>
      <c r="N395" s="33" t="str">
        <f t="shared" si="61"/>
        <v/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Folga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Folga prevista pelo ciclo</v>
      </c>
      <c r="W395" s="34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0</v>
      </c>
      <c r="X395" s="34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1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Folga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13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54611</v>
      </c>
      <c r="B396" s="17" t="s">
        <v>167</v>
      </c>
      <c r="C396" s="17" t="str">
        <f>IFERROR(INDEX(Cadastro!$C$5:$C$112,$AB396),"NÃO INFORMADO")</f>
        <v>CAL</v>
      </c>
      <c r="D396" s="17" t="str">
        <f>IFERROR(INDEX(Cadastro!$D$5:$D$112,$AB396),"")</f>
        <v>B</v>
      </c>
      <c r="E396" s="17" t="str">
        <f>IFERROR(INDEX(Cadastro!$G$5:$G$112,$AB396),"")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1 de 5 do ciclo</v>
      </c>
      <c r="W396" s="34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1</v>
      </c>
      <c r="X396" s="34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IFERROR(MATCH($A396&amp;"|"&amp;TEXT(_xlfn.MAXIFS(Cadastro!$E$5:$E$112,Cadastro!$A$5:$A$112,$A396,Cadastro!$E$5:$E$112,"&lt;="&amp;$F396),"yyyymmdd"),Cadastro!$I$5:$I$112,0),"")</f>
        <v>13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54611</v>
      </c>
      <c r="B397" s="17" t="s">
        <v>167</v>
      </c>
      <c r="C397" s="17" t="str">
        <f>IFERROR(INDEX(Cadastro!$C$5:$C$112,$AB397),"NÃO INFORMADO")</f>
        <v>CAL</v>
      </c>
      <c r="D397" s="17" t="str">
        <f>IFERROR(INDEX(Cadastro!$D$5:$D$112,$AB397),"")</f>
        <v>B</v>
      </c>
      <c r="E397" s="17" t="str">
        <f>IFERROR(INDEX(Cadastro!$G$5:$G$112,$AB397),"")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B</v>
      </c>
      <c r="L397" s="30">
        <f>SUMIFS(Dados!$E:$E,Dados!$A:$A,$A397,Dados!$S:$S,$F397)</f>
        <v>0</v>
      </c>
      <c r="M397" s="30">
        <f>IFERROR(INDEX(Parâmetros!$E$6:$E$11,MATCH($K397,Parâmetros!$A$6:$A$11,0)),"")</f>
        <v>7.67</v>
      </c>
      <c r="N397" s="33">
        <f t="shared" si="61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6x1"),IF(OR(AND(WEEKDAY($F397,2)=6,AND($A397=$A399,$L399&gt;0)),AND(WEEKDAY($F397,2)=7,AND($A397=$A396,$L396&gt;0))),"ATENÇÃO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2 de 5 do ciclo</v>
      </c>
      <c r="W397" s="34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2</v>
      </c>
      <c r="X397" s="34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0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IFERROR(MATCH($A397&amp;"|"&amp;TEXT(_xlfn.MAXIFS(Cadastro!$E$5:$E$112,Cadastro!$A$5:$A$112,$A397,Cadastro!$E$5:$E$112,"&lt;="&amp;$F397),"yyyymmdd"),Cadastro!$I$5:$I$112,0),"")</f>
        <v>13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54611</v>
      </c>
      <c r="B398" s="17" t="s">
        <v>167</v>
      </c>
      <c r="C398" s="17" t="str">
        <f>IFERROR(INDEX(Cadastro!$C$5:$C$112,$AB398),"NÃO INFORMADO")</f>
        <v>CAL</v>
      </c>
      <c r="D398" s="17" t="str">
        <f>IFERROR(INDEX(Cadastro!$D$5:$D$112,$AB398),"")</f>
        <v>B</v>
      </c>
      <c r="E398" s="17" t="str">
        <f>IFERROR(INDEX(Cadastro!$G$5:$G$112,$AB398),"")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6x1"),IF(OR(AND(WEEKDAY($F398,2)=6,AND($A398=$A400,$L400&gt;0)),AND(WEEKDAY($F398,2)=7,AND($A398=$A397,$L397&gt;0))),"ATENÇÃO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3 de 5 do ciclo</v>
      </c>
      <c r="W398" s="34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3</v>
      </c>
      <c r="X398" s="34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IFERROR(MATCH($A398&amp;"|"&amp;TEXT(_xlfn.MAXIFS(Cadastro!$E$5:$E$112,Cadastro!$A$5:$A$112,$A398,Cadastro!$E$5:$E$112,"&lt;="&amp;$F398),"yyyymmdd"),Cadastro!$I$5:$I$112,0),"")</f>
        <v>13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53512</v>
      </c>
      <c r="B399" s="17" t="s">
        <v>168</v>
      </c>
      <c r="C399" s="17" t="str">
        <f>IFERROR(INDEX(Cadastro!$C$5:$C$112,$AB399),"NÃO INFORMADO")</f>
        <v>AUT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6x1"),WEEKDAY($F399,2)=6,AND($A399=$A387,$L387&gt;0)),"Folga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14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53512</v>
      </c>
      <c r="B400" s="17" t="s">
        <v>168</v>
      </c>
      <c r="C400" s="17" t="str">
        <f>IFERROR(INDEX(Cadastro!$C$5:$C$112,$AB400),"NÃO INFORMADO")</f>
        <v>AUT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46266</v>
      </c>
      <c r="G400" s="32" t="str">
        <f t="shared" si="66"/>
        <v>ter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67"/>
        <v>0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Não</v>
      </c>
      <c r="R400" s="32" t="str">
        <f t="shared" si="69"/>
        <v/>
      </c>
      <c r="S400" s="30" t="str">
        <f t="shared" si="70"/>
        <v/>
      </c>
      <c r="T400" s="32" t="str">
        <f>IF($Q400&lt;&gt;"Sim","",IF($N400&gt;Parâmetros!$E$15,"Sim","Não"))</f>
        <v/>
      </c>
      <c r="U400" s="17" t="str">
        <f t="shared" si="71"/>
        <v>Falta de registro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6x1"),WEEKDAY($F400,2)=6,AND($A400=$A388,$L388&gt;0)),"Folga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1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IFERROR(MATCH($A400&amp;"|"&amp;TEXT(_xlfn.MAXIFS(Cadastro!$E$5:$E$112,Cadastro!$A$5:$A$112,$A400,Cadastro!$E$5:$E$112,"&lt;="&amp;$F400),"yyyymmdd"),Cadastro!$I$5:$I$112,0),"")</f>
        <v>14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53512</v>
      </c>
      <c r="B401" s="17" t="s">
        <v>168</v>
      </c>
      <c r="C401" s="17" t="str">
        <f>IFERROR(INDEX(Cadastro!$C$5:$C$112,$AB401),"NÃO INFORMADO")</f>
        <v>AUT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46267</v>
      </c>
      <c r="G401" s="32" t="str">
        <f t="shared" si="66"/>
        <v>qua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67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68"/>
        <v/>
      </c>
      <c r="R401" s="32" t="str">
        <f t="shared" si="69"/>
        <v/>
      </c>
      <c r="S401" s="30" t="str">
        <f t="shared" si="70"/>
        <v/>
      </c>
      <c r="T401" s="32" t="str">
        <f>IF($Q401&lt;&gt;"Sim","",IF($N401&gt;Parâmetros!$E$15,"Sim","Não"))</f>
        <v/>
      </c>
      <c r="U401" s="17" t="str">
        <f t="shared" si="71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6x1"),WEEKDAY($F401,2)=6,AND($A401=$A389,$L389&gt;0)),"Folga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14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53512</v>
      </c>
      <c r="B402" s="17" t="s">
        <v>168</v>
      </c>
      <c r="C402" s="17" t="str">
        <f>IFERROR(INDEX(Cadastro!$C$5:$C$112,$AB402),"NÃO INFORMADO")</f>
        <v>AUT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46268</v>
      </c>
      <c r="G402" s="32" t="str">
        <f t="shared" si="66"/>
        <v>qui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6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68"/>
        <v/>
      </c>
      <c r="R402" s="32" t="str">
        <f t="shared" si="69"/>
        <v/>
      </c>
      <c r="S402" s="30" t="str">
        <f t="shared" si="70"/>
        <v/>
      </c>
      <c r="T402" s="32" t="str">
        <f>IF($Q402&lt;&gt;"Sim","",IF($N402&gt;Parâmetros!$E$15,"Sim","Não"))</f>
        <v/>
      </c>
      <c r="U402" s="17" t="str">
        <f t="shared" si="7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6x1"),WEEKDAY($F402,2)=6,AND($A402=$A390,$L390&gt;0)),"Folga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14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53512</v>
      </c>
      <c r="B403" s="17" t="s">
        <v>168</v>
      </c>
      <c r="C403" s="17" t="str">
        <f>IFERROR(INDEX(Cadastro!$C$5:$C$112,$AB403),"NÃO INFORMADO")</f>
        <v>AUT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46269</v>
      </c>
      <c r="G403" s="32" t="str">
        <f t="shared" si="66"/>
        <v>sex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6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68"/>
        <v/>
      </c>
      <c r="R403" s="32" t="str">
        <f t="shared" si="69"/>
        <v/>
      </c>
      <c r="S403" s="30" t="str">
        <f t="shared" si="70"/>
        <v/>
      </c>
      <c r="T403" s="32" t="str">
        <f>IF($Q403&lt;&gt;"Sim","",IF($N403&gt;Parâmetros!$E$15,"Sim","Não"))</f>
        <v/>
      </c>
      <c r="U403" s="17" t="str">
        <f t="shared" si="7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6x1"),WEEKDAY($F403,2)=6,AND($A403=$A391,$L391&gt;0)),"Folga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14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53512</v>
      </c>
      <c r="B404" s="17" t="s">
        <v>168</v>
      </c>
      <c r="C404" s="17" t="str">
        <f>IFERROR(INDEX(Cadastro!$C$5:$C$112,$AB404),"NÃO INFORMADO")</f>
        <v>AUT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6x1"),WEEKDAY($F404,2)=6,AND($A404=$A392,$L392&gt;0)),"Folga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Folga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14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53512</v>
      </c>
      <c r="B405" s="17" t="s">
        <v>168</v>
      </c>
      <c r="C405" s="17" t="str">
        <f>IFERROR(INDEX(Cadastro!$C$5:$C$112,$AB405),"NÃO INFORMADO")</f>
        <v>AUT</v>
      </c>
      <c r="D405" s="17" t="str">
        <f>IFERROR(INDEX(Cadastro!$D$5:$D$112,$AB405),"")</f>
        <v>6x1</v>
      </c>
      <c r="E405" s="17" t="str">
        <f>IFERROR(INDEX(Cadastro!$G$5:$G$112,$AB405),"")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6x1"),WEEKDAY($F405,2)=6,AND($A405=$A399,$L399&gt;0)),"Folga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$112,$AB405),"")="",IF($L405&gt;0,1,0),IF(IFERROR(INDEX(Cadastro!$F$5:$F$112,$AB405),"")&lt;=IFERROR(INDEX(Parâmetros!$B$39:$B$48,MATCH($E405,Parâmetros!$A$39:$A$48,0)),99),IFERROR(INDEX(Cadastro!$F$5:$F$112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$112,$AB405),"")="",0,IF(IFERROR(INDEX(Cadastro!$F$5:$F$112,$AB405),"")&gt;IFERROR(INDEX(Parâmetros!$B$39:$B$48,MATCH($E405,Parâmetros!$A$39:$A$48,0)),99),IFERROR(INDEX(Cadastro!$F$5:$F$112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registro"),IF(AND($AB405&lt;&gt;$AB404,IFERROR(INDEX(Cadastro!$F$5:$F$112,$AB405),"")=""),"Indeterminado (início da série)",IF($X405&gt;0,"Folga","Falta de registro"))))))))</f>
        <v>Folga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IFERROR(MATCH($A405&amp;"|"&amp;TEXT(_xlfn.MAXIFS(Cadastro!$E$5:$E$112,Cadastro!$A$5:$A$112,$A405,Cadastro!$E$5:$E$112,"&lt;="&amp;$F405),"yyyymmdd"),Cadastro!$I$5:$I$112,0),"")</f>
        <v>14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53512</v>
      </c>
      <c r="B406" s="17" t="s">
        <v>168</v>
      </c>
      <c r="C406" s="17" t="str">
        <f>IFERROR(INDEX(Cadastro!$C$5:$C$112,$AB406),"NÃO INFORMADO")</f>
        <v>AUT</v>
      </c>
      <c r="D406" s="17" t="str">
        <f>IFERROR(INDEX(Cadastro!$D$5:$D$112,$AB406),"")</f>
        <v>6x1</v>
      </c>
      <c r="E406" s="17" t="str">
        <f>IFERROR(INDEX(Cadastro!$G$5:$G$112,$AB406),"")</f>
        <v>6x1</v>
      </c>
      <c r="F406" s="29">
        <v>46272</v>
      </c>
      <c r="G406" s="32" t="str">
        <f t="shared" si="66"/>
        <v>seg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0</v>
      </c>
      <c r="M406" s="30">
        <f>IFERROR(INDEX(Parâmetros!$E$6:$E$11,MATCH($K406,Parâmetros!$A$6:$A$11,0)),"")</f>
        <v>8.8000000000000007</v>
      </c>
      <c r="N406" s="33">
        <f t="shared" si="67"/>
        <v>0</v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68"/>
        <v/>
      </c>
      <c r="R406" s="32" t="str">
        <f t="shared" si="69"/>
        <v/>
      </c>
      <c r="S406" s="30" t="str">
        <f t="shared" si="70"/>
        <v/>
      </c>
      <c r="T406" s="32" t="str">
        <f>IF($Q406&lt;&gt;"Sim","",IF($N406&gt;Parâmetros!$E$15,"Sim","Não"))</f>
        <v/>
      </c>
      <c r="U406" s="17" t="str">
        <f t="shared" si="71"/>
        <v>Fora da apuração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6x1"),WEEKDAY($F406,2)=6,AND($A406=$A400,$L400&gt;0)),"Folga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FALTA DE REGISTRO · dia útil da escala 6x1</v>
      </c>
      <c r="W406" s="34" t="str">
        <f>IF(OR(OR($D406="6x1",$D406="FF 6x1"),$D406="5x2"),"",IF($AB406&lt;&gt;$AB405,IF(IFERROR(INDEX(Cadastro!$F$5:$F$112,$AB406),"")="",IF($L406&gt;0,1,0),IF(IFERROR(INDEX(Cadastro!$F$5:$F$112,$AB406),"")&lt;=IFERROR(INDEX(Parâmetros!$B$39:$B$48,MATCH($E406,Parâmetros!$A$39:$A$48,0)),99),IFERROR(INDEX(Cadastro!$F$5:$F$112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$112,$AB406),"")="",0,IF(IFERROR(INDEX(Cadastro!$F$5:$F$112,$AB406),"")&gt;IFERROR(INDEX(Parâmetros!$B$39:$B$48,MATCH($E406,Parâmetros!$A$39:$A$48,0)),99),IFERROR(INDEX(Cadastro!$F$5:$F$112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registro"),IF(AND($AB406&lt;&gt;$AB405,IFERROR(INDEX(Cadastro!$F$5:$F$112,$AB406),"")=""),"Indeterminado (início da série)",IF($X406&gt;0,"Folga","Falta de registro"))))))))</f>
        <v>Falta de registro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IFERROR(MATCH($A406&amp;"|"&amp;TEXT(_xlfn.MAXIFS(Cadastro!$E$5:$E$112,Cadastro!$A$5:$A$112,$A406,Cadastro!$E$5:$E$112,"&lt;="&amp;$F406),"yyyymmdd"),Cadastro!$I$5:$I$112,0),"")</f>
        <v>14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53512</v>
      </c>
      <c r="B407" s="17" t="s">
        <v>168</v>
      </c>
      <c r="C407" s="17" t="str">
        <f>IFERROR(INDEX(Cadastro!$C$5:$C$112,$AB407),"NÃO INFORMADO")</f>
        <v>AUT</v>
      </c>
      <c r="D407" s="17" t="str">
        <f>IFERROR(INDEX(Cadastro!$D$5:$D$112,$AB407),"")</f>
        <v>6x1</v>
      </c>
      <c r="E407" s="17" t="str">
        <f>IFERROR(INDEX(Cadastro!$G$5:$G$112,$AB407),"")</f>
        <v>6x1</v>
      </c>
      <c r="F407" s="29">
        <v>46273</v>
      </c>
      <c r="G407" s="32" t="str">
        <f t="shared" si="66"/>
        <v>ter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0</v>
      </c>
      <c r="M407" s="30">
        <f>IFERROR(INDEX(Parâmetros!$E$6:$E$11,MATCH($K407,Parâmetros!$A$6:$A$11,0)),"")</f>
        <v>8.8000000000000007</v>
      </c>
      <c r="N407" s="33">
        <f t="shared" si="67"/>
        <v>0</v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68"/>
        <v/>
      </c>
      <c r="R407" s="32" t="str">
        <f t="shared" si="69"/>
        <v/>
      </c>
      <c r="S407" s="30" t="str">
        <f t="shared" si="70"/>
        <v/>
      </c>
      <c r="T407" s="32" t="str">
        <f>IF($Q407&lt;&gt;"Sim","",IF($N407&gt;Parâmetros!$E$15,"Sim","Não"))</f>
        <v/>
      </c>
      <c r="U407" s="17" t="str">
        <f t="shared" si="71"/>
        <v>Fora da apuração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FALTA DE REGISTRO · dia útil da escala 6x1</v>
      </c>
      <c r="W407" s="34" t="str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Falta de registro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IFERROR(MATCH($A407&amp;"|"&amp;TEXT(_xlfn.MAXIFS(Cadastro!$E$5:$E$112,Cadastro!$A$5:$A$112,$A407,Cadastro!$E$5:$E$112,"&lt;="&amp;$F407),"yyyymmdd"),Cadastro!$I$5:$I$112,0),"")</f>
        <v>14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53512</v>
      </c>
      <c r="B408" s="17" t="s">
        <v>168</v>
      </c>
      <c r="C408" s="17" t="str">
        <f>IFERROR(INDEX(Cadastro!$C$5:$C$112,$AB408),"NÃO INFORMADO")</f>
        <v>AUT</v>
      </c>
      <c r="D408" s="17" t="str">
        <f>IFERROR(INDEX(Cadastro!$D$5:$D$112,$AB408),"")</f>
        <v>6x1</v>
      </c>
      <c r="E408" s="17" t="str">
        <f>IFERROR(INDEX(Cadastro!$G$5:$G$112,$AB408),"")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68"/>
        <v/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IFERROR(MATCH($A408&amp;"|"&amp;TEXT(_xlfn.MAXIFS(Cadastro!$E$5:$E$112,Cadastro!$A$5:$A$112,$A408,Cadastro!$E$5:$E$112,"&lt;="&amp;$F408),"yyyymmdd"),Cadastro!$I$5:$I$112,0),"")</f>
        <v>14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53512</v>
      </c>
      <c r="B409" s="17" t="s">
        <v>168</v>
      </c>
      <c r="C409" s="17" t="str">
        <f>IFERROR(INDEX(Cadastro!$C$5:$C$112,$AB409),"NÃO INFORMADO")</f>
        <v>AUT</v>
      </c>
      <c r="D409" s="17" t="str">
        <f>IFERROR(INDEX(Cadastro!$D$5:$D$112,$AB409),"")</f>
        <v>6x1</v>
      </c>
      <c r="E409" s="17" t="str">
        <f>IFERROR(INDEX(Cadastro!$G$5:$G$112,$AB409),"")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IFERROR(MATCH($A409&amp;"|"&amp;TEXT(_xlfn.MAXIFS(Cadastro!$E$5:$E$112,Cadastro!$A$5:$A$112,$A409,Cadastro!$E$5:$E$112,"&lt;="&amp;$F409),"yyyymmdd"),Cadastro!$I$5:$I$112,0),"")</f>
        <v>14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53512</v>
      </c>
      <c r="B410" s="17" t="s">
        <v>168</v>
      </c>
      <c r="C410" s="17" t="str">
        <f>IFERROR(INDEX(Cadastro!$C$5:$C$112,$AB410),"NÃO INFORMADO")</f>
        <v>AUT</v>
      </c>
      <c r="D410" s="17" t="str">
        <f>IFERROR(INDEX(Cadastro!$D$5:$D$112,$AB410),"")</f>
        <v>6x1</v>
      </c>
      <c r="E410" s="17" t="str">
        <f>IFERROR(INDEX(Cadastro!$G$5:$G$112,$AB410),"")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IFERROR(MATCH($A410&amp;"|"&amp;TEXT(_xlfn.MAXIFS(Cadastro!$E$5:$E$112,Cadastro!$A$5:$A$112,$A410,Cadastro!$E$5:$E$112,"&lt;="&amp;$F410),"yyyymmdd"),Cadastro!$I$5:$I$112,0),"")</f>
        <v>14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53512</v>
      </c>
      <c r="B411" s="17" t="s">
        <v>168</v>
      </c>
      <c r="C411" s="17" t="str">
        <f>IFERROR(INDEX(Cadastro!$C$5:$C$112,$AB411),"NÃO INFORMADO")</f>
        <v>AUT</v>
      </c>
      <c r="D411" s="17" t="str">
        <f>IFERROR(INDEX(Cadastro!$D$5:$D$112,$AB411),"")</f>
        <v>6x1</v>
      </c>
      <c r="E411" s="17" t="str">
        <f>IFERROR(INDEX(Cadastro!$G$5:$G$112,$AB411),"")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IFERROR(MATCH($A411&amp;"|"&amp;TEXT(_xlfn.MAXIFS(Cadastro!$E$5:$E$112,Cadastro!$A$5:$A$112,$A411,Cadastro!$E$5:$E$112,"&lt;="&amp;$F411),"yyyymmdd"),Cadastro!$I$5:$I$112,0),"")</f>
        <v>14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53512</v>
      </c>
      <c r="B412" s="17" t="s">
        <v>168</v>
      </c>
      <c r="C412" s="17" t="str">
        <f>IFERROR(INDEX(Cadastro!$C$5:$C$112,$AB412),"NÃO INFORMADO")</f>
        <v>AUT</v>
      </c>
      <c r="D412" s="17" t="str">
        <f>IFERROR(INDEX(Cadastro!$D$5:$D$112,$AB412),"")</f>
        <v>6x1</v>
      </c>
      <c r="E412" s="17" t="str">
        <f>IFERROR(INDEX(Cadastro!$G$5:$G$112,$AB412),"")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IFERROR(MATCH($A412&amp;"|"&amp;TEXT(_xlfn.MAXIFS(Cadastro!$E$5:$E$112,Cadastro!$A$5:$A$112,$A412,Cadastro!$E$5:$E$112,"&lt;="&amp;$F412),"yyyymmdd"),Cadastro!$I$5:$I$112,0),"")</f>
        <v>14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53512</v>
      </c>
      <c r="B413" s="17" t="s">
        <v>168</v>
      </c>
      <c r="C413" s="17" t="str">
        <f>IFERROR(INDEX(Cadastro!$C$5:$C$112,$AB413),"NÃO INFORMADO")</f>
        <v>AUT</v>
      </c>
      <c r="D413" s="17" t="str">
        <f>IFERROR(INDEX(Cadastro!$D$5:$D$112,$AB413),"")</f>
        <v>6x1</v>
      </c>
      <c r="E413" s="17" t="str">
        <f>IFERROR(INDEX(Cadastro!$G$5:$G$112,$AB413),"")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IFERROR(MATCH($A413&amp;"|"&amp;TEXT(_xlfn.MAXIFS(Cadastro!$E$5:$E$112,Cadastro!$A$5:$A$112,$A413,Cadastro!$E$5:$E$112,"&lt;="&amp;$F413),"yyyymmdd"),Cadastro!$I$5:$I$112,0),"")</f>
        <v>14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53512</v>
      </c>
      <c r="B414" s="17" t="s">
        <v>168</v>
      </c>
      <c r="C414" s="17" t="str">
        <f>IFERROR(INDEX(Cadastro!$C$5:$C$112,$AB414),"NÃO INFORMADO")</f>
        <v>AUT</v>
      </c>
      <c r="D414" s="17" t="str">
        <f>IFERROR(INDEX(Cadastro!$D$5:$D$112,$AB414),"")</f>
        <v>6x1</v>
      </c>
      <c r="E414" s="17" t="str">
        <f>IFERROR(INDEX(Cadastro!$G$5:$G$112,$AB414),"")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IFERROR(MATCH($A414&amp;"|"&amp;TEXT(_xlfn.MAXIFS(Cadastro!$E$5:$E$112,Cadastro!$A$5:$A$112,$A414,Cadastro!$E$5:$E$112,"&lt;="&amp;$F414),"yyyymmdd"),Cadastro!$I$5:$I$112,0),"")</f>
        <v>14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53512</v>
      </c>
      <c r="B415" s="17" t="s">
        <v>168</v>
      </c>
      <c r="C415" s="17" t="str">
        <f>IFERROR(INDEX(Cadastro!$C$5:$C$112,$AB415),"NÃO INFORMADO")</f>
        <v>AUT</v>
      </c>
      <c r="D415" s="17" t="str">
        <f>IFERROR(INDEX(Cadastro!$D$5:$D$112,$AB415),"")</f>
        <v>6x1</v>
      </c>
      <c r="E415" s="17" t="str">
        <f>IFERROR(INDEX(Cadastro!$G$5:$G$112,$AB415),"")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IFERROR(MATCH($A415&amp;"|"&amp;TEXT(_xlfn.MAXIFS(Cadastro!$E$5:$E$112,Cadastro!$A$5:$A$112,$A415,Cadastro!$E$5:$E$112,"&lt;="&amp;$F415),"yyyymmdd"),Cadastro!$I$5:$I$112,0),"")</f>
        <v>14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53512</v>
      </c>
      <c r="B416" s="17" t="s">
        <v>168</v>
      </c>
      <c r="C416" s="17" t="str">
        <f>IFERROR(INDEX(Cadastro!$C$5:$C$112,$AB416),"NÃO INFORMADO")</f>
        <v>AUT</v>
      </c>
      <c r="D416" s="17" t="str">
        <f>IFERROR(INDEX(Cadastro!$D$5:$D$112,$AB416),"")</f>
        <v>6x1</v>
      </c>
      <c r="E416" s="17" t="str">
        <f>IFERROR(INDEX(Cadastro!$G$5:$G$112,$AB416),"")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IFERROR(MATCH($A416&amp;"|"&amp;TEXT(_xlfn.MAXIFS(Cadastro!$E$5:$E$112,Cadastro!$A$5:$A$112,$A416,Cadastro!$E$5:$E$112,"&lt;="&amp;$F416),"yyyymmdd"),Cadastro!$I$5:$I$112,0),"")</f>
        <v>14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53512</v>
      </c>
      <c r="B417" s="17" t="s">
        <v>168</v>
      </c>
      <c r="C417" s="17" t="str">
        <f>IFERROR(INDEX(Cadastro!$C$5:$C$112,$AB417),"NÃO INFORMADO")</f>
        <v>AUT</v>
      </c>
      <c r="D417" s="17" t="str">
        <f>IFERROR(INDEX(Cadastro!$D$5:$D$112,$AB417),"")</f>
        <v>6x1</v>
      </c>
      <c r="E417" s="17" t="str">
        <f>IFERROR(INDEX(Cadastro!$G$5:$G$112,$AB417),"")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14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53512</v>
      </c>
      <c r="B418" s="17" t="s">
        <v>168</v>
      </c>
      <c r="C418" s="17" t="str">
        <f>IFERROR(INDEX(Cadastro!$C$5:$C$112,$AB418),"NÃO INFORMADO")</f>
        <v>AUT</v>
      </c>
      <c r="D418" s="17" t="str">
        <f>IFERROR(INDEX(Cadastro!$D$5:$D$112,$AB418),"")</f>
        <v>6x1</v>
      </c>
      <c r="E418" s="17" t="str">
        <f>IFERROR(INDEX(Cadastro!$G$5:$G$112,$AB418),"")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14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53512</v>
      </c>
      <c r="B419" s="17" t="s">
        <v>168</v>
      </c>
      <c r="C419" s="17" t="str">
        <f>IFERROR(INDEX(Cadastro!$C$5:$C$112,$AB419),"NÃO INFORMADO")</f>
        <v>AUT</v>
      </c>
      <c r="D419" s="17" t="str">
        <f>IFERROR(INDEX(Cadastro!$D$5:$D$112,$AB419),"")</f>
        <v>6x1</v>
      </c>
      <c r="E419" s="17" t="str">
        <f>IFERROR(INDEX(Cadastro!$G$5:$G$112,$AB419),"")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14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53512</v>
      </c>
      <c r="B420" s="17" t="s">
        <v>168</v>
      </c>
      <c r="C420" s="17" t="str">
        <f>IFERROR(INDEX(Cadastro!$C$5:$C$112,$AB420),"NÃO INFORMADO")</f>
        <v>AUT</v>
      </c>
      <c r="D420" s="17" t="str">
        <f>IFERROR(INDEX(Cadastro!$D$5:$D$112,$AB420),"")</f>
        <v>6x1</v>
      </c>
      <c r="E420" s="17" t="str">
        <f>IFERROR(INDEX(Cadastro!$G$5:$G$112,$AB420),"")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14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53512</v>
      </c>
      <c r="B421" s="17" t="s">
        <v>168</v>
      </c>
      <c r="C421" s="17" t="str">
        <f>IFERROR(INDEX(Cadastro!$C$5:$C$112,$AB421),"NÃO INFORMADO")</f>
        <v>AUT</v>
      </c>
      <c r="D421" s="17" t="str">
        <f>IFERROR(INDEX(Cadastro!$D$5:$D$112,$AB421),"")</f>
        <v>6x1</v>
      </c>
      <c r="E421" s="17" t="str">
        <f>IFERROR(INDEX(Cadastro!$G$5:$G$112,$AB421),"")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IFERROR(MATCH($A421&amp;"|"&amp;TEXT(_xlfn.MAXIFS(Cadastro!$E$5:$E$112,Cadastro!$A$5:$A$112,$A421,Cadastro!$E$5:$E$112,"&lt;="&amp;$F421),"yyyymmdd"),Cadastro!$I$5:$I$112,0),"")</f>
        <v>14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53512</v>
      </c>
      <c r="B422" s="17" t="s">
        <v>168</v>
      </c>
      <c r="C422" s="17" t="str">
        <f>IFERROR(INDEX(Cadastro!$C$5:$C$112,$AB422),"NÃO INFORMADO")</f>
        <v>AUT</v>
      </c>
      <c r="D422" s="17" t="str">
        <f>IFERROR(INDEX(Cadastro!$D$5:$D$112,$AB422),"")</f>
        <v>6x1</v>
      </c>
      <c r="E422" s="17" t="str">
        <f>IFERROR(INDEX(Cadastro!$G$5:$G$112,$AB422),"")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14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53512</v>
      </c>
      <c r="B423" s="17" t="s">
        <v>168</v>
      </c>
      <c r="C423" s="17" t="str">
        <f>IFERROR(INDEX(Cadastro!$C$5:$C$112,$AB423),"NÃO INFORMADO")</f>
        <v>AUT</v>
      </c>
      <c r="D423" s="17" t="str">
        <f>IFERROR(INDEX(Cadastro!$D$5:$D$112,$AB423),"")</f>
        <v>6x1</v>
      </c>
      <c r="E423" s="17" t="str">
        <f>IFERROR(INDEX(Cadastro!$G$5:$G$112,$AB423),"")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14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53512</v>
      </c>
      <c r="B424" s="17" t="s">
        <v>168</v>
      </c>
      <c r="C424" s="17" t="str">
        <f>IFERROR(INDEX(Cadastro!$C$5:$C$112,$AB424),"NÃO INFORMADO")</f>
        <v>AUT</v>
      </c>
      <c r="D424" s="17" t="str">
        <f>IFERROR(INDEX(Cadastro!$D$5:$D$112,$AB424),"")</f>
        <v>6x1</v>
      </c>
      <c r="E424" s="17" t="str">
        <f>IFERROR(INDEX(Cadastro!$G$5:$G$112,$AB424),"")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14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53512</v>
      </c>
      <c r="B425" s="17" t="s">
        <v>168</v>
      </c>
      <c r="C425" s="17" t="str">
        <f>IFERROR(INDEX(Cadastro!$C$5:$C$112,$AB425),"NÃO INFORMADO")</f>
        <v>AUT</v>
      </c>
      <c r="D425" s="17" t="str">
        <f>IFERROR(INDEX(Cadastro!$D$5:$D$112,$AB425),"")</f>
        <v>6x1</v>
      </c>
      <c r="E425" s="17" t="str">
        <f>IFERROR(INDEX(Cadastro!$G$5:$G$112,$AB425),"")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14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53512</v>
      </c>
      <c r="B426" s="17" t="s">
        <v>168</v>
      </c>
      <c r="C426" s="17" t="str">
        <f>IFERROR(INDEX(Cadastro!$C$5:$C$112,$AB426),"NÃO INFORMADO")</f>
        <v>AUT</v>
      </c>
      <c r="D426" s="17" t="str">
        <f>IFERROR(INDEX(Cadastro!$D$5:$D$112,$AB426),"")</f>
        <v>6x1</v>
      </c>
      <c r="E426" s="17" t="str">
        <f>IFERROR(INDEX(Cadastro!$G$5:$G$112,$AB426),"")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14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53512</v>
      </c>
      <c r="B427" s="17" t="s">
        <v>168</v>
      </c>
      <c r="C427" s="17" t="str">
        <f>IFERROR(INDEX(Cadastro!$C$5:$C$112,$AB427),"NÃO INFORMADO")</f>
        <v>AUT</v>
      </c>
      <c r="D427" s="17" t="str">
        <f>IFERROR(INDEX(Cadastro!$D$5:$D$112,$AB427),"")</f>
        <v>6x1</v>
      </c>
      <c r="E427" s="17" t="str">
        <f>IFERROR(INDEX(Cadastro!$G$5:$G$112,$AB427),"")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IFERROR(MATCH($A427&amp;"|"&amp;TEXT(_xlfn.MAXIFS(Cadastro!$E$5:$E$112,Cadastro!$A$5:$A$112,$A427,Cadastro!$E$5:$E$112,"&lt;="&amp;$F427),"yyyymmdd"),Cadastro!$I$5:$I$112,0),"")</f>
        <v>14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53512</v>
      </c>
      <c r="B428" s="17" t="s">
        <v>168</v>
      </c>
      <c r="C428" s="17" t="str">
        <f>IFERROR(INDEX(Cadastro!$C$5:$C$112,$AB428),"NÃO INFORMADO")</f>
        <v>AUT</v>
      </c>
      <c r="D428" s="17" t="str">
        <f>IFERROR(INDEX(Cadastro!$D$5:$D$112,$AB428),"")</f>
        <v>6x1</v>
      </c>
      <c r="E428" s="17" t="str">
        <f>IFERROR(INDEX(Cadastro!$G$5:$G$112,$AB428),"")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14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53512</v>
      </c>
      <c r="B429" s="17" t="s">
        <v>168</v>
      </c>
      <c r="C429" s="17" t="str">
        <f>IFERROR(INDEX(Cadastro!$C$5:$C$112,$AB429),"NÃO INFORMADO")</f>
        <v>AUT</v>
      </c>
      <c r="D429" s="17" t="str">
        <f>IFERROR(INDEX(Cadastro!$D$5:$D$112,$AB429),"")</f>
        <v>6x1</v>
      </c>
      <c r="E429" s="17" t="str">
        <f>IFERROR(INDEX(Cadastro!$G$5:$G$112,$AB429),"")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14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53512</v>
      </c>
      <c r="B430" s="17" t="s">
        <v>168</v>
      </c>
      <c r="C430" s="17" t="str">
        <f>IFERROR(INDEX(Cadastro!$C$5:$C$112,$AB430),"NÃO INFORMADO")</f>
        <v>AUT</v>
      </c>
      <c r="D430" s="17" t="str">
        <f>IFERROR(INDEX(Cadastro!$D$5:$D$112,$AB430),"")</f>
        <v>6x1</v>
      </c>
      <c r="E430" s="17" t="str">
        <f>IFERROR(INDEX(Cadastro!$G$5:$G$112,$AB430),"")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14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53512</v>
      </c>
      <c r="B431" s="17" t="s">
        <v>168</v>
      </c>
      <c r="C431" s="17" t="str">
        <f>IFERROR(INDEX(Cadastro!$C$5:$C$112,$AB431),"NÃO INFORMADO")</f>
        <v>AUT</v>
      </c>
      <c r="D431" s="17" t="str">
        <f>IFERROR(INDEX(Cadastro!$D$5:$D$112,$AB431),"")</f>
        <v>6x1</v>
      </c>
      <c r="E431" s="17" t="str">
        <f>IFERROR(INDEX(Cadastro!$G$5:$G$112,$AB431),"")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14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53512</v>
      </c>
      <c r="B432" s="17" t="s">
        <v>168</v>
      </c>
      <c r="C432" s="17" t="str">
        <f>IFERROR(INDEX(Cadastro!$C$5:$C$112,$AB432),"NÃO INFORMADO")</f>
        <v>AUT</v>
      </c>
      <c r="D432" s="17" t="str">
        <f>IFERROR(INDEX(Cadastro!$D$5:$D$112,$AB432),"")</f>
        <v>6x1</v>
      </c>
      <c r="E432" s="17" t="str">
        <f>IFERROR(INDEX(Cadastro!$G$5:$G$112,$AB432),"")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14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53512</v>
      </c>
      <c r="B433" s="17" t="s">
        <v>168</v>
      </c>
      <c r="C433" s="17" t="str">
        <f>IFERROR(INDEX(Cadastro!$C$5:$C$112,$AB433),"NÃO INFORMADO")</f>
        <v>AUT</v>
      </c>
      <c r="D433" s="17" t="str">
        <f>IFERROR(INDEX(Cadastro!$D$5:$D$112,$AB433),"")</f>
        <v>6x1</v>
      </c>
      <c r="E433" s="17" t="str">
        <f>IFERROR(INDEX(Cadastro!$G$5:$G$112,$AB433),"")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14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53512</v>
      </c>
      <c r="B434" s="17" t="s">
        <v>168</v>
      </c>
      <c r="C434" s="17" t="str">
        <f>IFERROR(INDEX(Cadastro!$C$5:$C$112,$AB434),"NÃO INFORMADO")</f>
        <v>AUT</v>
      </c>
      <c r="D434" s="17" t="str">
        <f>IFERROR(INDEX(Cadastro!$D$5:$D$112,$AB434),"")</f>
        <v>6x1</v>
      </c>
      <c r="E434" s="17" t="str">
        <f>IFERROR(INDEX(Cadastro!$G$5:$G$112,$AB434),"")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14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56855</v>
      </c>
      <c r="B435" s="17" t="s">
        <v>170</v>
      </c>
      <c r="C435" s="17" t="str">
        <f>IFERROR(INDEX(Cadastro!$C$5:$C$112,$AB435),"NÃO INFORMADO")</f>
        <v>INS</v>
      </c>
      <c r="D435" s="17" t="str">
        <f>IFERROR(INDEX(Cadastro!$D$5:$D$112,$AB435),"")</f>
        <v>6x1</v>
      </c>
      <c r="E435" s="17" t="str">
        <f>IFERROR(INDEX(Cadastro!$G$5:$G$112,$AB435),"")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6x1"),WEEKDAY($F435,2)=6,AND($A435=$A424,$L424&gt;0)),"Folga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18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56855</v>
      </c>
      <c r="B436" s="17" t="s">
        <v>170</v>
      </c>
      <c r="C436" s="17" t="str">
        <f>IFERROR(INDEX(Cadastro!$C$5:$C$112,$AB436),"NÃO INFORMADO")</f>
        <v>INS</v>
      </c>
      <c r="D436" s="17" t="str">
        <f>IFERROR(INDEX(Cadastro!$D$5:$D$112,$AB436),"")</f>
        <v>6x1</v>
      </c>
      <c r="E436" s="17" t="str">
        <f>IFERROR(INDEX(Cadastro!$G$5:$G$112,$AB436),"")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6x1"),WEEKDAY($F436,2)=6,AND($A436=$A425,$L425&gt;0)),"Folga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$112,$AB436),"")="",IF($L436&gt;0,1,0),IF(IFERROR(INDEX(Cadastro!$F$5:$F$112,$AB436),"")&lt;=IFERROR(INDEX(Parâmetros!$B$39:$B$48,MATCH($E436,Parâmetros!$A$39:$A$48,0)),99),IFERROR(INDEX(Cadastro!$F$5:$F$112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$112,$AB436),"")="",0,IF(IFERROR(INDEX(Cadastro!$F$5:$F$112,$AB436),"")&gt;IFERROR(INDEX(Parâmetros!$B$39:$B$48,MATCH($E436,Parâmetros!$A$39:$A$48,0)),99),IFERROR(INDEX(Cadastro!$F$5:$F$112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registro"),IF(AND($AB436&lt;&gt;$AB435,IFERROR(INDEX(Cadastro!$F$5:$F$112,$AB436),"")=""),"Indeterminado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IFERROR(MATCH($A436&amp;"|"&amp;TEXT(_xlfn.MAXIFS(Cadastro!$E$5:$E$112,Cadastro!$A$5:$A$112,$A436,Cadastro!$E$5:$E$112,"&lt;="&amp;$F436),"yyyymmdd"),Cadastro!$I$5:$I$112,0),"")</f>
        <v>18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56855</v>
      </c>
      <c r="B437" s="17" t="s">
        <v>170</v>
      </c>
      <c r="C437" s="17" t="str">
        <f>IFERROR(INDEX(Cadastro!$C$5:$C$112,$AB437),"NÃO INFORMADO")</f>
        <v>INS</v>
      </c>
      <c r="D437" s="17" t="str">
        <f>IFERROR(INDEX(Cadastro!$D$5:$D$112,$AB437),"")</f>
        <v>6x1</v>
      </c>
      <c r="E437" s="17" t="str">
        <f>IFERROR(INDEX(Cadastro!$G$5:$G$112,$AB437),"")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750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5.33</v>
      </c>
      <c r="M437" s="30">
        <f>IFERROR(INDEX(Parâmetros!$E$6:$E$11,MATCH($K437,Parâmetros!$A$6:$A$11,0)),"")</f>
        <v>8.8000000000000007</v>
      </c>
      <c r="N437" s="33">
        <f t="shared" si="73"/>
        <v>0.6056818181818181</v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74"/>
        <v/>
      </c>
      <c r="R437" s="32" t="str">
        <f t="shared" si="75"/>
        <v/>
      </c>
      <c r="S437" s="30" t="str">
        <f t="shared" si="76"/>
        <v/>
      </c>
      <c r="T437" s="32" t="str">
        <f>IF($Q437&lt;&gt;"Sim","",IF($N437&gt;Parâmetros!$E$15,"Sim","Não"))</f>
        <v/>
      </c>
      <c r="U437" s="17" t="str">
        <f t="shared" si="77"/>
        <v>Fora da apuração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6x1"),WEEKDAY($F437,2)=6,AND($A437=$A426,$L426&gt;0)),"Folga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$112,$AB437),"")="",IF($L437&gt;0,1,0),IF(IFERROR(INDEX(Cadastro!$F$5:$F$112,$AB437),"")&lt;=IFERROR(INDEX(Parâmetros!$B$39:$B$48,MATCH($E437,Parâmetros!$A$39:$A$48,0)),99),IFERROR(INDEX(Cadastro!$F$5:$F$112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$112,$AB437),"")="",0,IF(IFERROR(INDEX(Cadastro!$F$5:$F$112,$AB437),"")&gt;IFERROR(INDEX(Parâmetros!$B$39:$B$48,MATCH($E437,Parâmetros!$A$39:$A$48,0)),99),IFERROR(INDEX(Cadastro!$F$5:$F$112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registro"),IF(AND($AB437&lt;&gt;$AB436,IFERROR(INDEX(Cadastro!$F$5:$F$112,$AB437),"")=""),"Indeterminado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IFERROR(MATCH($A437&amp;"|"&amp;TEXT(_xlfn.MAXIFS(Cadastro!$E$5:$E$112,Cadastro!$A$5:$A$112,$A437,Cadastro!$E$5:$E$112,"&lt;="&amp;$F437),"yyyymmdd"),Cadastro!$I$5:$I$112,0),"")</f>
        <v>18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56855</v>
      </c>
      <c r="B438" s="17" t="s">
        <v>170</v>
      </c>
      <c r="C438" s="17" t="str">
        <f>IFERROR(INDEX(Cadastro!$C$5:$C$112,$AB438),"NÃO INFORMADO")</f>
        <v>INS</v>
      </c>
      <c r="D438" s="17" t="str">
        <f>IFERROR(INDEX(Cadastro!$D$5:$D$112,$AB438),"")</f>
        <v>6x1</v>
      </c>
      <c r="E438" s="17" t="str">
        <f>IFERROR(INDEX(Cadastro!$G$5:$G$112,$AB438),"")</f>
        <v>6x1</v>
      </c>
      <c r="F438" s="29">
        <v>46268</v>
      </c>
      <c r="G438" s="32" t="str">
        <f t="shared" si="72"/>
        <v>qui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0</v>
      </c>
      <c r="M438" s="30">
        <f>IFERROR(INDEX(Parâmetros!$E$6:$E$11,MATCH($K438,Parâmetros!$A$6:$A$11,0)),"")</f>
        <v>8.8000000000000007</v>
      </c>
      <c r="N438" s="33">
        <f t="shared" si="73"/>
        <v>0</v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74"/>
        <v/>
      </c>
      <c r="R438" s="32" t="str">
        <f t="shared" si="75"/>
        <v/>
      </c>
      <c r="S438" s="30" t="str">
        <f t="shared" si="76"/>
        <v/>
      </c>
      <c r="T438" s="32" t="str">
        <f>IF($Q438&lt;&gt;"Sim","",IF($N438&gt;Parâmetros!$E$15,"Sim","Não"))</f>
        <v/>
      </c>
      <c r="U438" s="17" t="str">
        <f t="shared" si="77"/>
        <v>Fora da apuração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6x1"),WEEKDAY($F438,2)=6,AND($A438=$A427,$L427&gt;0)),"Folga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FALTA DE REGISTRO · dia útil da escala 6x1</v>
      </c>
      <c r="W438" s="34" t="str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Falta de registro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IFERROR(MATCH($A438&amp;"|"&amp;TEXT(_xlfn.MAXIFS(Cadastro!$E$5:$E$112,Cadastro!$A$5:$A$112,$A438,Cadastro!$E$5:$E$112,"&lt;="&amp;$F438),"yyyymmdd"),Cadastro!$I$5:$I$112,0),"")</f>
        <v>18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56855</v>
      </c>
      <c r="B439" s="17" t="s">
        <v>170</v>
      </c>
      <c r="C439" s="17" t="str">
        <f>IFERROR(INDEX(Cadastro!$C$5:$C$112,$AB439),"NÃO INFORMADO")</f>
        <v>INS</v>
      </c>
      <c r="D439" s="17" t="str">
        <f>IFERROR(INDEX(Cadastro!$D$5:$D$112,$AB439),"")</f>
        <v>6x1</v>
      </c>
      <c r="E439" s="17" t="str">
        <f>IFERROR(INDEX(Cadastro!$G$5:$G$112,$AB439),"")</f>
        <v>6x1</v>
      </c>
      <c r="F439" s="29">
        <v>46269</v>
      </c>
      <c r="G439" s="32" t="str">
        <f t="shared" si="72"/>
        <v>sex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0</v>
      </c>
      <c r="M439" s="30">
        <f>IFERROR(INDEX(Parâmetros!$E$6:$E$11,MATCH($K439,Parâmetros!$A$6:$A$11,0)),"")</f>
        <v>8.8000000000000007</v>
      </c>
      <c r="N439" s="33">
        <f t="shared" si="73"/>
        <v>0</v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74"/>
        <v/>
      </c>
      <c r="R439" s="32" t="str">
        <f t="shared" si="75"/>
        <v/>
      </c>
      <c r="S439" s="30" t="str">
        <f t="shared" si="76"/>
        <v/>
      </c>
      <c r="T439" s="32" t="str">
        <f>IF($Q439&lt;&gt;"Sim","",IF($N439&gt;Parâmetros!$E$15,"Sim","Não"))</f>
        <v/>
      </c>
      <c r="U439" s="17" t="str">
        <f t="shared" si="77"/>
        <v>Fora da apuração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6x1"),WEEKDAY($F439,2)=6,AND($A439=$A428,$L428&gt;0)),"Folga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FALTA DE REGISTRO · dia útil da escala 6x1</v>
      </c>
      <c r="W439" s="34" t="str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Falta de registro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IFERROR(MATCH($A439&amp;"|"&amp;TEXT(_xlfn.MAXIFS(Cadastro!$E$5:$E$112,Cadastro!$A$5:$A$112,$A439,Cadastro!$E$5:$E$112,"&lt;="&amp;$F439),"yyyymmdd"),Cadastro!$I$5:$I$112,0),"")</f>
        <v>18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56855</v>
      </c>
      <c r="B440" s="17" t="s">
        <v>170</v>
      </c>
      <c r="C440" s="17" t="str">
        <f>IFERROR(INDEX(Cadastro!$C$5:$C$112,$AB440),"NÃO INFORMADO")</f>
        <v>INS</v>
      </c>
      <c r="D440" s="17" t="str">
        <f>IFERROR(INDEX(Cadastro!$D$5:$D$112,$AB440),"")</f>
        <v>6x1</v>
      </c>
      <c r="E440" s="17" t="str">
        <f>IFERROR(INDEX(Cadastro!$G$5:$G$112,$AB440),"")</f>
        <v>6x1</v>
      </c>
      <c r="F440" s="29">
        <v>46270</v>
      </c>
      <c r="G440" s="32" t="str">
        <f t="shared" si="72"/>
        <v>sáb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73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74"/>
        <v/>
      </c>
      <c r="R440" s="32" t="str">
        <f t="shared" si="75"/>
        <v/>
      </c>
      <c r="S440" s="30" t="str">
        <f t="shared" si="76"/>
        <v/>
      </c>
      <c r="T440" s="32" t="str">
        <f>IF($Q440&lt;&gt;"Sim","",IF($N440&gt;Parâmetros!$E$15,"Sim","Não"))</f>
        <v/>
      </c>
      <c r="U440" s="17" t="str">
        <f t="shared" si="77"/>
        <v>Folga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6x1"),WEEKDAY($F440,2)=6,AND($A440=$A429,$L429&gt;0)),"Folga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Folga de fim de semana · sem apontamento no sábado nem no domingo</v>
      </c>
      <c r="W440" s="34" t="str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Folga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IFERROR(MATCH($A440&amp;"|"&amp;TEXT(_xlfn.MAXIFS(Cadastro!$E$5:$E$112,Cadastro!$A$5:$A$112,$A440,Cadastro!$E$5:$E$112,"&lt;="&amp;$F440),"yyyymmdd"),Cadastro!$I$5:$I$112,0),"")</f>
        <v>18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56855</v>
      </c>
      <c r="B441" s="17" t="s">
        <v>170</v>
      </c>
      <c r="C441" s="17" t="str">
        <f>IFERROR(INDEX(Cadastro!$C$5:$C$112,$AB441),"NÃO INFORMADO")</f>
        <v>INS</v>
      </c>
      <c r="D441" s="17" t="str">
        <f>IFERROR(INDEX(Cadastro!$D$5:$D$112,$AB441),"")</f>
        <v>6x1</v>
      </c>
      <c r="E441" s="17" t="str">
        <f>IFERROR(INDEX(Cadastro!$G$5:$G$112,$AB441),"")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sem apontamento no sábado nem no domingo</v>
      </c>
      <c r="W441" s="34" t="str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Folga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IFERROR(MATCH($A441&amp;"|"&amp;TEXT(_xlfn.MAXIFS(Cadastro!$E$5:$E$112,Cadastro!$A$5:$A$112,$A441,Cadastro!$E$5:$E$112,"&lt;="&amp;$F441),"yyyymmdd"),Cadastro!$I$5:$I$112,0),"")</f>
        <v>18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56855</v>
      </c>
      <c r="B442" s="17" t="s">
        <v>170</v>
      </c>
      <c r="C442" s="17" t="str">
        <f>IFERROR(INDEX(Cadastro!$C$5:$C$112,$AB442),"NÃO INFORMADO")</f>
        <v>INS</v>
      </c>
      <c r="D442" s="17" t="str">
        <f>IFERROR(INDEX(Cadastro!$D$5:$D$112,$AB442),"")</f>
        <v>6x1</v>
      </c>
      <c r="E442" s="17" t="str">
        <f>IFERROR(INDEX(Cadastro!$G$5:$G$112,$AB442),"")</f>
        <v>6x1</v>
      </c>
      <c r="F442" s="29">
        <v>46272</v>
      </c>
      <c r="G442" s="32" t="str">
        <f t="shared" si="72"/>
        <v>seg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6x1</v>
      </c>
      <c r="L442" s="30">
        <f>SUMIFS(Dados!$E:$E,Dados!$A:$A,$A442,Dados!$S:$S,$F442)</f>
        <v>0</v>
      </c>
      <c r="M442" s="30">
        <f>IFERROR(INDEX(Parâmetros!$E$6:$E$11,MATCH($K442,Parâmetros!$A$6:$A$11,0)),"")</f>
        <v>8.8000000000000007</v>
      </c>
      <c r="N442" s="33">
        <f t="shared" si="73"/>
        <v>0</v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74"/>
        <v/>
      </c>
      <c r="R442" s="32" t="str">
        <f t="shared" si="75"/>
        <v/>
      </c>
      <c r="S442" s="30" t="str">
        <f t="shared" si="76"/>
        <v/>
      </c>
      <c r="T442" s="32" t="str">
        <f>IF($Q442&lt;&gt;"Sim","",IF($N442&gt;Parâmetros!$E$15,"Sim","Não"))</f>
        <v/>
      </c>
      <c r="U442" s="17" t="str">
        <f t="shared" si="77"/>
        <v>Fora da apuração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FALTA DE REGISTRO · dia útil da escala 6x1</v>
      </c>
      <c r="W442" s="34" t="str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/>
      </c>
      <c r="X442" s="34" t="str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/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Falta de registro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IFERROR(MATCH($A442&amp;"|"&amp;TEXT(_xlfn.MAXIFS(Cadastro!$E$5:$E$112,Cadastro!$A$5:$A$112,$A442,Cadastro!$E$5:$E$112,"&lt;="&amp;$F442),"yyyymmdd"),Cadastro!$I$5:$I$112,0),"")</f>
        <v>18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56855</v>
      </c>
      <c r="B443" s="17" t="s">
        <v>170</v>
      </c>
      <c r="C443" s="17" t="str">
        <f>IFERROR(INDEX(Cadastro!$C$5:$C$112,$AB443),"NÃO INFORMADO")</f>
        <v>INS</v>
      </c>
      <c r="D443" s="17" t="str">
        <f>IFERROR(INDEX(Cadastro!$D$5:$D$112,$AB443),"")</f>
        <v>6x1</v>
      </c>
      <c r="E443" s="17" t="str">
        <f>IFERROR(INDEX(Cadastro!$G$5:$G$112,$AB443),"")</f>
        <v>6x1</v>
      </c>
      <c r="F443" s="29">
        <v>46273</v>
      </c>
      <c r="G443" s="32" t="str">
        <f t="shared" si="72"/>
        <v>ter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0</v>
      </c>
      <c r="M443" s="30">
        <f>IFERROR(INDEX(Parâmetros!$E$6:$E$11,MATCH($K443,Parâmetros!$A$6:$A$11,0)),"")</f>
        <v>8.8000000000000007</v>
      </c>
      <c r="N443" s="33">
        <f t="shared" si="73"/>
        <v>0</v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74"/>
        <v/>
      </c>
      <c r="R443" s="32" t="str">
        <f t="shared" si="75"/>
        <v/>
      </c>
      <c r="S443" s="30" t="str">
        <f t="shared" si="76"/>
        <v/>
      </c>
      <c r="T443" s="32" t="str">
        <f>IF($Q443&lt;&gt;"Sim","",IF($N443&gt;Parâmetros!$E$15,"Sim","Não"))</f>
        <v/>
      </c>
      <c r="U443" s="17" t="str">
        <f t="shared" si="77"/>
        <v>Fora da apuração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FALTA DE REGISTRO · dia útil da escala 6x1</v>
      </c>
      <c r="W443" s="34" t="str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Falta de registro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IFERROR(MATCH($A443&amp;"|"&amp;TEXT(_xlfn.MAXIFS(Cadastro!$E$5:$E$112,Cadastro!$A$5:$A$112,$A443,Cadastro!$E$5:$E$112,"&lt;="&amp;$F443),"yyyymmdd"),Cadastro!$I$5:$I$112,0),"")</f>
        <v>18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56855</v>
      </c>
      <c r="B444" s="17" t="s">
        <v>170</v>
      </c>
      <c r="C444" s="17" t="str">
        <f>IFERROR(INDEX(Cadastro!$C$5:$C$112,$AB444),"NÃO INFORMADO")</f>
        <v>INS</v>
      </c>
      <c r="D444" s="17" t="str">
        <f>IFERROR(INDEX(Cadastro!$D$5:$D$112,$AB444),"")</f>
        <v>6x1</v>
      </c>
      <c r="E444" s="17" t="str">
        <f>IFERROR(INDEX(Cadastro!$G$5:$G$112,$AB444),"")</f>
        <v>6x1</v>
      </c>
      <c r="F444" s="29">
        <v>46274</v>
      </c>
      <c r="G444" s="32" t="str">
        <f t="shared" si="72"/>
        <v>qua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0</v>
      </c>
      <c r="M444" s="30">
        <f>IFERROR(INDEX(Parâmetros!$E$6:$E$11,MATCH($K444,Parâmetros!$A$6:$A$11,0)),"")</f>
        <v>8.8000000000000007</v>
      </c>
      <c r="N444" s="33">
        <f t="shared" si="73"/>
        <v>0</v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74"/>
        <v/>
      </c>
      <c r="R444" s="32" t="str">
        <f t="shared" si="75"/>
        <v/>
      </c>
      <c r="S444" s="30" t="str">
        <f t="shared" si="76"/>
        <v/>
      </c>
      <c r="T444" s="32" t="str">
        <f>IF($Q444&lt;&gt;"Sim","",IF($N444&gt;Parâmetros!$E$15,"Sim","Não"))</f>
        <v/>
      </c>
      <c r="U444" s="17" t="str">
        <f t="shared" si="77"/>
        <v>Fora da apuração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FALTA DE REGISTRO · dia útil da escala 6x1</v>
      </c>
      <c r="W444" s="34" t="str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Falta de registro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IFERROR(MATCH($A444&amp;"|"&amp;TEXT(_xlfn.MAXIFS(Cadastro!$E$5:$E$112,Cadastro!$A$5:$A$112,$A444,Cadastro!$E$5:$E$112,"&lt;="&amp;$F444),"yyyymmdd"),Cadastro!$I$5:$I$112,0),"")</f>
        <v>18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56855</v>
      </c>
      <c r="B445" s="17" t="s">
        <v>170</v>
      </c>
      <c r="C445" s="17" t="str">
        <f>IFERROR(INDEX(Cadastro!$C$5:$C$112,$AB445),"NÃO INFORMADO")</f>
        <v>INS</v>
      </c>
      <c r="D445" s="17" t="str">
        <f>IFERROR(INDEX(Cadastro!$D$5:$D$112,$AB445),"")</f>
        <v>6x1</v>
      </c>
      <c r="E445" s="17" t="str">
        <f>IFERROR(INDEX(Cadastro!$G$5:$G$112,$AB445),"")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IFERROR(MATCH($A445&amp;"|"&amp;TEXT(_xlfn.MAXIFS(Cadastro!$E$5:$E$112,Cadastro!$A$5:$A$112,$A445,Cadastro!$E$5:$E$112,"&lt;="&amp;$F445),"yyyymmdd"),Cadastro!$I$5:$I$112,0),"")</f>
        <v>18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56855</v>
      </c>
      <c r="B446" s="17" t="s">
        <v>170</v>
      </c>
      <c r="C446" s="17" t="str">
        <f>IFERROR(INDEX(Cadastro!$C$5:$C$112,$AB446),"NÃO INFORMADO")</f>
        <v>INS</v>
      </c>
      <c r="D446" s="17" t="str">
        <f>IFERROR(INDEX(Cadastro!$D$5:$D$112,$AB446),"")</f>
        <v>6x1</v>
      </c>
      <c r="E446" s="17" t="str">
        <f>IFERROR(INDEX(Cadastro!$G$5:$G$112,$AB446),"")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IFERROR(MATCH($A446&amp;"|"&amp;TEXT(_xlfn.MAXIFS(Cadastro!$E$5:$E$112,Cadastro!$A$5:$A$112,$A446,Cadastro!$E$5:$E$112,"&lt;="&amp;$F446),"yyyymmdd"),Cadastro!$I$5:$I$112,0),"")</f>
        <v>18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56855</v>
      </c>
      <c r="B447" s="17" t="s">
        <v>170</v>
      </c>
      <c r="C447" s="17" t="str">
        <f>IFERROR(INDEX(Cadastro!$C$5:$C$112,$AB447),"NÃO INFORMADO")</f>
        <v>INS</v>
      </c>
      <c r="D447" s="17" t="str">
        <f>IFERROR(INDEX(Cadastro!$D$5:$D$112,$AB447),"")</f>
        <v>6x1</v>
      </c>
      <c r="E447" s="17" t="str">
        <f>IFERROR(INDEX(Cadastro!$G$5:$G$112,$AB447),"")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IFERROR(MATCH($A447&amp;"|"&amp;TEXT(_xlfn.MAXIFS(Cadastro!$E$5:$E$112,Cadastro!$A$5:$A$112,$A447,Cadastro!$E$5:$E$112,"&lt;="&amp;$F447),"yyyymmdd"),Cadastro!$I$5:$I$112,0),"")</f>
        <v>18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56855</v>
      </c>
      <c r="B448" s="17" t="s">
        <v>170</v>
      </c>
      <c r="C448" s="17" t="str">
        <f>IFERROR(INDEX(Cadastro!$C$5:$C$112,$AB448),"NÃO INFORMADO")</f>
        <v>INS</v>
      </c>
      <c r="D448" s="17" t="str">
        <f>IFERROR(INDEX(Cadastro!$D$5:$D$112,$AB448),"")</f>
        <v>6x1</v>
      </c>
      <c r="E448" s="17" t="str">
        <f>IFERROR(INDEX(Cadastro!$G$5:$G$112,$AB448),"")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IFERROR(MATCH($A448&amp;"|"&amp;TEXT(_xlfn.MAXIFS(Cadastro!$E$5:$E$112,Cadastro!$A$5:$A$112,$A448,Cadastro!$E$5:$E$112,"&lt;="&amp;$F448),"yyyymmdd"),Cadastro!$I$5:$I$112,0),"")</f>
        <v>18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56855</v>
      </c>
      <c r="B449" s="17" t="s">
        <v>170</v>
      </c>
      <c r="C449" s="17" t="str">
        <f>IFERROR(INDEX(Cadastro!$C$5:$C$112,$AB449),"NÃO INFORMADO")</f>
        <v>INS</v>
      </c>
      <c r="D449" s="17" t="str">
        <f>IFERROR(INDEX(Cadastro!$D$5:$D$112,$AB449),"")</f>
        <v>6x1</v>
      </c>
      <c r="E449" s="17" t="str">
        <f>IFERROR(INDEX(Cadastro!$G$5:$G$112,$AB449),"")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IFERROR(MATCH($A449&amp;"|"&amp;TEXT(_xlfn.MAXIFS(Cadastro!$E$5:$E$112,Cadastro!$A$5:$A$112,$A449,Cadastro!$E$5:$E$112,"&lt;="&amp;$F449),"yyyymmdd"),Cadastro!$I$5:$I$112,0),"")</f>
        <v>18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56855</v>
      </c>
      <c r="B450" s="17" t="s">
        <v>170</v>
      </c>
      <c r="C450" s="17" t="str">
        <f>IFERROR(INDEX(Cadastro!$C$5:$C$112,$AB450),"NÃO INFORMADO")</f>
        <v>INS</v>
      </c>
      <c r="D450" s="17" t="str">
        <f>IFERROR(INDEX(Cadastro!$D$5:$D$112,$AB450),"")</f>
        <v>6x1</v>
      </c>
      <c r="E450" s="17" t="str">
        <f>IFERROR(INDEX(Cadastro!$G$5:$G$112,$AB450),"")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IFERROR(MATCH($A450&amp;"|"&amp;TEXT(_xlfn.MAXIFS(Cadastro!$E$5:$E$112,Cadastro!$A$5:$A$112,$A450,Cadastro!$E$5:$E$112,"&lt;="&amp;$F450),"yyyymmdd"),Cadastro!$I$5:$I$112,0),"")</f>
        <v>18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56855</v>
      </c>
      <c r="B451" s="17" t="s">
        <v>170</v>
      </c>
      <c r="C451" s="17" t="str">
        <f>IFERROR(INDEX(Cadastro!$C$5:$C$112,$AB451),"NÃO INFORMADO")</f>
        <v>INS</v>
      </c>
      <c r="D451" s="17" t="str">
        <f>IFERROR(INDEX(Cadastro!$D$5:$D$112,$AB451),"")</f>
        <v>6x1</v>
      </c>
      <c r="E451" s="17" t="str">
        <f>IFERROR(INDEX(Cadastro!$G$5:$G$112,$AB451),"")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IFERROR(MATCH($A451&amp;"|"&amp;TEXT(_xlfn.MAXIFS(Cadastro!$E$5:$E$112,Cadastro!$A$5:$A$112,$A451,Cadastro!$E$5:$E$112,"&lt;="&amp;$F451),"yyyymmdd"),Cadastro!$I$5:$I$112,0),"")</f>
        <v>18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56855</v>
      </c>
      <c r="B452" s="17" t="s">
        <v>170</v>
      </c>
      <c r="C452" s="17" t="str">
        <f>IFERROR(INDEX(Cadastro!$C$5:$C$112,$AB452),"NÃO INFORMADO")</f>
        <v>INS</v>
      </c>
      <c r="D452" s="17" t="str">
        <f>IFERROR(INDEX(Cadastro!$D$5:$D$112,$AB452),"")</f>
        <v>6x1</v>
      </c>
      <c r="E452" s="17" t="str">
        <f>IFERROR(INDEX(Cadastro!$G$5:$G$112,$AB452),"")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IFERROR(MATCH($A452&amp;"|"&amp;TEXT(_xlfn.MAXIFS(Cadastro!$E$5:$E$112,Cadastro!$A$5:$A$112,$A452,Cadastro!$E$5:$E$112,"&lt;="&amp;$F452),"yyyymmdd"),Cadastro!$I$5:$I$112,0),"")</f>
        <v>18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56855</v>
      </c>
      <c r="B453" s="17" t="s">
        <v>170</v>
      </c>
      <c r="C453" s="17" t="str">
        <f>IFERROR(INDEX(Cadastro!$C$5:$C$112,$AB453),"NÃO INFORMADO")</f>
        <v>INS</v>
      </c>
      <c r="D453" s="17" t="str">
        <f>IFERROR(INDEX(Cadastro!$D$5:$D$112,$AB453),"")</f>
        <v>6x1</v>
      </c>
      <c r="E453" s="17" t="str">
        <f>IFERROR(INDEX(Cadastro!$G$5:$G$112,$AB453),"")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IFERROR(MATCH($A453&amp;"|"&amp;TEXT(_xlfn.MAXIFS(Cadastro!$E$5:$E$112,Cadastro!$A$5:$A$112,$A453,Cadastro!$E$5:$E$112,"&lt;="&amp;$F453),"yyyymmdd"),Cadastro!$I$5:$I$112,0),"")</f>
        <v>18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56855</v>
      </c>
      <c r="B454" s="17" t="s">
        <v>170</v>
      </c>
      <c r="C454" s="17" t="str">
        <f>IFERROR(INDEX(Cadastro!$C$5:$C$112,$AB454),"NÃO INFORMADO")</f>
        <v>INS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18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56855</v>
      </c>
      <c r="B455" s="17" t="s">
        <v>170</v>
      </c>
      <c r="C455" s="17" t="str">
        <f>IFERROR(INDEX(Cadastro!$C$5:$C$112,$AB455),"NÃO INFORMADO")</f>
        <v>INS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18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56855</v>
      </c>
      <c r="B456" s="17" t="s">
        <v>170</v>
      </c>
      <c r="C456" s="17" t="str">
        <f>IFERROR(INDEX(Cadastro!$C$5:$C$112,$AB456),"NÃO INFORMADO")</f>
        <v>INS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18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56855</v>
      </c>
      <c r="B457" s="17" t="s">
        <v>170</v>
      </c>
      <c r="C457" s="17" t="str">
        <f>IFERROR(INDEX(Cadastro!$C$5:$C$112,$AB457),"NÃO INFORMADO")</f>
        <v>INS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18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56855</v>
      </c>
      <c r="B458" s="17" t="s">
        <v>170</v>
      </c>
      <c r="C458" s="17" t="str">
        <f>IFERROR(INDEX(Cadastro!$C$5:$C$112,$AB458),"NÃO INFORMADO")</f>
        <v>INS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IFERROR(MATCH($A458&amp;"|"&amp;TEXT(_xlfn.MAXIFS(Cadastro!$E$5:$E$112,Cadastro!$A$5:$A$112,$A458,Cadastro!$E$5:$E$112,"&lt;="&amp;$F458),"yyyymmdd"),Cadastro!$I$5:$I$112,0),"")</f>
        <v>18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56855</v>
      </c>
      <c r="B459" s="17" t="s">
        <v>170</v>
      </c>
      <c r="C459" s="17" t="str">
        <f>IFERROR(INDEX(Cadastro!$C$5:$C$112,$AB459),"NÃO INFORMADO")</f>
        <v>INS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18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56855</v>
      </c>
      <c r="B460" s="17" t="s">
        <v>170</v>
      </c>
      <c r="C460" s="17" t="str">
        <f>IFERROR(INDEX(Cadastro!$C$5:$C$112,$AB460),"NÃO INFORMADO")</f>
        <v>INS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18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56855</v>
      </c>
      <c r="B461" s="17" t="s">
        <v>170</v>
      </c>
      <c r="C461" s="17" t="str">
        <f>IFERROR(INDEX(Cadastro!$C$5:$C$112,$AB461),"NÃO INFORMADO")</f>
        <v>INS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18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56855</v>
      </c>
      <c r="B462" s="17" t="s">
        <v>170</v>
      </c>
      <c r="C462" s="17" t="str">
        <f>IFERROR(INDEX(Cadastro!$C$5:$C$112,$AB462),"NÃO INFORMADO")</f>
        <v>INS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18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56855</v>
      </c>
      <c r="B463" s="17" t="s">
        <v>170</v>
      </c>
      <c r="C463" s="17" t="str">
        <f>IFERROR(INDEX(Cadastro!$C$5:$C$112,$AB463),"NÃO INFORMADO")</f>
        <v>INS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18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56855</v>
      </c>
      <c r="B464" s="17" t="s">
        <v>170</v>
      </c>
      <c r="C464" s="17" t="str">
        <f>IFERROR(INDEX(Cadastro!$C$5:$C$112,$AB464),"NÃO INFORMADO")</f>
        <v>INS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18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56855</v>
      </c>
      <c r="B465" s="17" t="s">
        <v>170</v>
      </c>
      <c r="C465" s="17" t="str">
        <f>IFERROR(INDEX(Cadastro!$C$5:$C$112,$AB465),"NÃO INFORMADO")</f>
        <v>INS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18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56855</v>
      </c>
      <c r="B466" s="17" t="s">
        <v>170</v>
      </c>
      <c r="C466" s="17" t="str">
        <f>IFERROR(INDEX(Cadastro!$C$5:$C$112,$AB466),"NÃO INFORMADO")</f>
        <v>INS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18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56855</v>
      </c>
      <c r="B467" s="17" t="s">
        <v>170</v>
      </c>
      <c r="C467" s="17" t="str">
        <f>IFERROR(INDEX(Cadastro!$C$5:$C$112,$AB467),"NÃO INFORMADO")</f>
        <v>INS</v>
      </c>
      <c r="D467" s="17" t="str">
        <f>IFERROR(INDEX(Cadastro!$D$5:$D$112,$AB467),"")</f>
        <v>6x1</v>
      </c>
      <c r="E467" s="17" t="str">
        <f>IFERROR(INDEX(Cadastro!$G$5:$G$112,$AB467),"")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6x1"),WEEKDAY($F467,2)=6,AND($A467=$A461,$L461&gt;0)),"Folga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$112,$AB467),"")="",IF($L467&gt;0,1,0),IF(IFERROR(INDEX(Cadastro!$F$5:$F$112,$AB467),"")&lt;=IFERROR(INDEX(Parâmetros!$B$39:$B$48,MATCH($E467,Parâmetros!$A$39:$A$48,0)),99),IFERROR(INDEX(Cadastro!$F$5:$F$112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$112,$AB467),"")="",0,IF(IFERROR(INDEX(Cadastro!$F$5:$F$112,$AB467),"")&gt;IFERROR(INDEX(Parâmetros!$B$39:$B$48,MATCH($E467,Parâmetros!$A$39:$A$48,0)),99),IFERROR(INDEX(Cadastro!$F$5:$F$112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registro"),IF(AND($AB467&lt;&gt;$AB466,IFERROR(INDEX(Cadastro!$F$5:$F$112,$AB467),"")=""),"Indeterminado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IFERROR(MATCH($A467&amp;"|"&amp;TEXT(_xlfn.MAXIFS(Cadastro!$E$5:$E$112,Cadastro!$A$5:$A$112,$A467,Cadastro!$E$5:$E$112,"&lt;="&amp;$F467),"yyyymmdd"),Cadastro!$I$5:$I$112,0),"")</f>
        <v>18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56855</v>
      </c>
      <c r="B468" s="17" t="s">
        <v>170</v>
      </c>
      <c r="C468" s="17" t="str">
        <f>IFERROR(INDEX(Cadastro!$C$5:$C$112,$AB468),"NÃO INFORMADO")</f>
        <v>INS</v>
      </c>
      <c r="D468" s="17" t="str">
        <f>IFERROR(INDEX(Cadastro!$D$5:$D$112,$AB468),"")</f>
        <v>6x1</v>
      </c>
      <c r="E468" s="17" t="str">
        <f>IFERROR(INDEX(Cadastro!$G$5:$G$112,$AB468),"")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6x1"),WEEKDAY($F468,2)=6,AND($A468=$A462,$L462&gt;0)),"Folga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$112,$AB468),"")="",IF($L468&gt;0,1,0),IF(IFERROR(INDEX(Cadastro!$F$5:$F$112,$AB468),"")&lt;=IFERROR(INDEX(Parâmetros!$B$39:$B$48,MATCH($E468,Parâmetros!$A$39:$A$48,0)),99),IFERROR(INDEX(Cadastro!$F$5:$F$112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$112,$AB468),"")="",0,IF(IFERROR(INDEX(Cadastro!$F$5:$F$112,$AB468),"")&gt;IFERROR(INDEX(Parâmetros!$B$39:$B$48,MATCH($E468,Parâmetros!$A$39:$A$48,0)),99),IFERROR(INDEX(Cadastro!$F$5:$F$112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registro"),IF(AND($AB468&lt;&gt;$AB467,IFERROR(INDEX(Cadastro!$F$5:$F$112,$AB468),"")=""),"Indeterminado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IFERROR(MATCH($A468&amp;"|"&amp;TEXT(_xlfn.MAXIFS(Cadastro!$E$5:$E$112,Cadastro!$A$5:$A$112,$A468,Cadastro!$E$5:$E$112,"&lt;="&amp;$F468),"yyyymmdd"),Cadastro!$I$5:$I$112,0),"")</f>
        <v>18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56855</v>
      </c>
      <c r="B469" s="17" t="s">
        <v>170</v>
      </c>
      <c r="C469" s="17" t="str">
        <f>IFERROR(INDEX(Cadastro!$C$5:$C$112,$AB469),"NÃO INFORMADO")</f>
        <v>INS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18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56855</v>
      </c>
      <c r="B470" s="17" t="s">
        <v>170</v>
      </c>
      <c r="C470" s="17" t="str">
        <f>IFERROR(INDEX(Cadastro!$C$5:$C$112,$AB470),"NÃO INFORMADO")</f>
        <v>INS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18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55420</v>
      </c>
      <c r="B471" s="17" t="s">
        <v>171</v>
      </c>
      <c r="C471" s="17" t="str">
        <f>IFERROR(INDEX(Cadastro!$C$5:$C$112,$AB471),"NÃO INFORMADO")</f>
        <v>MEC</v>
      </c>
      <c r="D471" s="17" t="str">
        <f>IFERROR(INDEX(Cadastro!$D$5:$D$112,$AB471),"")</f>
        <v>B</v>
      </c>
      <c r="E471" s="17" t="str">
        <f>IFERROR(INDEX(Cadastro!$G$5:$G$112,$AB471),"")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1374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6.01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0.78357235984354623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Não</v>
      </c>
      <c r="S471" s="30">
        <f t="shared" ref="S471:S506" si="82">IF($Q471&lt;&gt;"Sim","",MAX(0,$M471*$O471-$L471))</f>
        <v>0.12600000000000033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Abaixo da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6x1"),WEEKDAY($F471,2)=6,AND($A471=$A460,$L460&gt;0)),"Folga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55420</v>
      </c>
      <c r="B472" s="17" t="s">
        <v>171</v>
      </c>
      <c r="C472" s="17" t="str">
        <f>IFERROR(INDEX(Cadastro!$C$5:$C$112,$AB472),"NÃO INFORMADO")</f>
        <v>MEC</v>
      </c>
      <c r="D472" s="17" t="str">
        <f>IFERROR(INDEX(Cadastro!$D$5:$D$112,$AB472),"")</f>
        <v>B</v>
      </c>
      <c r="E472" s="17" t="str">
        <f>IFERROR(INDEX(Cadastro!$G$5:$G$112,$AB472),"")</f>
        <v>B</v>
      </c>
      <c r="F472" s="29">
        <v>46266</v>
      </c>
      <c r="G472" s="32" t="str">
        <f t="shared" si="78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0</v>
      </c>
      <c r="M472" s="30">
        <f>IFERROR(INDEX(Parâmetros!$E$6:$E$11,MATCH($K472,Parâmetros!$A$6:$A$11,0)),"")</f>
        <v>7.67</v>
      </c>
      <c r="N472" s="33">
        <f t="shared" si="79"/>
        <v>0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Não</v>
      </c>
      <c r="R472" s="32" t="str">
        <f t="shared" si="81"/>
        <v/>
      </c>
      <c r="S472" s="30" t="str">
        <f t="shared" si="82"/>
        <v/>
      </c>
      <c r="T472" s="32" t="str">
        <f>IF($Q472&lt;&gt;"Sim","",IF($N472&gt;Parâmetros!$E$15,"Sim","Não"))</f>
        <v/>
      </c>
      <c r="U472" s="17" t="str">
        <f t="shared" si="83"/>
        <v>Falta de registro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6x1"),WEEKDAY($F472,2)=6,AND($A472=$A461,$L461&gt;0)),"Folga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4 de 5 do ciclo</v>
      </c>
      <c r="W472" s="34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1</v>
      </c>
      <c r="AA472" s="34">
        <f>IF(OR($L472&gt;0,$F472&gt;Parâmetros!$E$14),0,IF(OR($A472&lt;&gt;$A473,$F473&gt;Parâmetros!$E$14),1,N($AA473)+1))</f>
        <v>1</v>
      </c>
      <c r="AB472" s="31">
        <f>IFERROR(MATCH($A472&amp;"|"&amp;TEXT(_xlfn.MAXIFS(Cadastro!$E$5:$E$112,Cadastro!$A$5:$A$112,$A472,Cadastro!$E$5:$E$112,"&lt;="&amp;$F472),"yyyymmdd"),Cadastro!$I$5:$I$112,0),"")</f>
        <v>20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55420</v>
      </c>
      <c r="B473" s="17" t="s">
        <v>171</v>
      </c>
      <c r="C473" s="17" t="str">
        <f>IFERROR(INDEX(Cadastro!$C$5:$C$112,$AB473),"NÃO INFORMADO")</f>
        <v>MEC</v>
      </c>
      <c r="D473" s="17" t="str">
        <f>IFERROR(INDEX(Cadastro!$D$5:$D$112,$AB473),"")</f>
        <v>B</v>
      </c>
      <c r="E473" s="17" t="str">
        <f>IFERROR(INDEX(Cadastro!$G$5:$G$112,$AB473),"")</f>
        <v>B</v>
      </c>
      <c r="F473" s="29">
        <v>46267</v>
      </c>
      <c r="G473" s="32" t="str">
        <f t="shared" si="78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0</v>
      </c>
      <c r="M473" s="30">
        <f>IFERROR(INDEX(Parâmetros!$E$6:$E$11,MATCH($K473,Parâmetros!$A$6:$A$11,0)),"")</f>
        <v>7.67</v>
      </c>
      <c r="N473" s="33">
        <f t="shared" si="79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80"/>
        <v/>
      </c>
      <c r="R473" s="32" t="str">
        <f t="shared" si="81"/>
        <v/>
      </c>
      <c r="S473" s="30" t="str">
        <f t="shared" si="82"/>
        <v/>
      </c>
      <c r="T473" s="32" t="str">
        <f>IF($Q473&lt;&gt;"Sim","",IF($N473&gt;Parâmetros!$E$15,"Sim","Não"))</f>
        <v/>
      </c>
      <c r="U473" s="17" t="str">
        <f t="shared" si="83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6x1"),WEEKDAY($F473,2)=6,AND($A473=$A462,$L462&gt;0)),"Folga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5 de 5 do ciclo</v>
      </c>
      <c r="W473" s="34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55420</v>
      </c>
      <c r="B474" s="17" t="s">
        <v>171</v>
      </c>
      <c r="C474" s="17" t="str">
        <f>IFERROR(INDEX(Cadastro!$C$5:$C$112,$AB474),"NÃO INFORMADO")</f>
        <v>MEC</v>
      </c>
      <c r="D474" s="17" t="str">
        <f>IFERROR(INDEX(Cadastro!$D$5:$D$112,$AB474),"")</f>
        <v>B</v>
      </c>
      <c r="E474" s="17" t="str">
        <f>IFERROR(INDEX(Cadastro!$G$5:$G$112,$AB474),"")</f>
        <v>B</v>
      </c>
      <c r="F474" s="29">
        <v>46268</v>
      </c>
      <c r="G474" s="32" t="str">
        <f t="shared" si="78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/>
      </c>
      <c r="L474" s="30">
        <f>SUMIFS(Dados!$E:$E,Dados!$A:$A,$A474,Dados!$S:$S,$F474)</f>
        <v>0</v>
      </c>
      <c r="M474" s="30" t="str">
        <f>IFERROR(INDEX(Parâmetros!$E$6:$E$11,MATCH($K474,Parâmetros!$A$6:$A$11,0)),"")</f>
        <v/>
      </c>
      <c r="N474" s="33" t="str">
        <f t="shared" si="79"/>
        <v/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80"/>
        <v/>
      </c>
      <c r="R474" s="32" t="str">
        <f t="shared" si="81"/>
        <v/>
      </c>
      <c r="S474" s="30" t="str">
        <f t="shared" si="82"/>
        <v/>
      </c>
      <c r="T474" s="32" t="str">
        <f>IF($Q474&lt;&gt;"Sim","",IF($N474&gt;Parâmetros!$E$15,"Sim","Não"))</f>
        <v/>
      </c>
      <c r="U474" s="17" t="str">
        <f t="shared" si="83"/>
        <v>Folga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6x1"),WEEKDAY($F474,2)=6,AND($A474=$A463,$L463&gt;0)),"Folga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Folga prevista pelo ciclo</v>
      </c>
      <c r="W474" s="34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0</v>
      </c>
      <c r="X474" s="34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1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Folga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55420</v>
      </c>
      <c r="B475" s="17" t="s">
        <v>171</v>
      </c>
      <c r="C475" s="17" t="str">
        <f>IFERROR(INDEX(Cadastro!$C$5:$C$112,$AB475),"NÃO INFORMADO")</f>
        <v>MEC</v>
      </c>
      <c r="D475" s="17" t="str">
        <f>IFERROR(INDEX(Cadastro!$D$5:$D$112,$AB475),"")</f>
        <v>B</v>
      </c>
      <c r="E475" s="17" t="str">
        <f>IFERROR(INDEX(Cadastro!$G$5:$G$112,$AB475),"")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B</v>
      </c>
      <c r="L475" s="30">
        <f>SUMIFS(Dados!$E:$E,Dados!$A:$A,$A475,Dados!$S:$S,$F475)</f>
        <v>0</v>
      </c>
      <c r="M475" s="30">
        <f>IFERROR(INDEX(Parâmetros!$E$6:$E$11,MATCH($K475,Parâmetros!$A$6:$A$11,0)),"")</f>
        <v>7.67</v>
      </c>
      <c r="N475" s="33">
        <f t="shared" si="79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6x1"),WEEKDAY($F475,2)=6,AND($A475=$A464,$L464&gt;0)),"Folga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1 de 5 do ciclo</v>
      </c>
      <c r="W475" s="34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1</v>
      </c>
      <c r="X475" s="34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0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IFERROR(MATCH($A475&amp;"|"&amp;TEXT(_xlfn.MAXIFS(Cadastro!$E$5:$E$112,Cadastro!$A$5:$A$112,$A475,Cadastro!$E$5:$E$112,"&lt;="&amp;$F475),"yyyymmdd"),Cadastro!$I$5:$I$112,0),"")</f>
        <v>20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55420</v>
      </c>
      <c r="B476" s="17" t="s">
        <v>171</v>
      </c>
      <c r="C476" s="17" t="str">
        <f>IFERROR(INDEX(Cadastro!$C$5:$C$112,$AB476),"NÃO INFORMADO")</f>
        <v>MEC</v>
      </c>
      <c r="D476" s="17" t="str">
        <f>IFERROR(INDEX(Cadastro!$D$5:$D$112,$AB476),"")</f>
        <v>B</v>
      </c>
      <c r="E476" s="17" t="str">
        <f>IFERROR(INDEX(Cadastro!$G$5:$G$112,$AB476),"")</f>
        <v>B</v>
      </c>
      <c r="F476" s="29">
        <v>46270</v>
      </c>
      <c r="G476" s="32" t="str">
        <f t="shared" si="78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0</v>
      </c>
      <c r="M476" s="30">
        <f>IFERROR(INDEX(Parâmetros!$E$6:$E$11,MATCH($K476,Parâmetros!$A$6:$A$11,0)),"")</f>
        <v>7.67</v>
      </c>
      <c r="N476" s="33">
        <f t="shared" si="79"/>
        <v>0</v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80"/>
        <v/>
      </c>
      <c r="R476" s="32" t="str">
        <f t="shared" si="81"/>
        <v/>
      </c>
      <c r="S476" s="30" t="str">
        <f t="shared" si="82"/>
        <v/>
      </c>
      <c r="T476" s="32" t="str">
        <f>IF($Q476&lt;&gt;"Sim","",IF($N476&gt;Parâmetros!$E$15,"Sim","Não"))</f>
        <v/>
      </c>
      <c r="U476" s="17" t="str">
        <f t="shared" si="83"/>
        <v>Fora da apuração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6x1"),WEEKDAY($F476,2)=6,AND($A476=$A465,$L465&gt;0)),"Folga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FALTA DE REGISTRO · dia 2 de 5 do ciclo</v>
      </c>
      <c r="W476" s="34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2</v>
      </c>
      <c r="X476" s="34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Falta de registro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55420</v>
      </c>
      <c r="B477" s="17" t="s">
        <v>171</v>
      </c>
      <c r="C477" s="17" t="str">
        <f>IFERROR(INDEX(Cadastro!$C$5:$C$112,$AB477),"NÃO INFORMADO")</f>
        <v>MEC</v>
      </c>
      <c r="D477" s="17" t="str">
        <f>IFERROR(INDEX(Cadastro!$D$5:$D$112,$AB477),"")</f>
        <v>B</v>
      </c>
      <c r="E477" s="17" t="str">
        <f>IFERROR(INDEX(Cadastro!$G$5:$G$112,$AB477),"")</f>
        <v>B</v>
      </c>
      <c r="F477" s="29">
        <v>46271</v>
      </c>
      <c r="G477" s="32" t="str">
        <f t="shared" si="78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0</v>
      </c>
      <c r="M477" s="30">
        <f>IFERROR(INDEX(Parâmetros!$E$6:$E$11,MATCH($K477,Parâmetros!$A$6:$A$11,0)),"")</f>
        <v>7.67</v>
      </c>
      <c r="N477" s="33">
        <f t="shared" si="79"/>
        <v>0</v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80"/>
        <v/>
      </c>
      <c r="R477" s="32" t="str">
        <f t="shared" si="81"/>
        <v/>
      </c>
      <c r="S477" s="30" t="str">
        <f t="shared" si="82"/>
        <v/>
      </c>
      <c r="T477" s="32" t="str">
        <f>IF($Q477&lt;&gt;"Sim","",IF($N477&gt;Parâmetros!$E$15,"Sim","Não"))</f>
        <v/>
      </c>
      <c r="U477" s="17" t="str">
        <f t="shared" si="83"/>
        <v>Fora da apuração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6x1"),WEEKDAY($F477,2)=6,AND($A477=$A466,$L466&gt;0)),"Folga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FALTA DE REGISTRO · dia 3 de 5 do ciclo</v>
      </c>
      <c r="W477" s="34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3</v>
      </c>
      <c r="X477" s="34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Falta de registro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55420</v>
      </c>
      <c r="B478" s="17" t="s">
        <v>171</v>
      </c>
      <c r="C478" s="17" t="str">
        <f>IFERROR(INDEX(Cadastro!$C$5:$C$112,$AB478),"NÃO INFORMADO")</f>
        <v>MEC</v>
      </c>
      <c r="D478" s="17" t="str">
        <f>IFERROR(INDEX(Cadastro!$D$5:$D$112,$AB478),"")</f>
        <v>B</v>
      </c>
      <c r="E478" s="17" t="str">
        <f>IFERROR(INDEX(Cadastro!$G$5:$G$112,$AB478),"")</f>
        <v>B</v>
      </c>
      <c r="F478" s="29">
        <v>46272</v>
      </c>
      <c r="G478" s="32" t="str">
        <f t="shared" si="78"/>
        <v>seg</v>
      </c>
      <c r="H478" s="31" t="str">
        <f>IF($L478=0,"",_xlfn.MINIFS(Dados!$Q:$Q,Dados!$A:$A,$A478,Dados!$S:$S,$F478))</f>
        <v/>
      </c>
      <c r="I478" s="31" t="str">
        <f>IF($H478="","",_xlfn.MAXIFS(Dados!$R:$R,Dados!$A:$A,$A478,Dados!$S:$S,$F478))</f>
        <v/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0</v>
      </c>
      <c r="M478" s="30">
        <f>IFERROR(INDEX(Parâmetros!$E$6:$E$11,MATCH($K478,Parâmetros!$A$6:$A$11,0)),"")</f>
        <v>7.67</v>
      </c>
      <c r="N478" s="33">
        <f t="shared" si="79"/>
        <v>0</v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80"/>
        <v/>
      </c>
      <c r="R478" s="32" t="str">
        <f t="shared" si="81"/>
        <v/>
      </c>
      <c r="S478" s="30" t="str">
        <f t="shared" si="82"/>
        <v/>
      </c>
      <c r="T478" s="32" t="str">
        <f>IF($Q478&lt;&gt;"Sim","",IF($N478&gt;Parâmetros!$E$15,"Sim","Não"))</f>
        <v/>
      </c>
      <c r="U478" s="17" t="str">
        <f t="shared" si="83"/>
        <v>Fora da apuração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6x1"),WEEKDAY($F478,2)=6,AND($A478=$A467,$L467&gt;0)),"Folga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FALTA DE REGISTRO · dia 4 de 5 do ciclo</v>
      </c>
      <c r="W478" s="34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4</v>
      </c>
      <c r="X478" s="34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Falta de registro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20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55420</v>
      </c>
      <c r="B479" s="17" t="s">
        <v>171</v>
      </c>
      <c r="C479" s="17" t="str">
        <f>IFERROR(INDEX(Cadastro!$C$5:$C$112,$AB479),"NÃO INFORMADO")</f>
        <v>MEC</v>
      </c>
      <c r="D479" s="17" t="str">
        <f>IFERROR(INDEX(Cadastro!$D$5:$D$112,$AB479),"")</f>
        <v>B</v>
      </c>
      <c r="E479" s="17" t="str">
        <f>IFERROR(INDEX(Cadastro!$G$5:$G$112,$AB479),"")</f>
        <v>B</v>
      </c>
      <c r="F479" s="29">
        <v>46273</v>
      </c>
      <c r="G479" s="32" t="str">
        <f t="shared" si="78"/>
        <v>ter</v>
      </c>
      <c r="H479" s="31" t="str">
        <f>IF($L479=0,"",_xlfn.MINIFS(Dados!$Q:$Q,Dados!$A:$A,$A479,Dados!$S:$S,$F479))</f>
        <v/>
      </c>
      <c r="I479" s="31" t="str">
        <f>IF($H479="","",_xlfn.MAXIFS(Dados!$R:$R,Dados!$A:$A,$A479,Dados!$S:$S,$F479))</f>
        <v/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0</v>
      </c>
      <c r="M479" s="30">
        <f>IFERROR(INDEX(Parâmetros!$E$6:$E$11,MATCH($K479,Parâmetros!$A$6:$A$11,0)),"")</f>
        <v>7.67</v>
      </c>
      <c r="N479" s="33">
        <f t="shared" si="79"/>
        <v>0</v>
      </c>
      <c r="O479" s="33">
        <f>Parâmetros!$E$13</f>
        <v>0.8</v>
      </c>
      <c r="P479" s="32" t="str">
        <f>IF(OR($M479="",$F479&gt;Parâmetros!$E$14),"Não","Sim")</f>
        <v>Não</v>
      </c>
      <c r="Q479" s="32" t="str">
        <f t="shared" si="80"/>
        <v/>
      </c>
      <c r="R479" s="32" t="str">
        <f t="shared" si="81"/>
        <v/>
      </c>
      <c r="S479" s="30" t="str">
        <f t="shared" si="82"/>
        <v/>
      </c>
      <c r="T479" s="32" t="str">
        <f>IF($Q479&lt;&gt;"Sim","",IF($N479&gt;Parâmetros!$E$15,"Sim","Não"))</f>
        <v/>
      </c>
      <c r="U479" s="17" t="str">
        <f t="shared" si="83"/>
        <v>Fora da apuração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6x1"),WEEKDAY($F479,2)=6,AND($A479=$A468,$L468&gt;0)),"Folga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FALTA DE REGISTRO · dia 5 de 5 do ciclo</v>
      </c>
      <c r="W479" s="34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5</v>
      </c>
      <c r="X479" s="34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Falta de registro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20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55420</v>
      </c>
      <c r="B480" s="17" t="s">
        <v>171</v>
      </c>
      <c r="C480" s="17" t="str">
        <f>IFERROR(INDEX(Cadastro!$C$5:$C$112,$AB480),"NÃO INFORMADO")</f>
        <v>MEC</v>
      </c>
      <c r="D480" s="17" t="str">
        <f>IFERROR(INDEX(Cadastro!$D$5:$D$112,$AB480),"")</f>
        <v>B</v>
      </c>
      <c r="E480" s="17" t="str">
        <f>IFERROR(INDEX(Cadastro!$G$5:$G$112,$AB480),"")</f>
        <v>B</v>
      </c>
      <c r="F480" s="29">
        <v>46274</v>
      </c>
      <c r="G480" s="32" t="str">
        <f t="shared" si="78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/>
      </c>
      <c r="L480" s="30">
        <f>SUMIFS(Dados!$E:$E,Dados!$A:$A,$A480,Dados!$S:$S,$F480)</f>
        <v>0</v>
      </c>
      <c r="M480" s="30" t="str">
        <f>IFERROR(INDEX(Parâmetros!$E$6:$E$11,MATCH($K480,Parâmetros!$A$6:$A$11,0)),"")</f>
        <v/>
      </c>
      <c r="N480" s="33" t="str">
        <f t="shared" si="79"/>
        <v/>
      </c>
      <c r="O480" s="33">
        <f>Parâmetros!$E$13</f>
        <v>0.8</v>
      </c>
      <c r="P480" s="32" t="str">
        <f>IF(OR($M480="",$F480&gt;Parâmetros!$E$14),"Não","Sim")</f>
        <v>Não</v>
      </c>
      <c r="Q480" s="32" t="str">
        <f t="shared" si="80"/>
        <v/>
      </c>
      <c r="R480" s="32" t="str">
        <f t="shared" si="81"/>
        <v/>
      </c>
      <c r="S480" s="30" t="str">
        <f t="shared" si="82"/>
        <v/>
      </c>
      <c r="T480" s="32" t="str">
        <f>IF($Q480&lt;&gt;"Sim","",IF($N480&gt;Parâmetros!$E$15,"Sim","Não"))</f>
        <v/>
      </c>
      <c r="U480" s="17" t="str">
        <f t="shared" si="83"/>
        <v>Folga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6x1"),WEEKDAY($F480,2)=6,AND($A480=$A469,$L469&gt;0)),"Folga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Folga prevista pelo ciclo</v>
      </c>
      <c r="W480" s="34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0</v>
      </c>
      <c r="X480" s="34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1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Folga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20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55420</v>
      </c>
      <c r="B481" s="17" t="s">
        <v>171</v>
      </c>
      <c r="C481" s="17" t="str">
        <f>IFERROR(INDEX(Cadastro!$C$5:$C$112,$AB481),"NÃO INFORMADO")</f>
        <v>MEC</v>
      </c>
      <c r="D481" s="17" t="str">
        <f>IFERROR(INDEX(Cadastro!$D$5:$D$112,$AB481),"")</f>
        <v>B</v>
      </c>
      <c r="E481" s="17" t="str">
        <f>IFERROR(INDEX(Cadastro!$G$5:$G$112,$AB481),"")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B</v>
      </c>
      <c r="L481" s="30">
        <f>SUMIFS(Dados!$E:$E,Dados!$A:$A,$A481,Dados!$S:$S,$F481)</f>
        <v>0</v>
      </c>
      <c r="M481" s="30">
        <f>IFERROR(INDEX(Parâmetros!$E$6:$E$11,MATCH($K481,Parâmetros!$A$6:$A$11,0)),"")</f>
        <v>7.67</v>
      </c>
      <c r="N481" s="33">
        <f t="shared" si="79"/>
        <v>0</v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Fora da apuração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6x1"),WEEKDAY($F481,2)=6,AND($A481=$A470,$L470&gt;0)),"Folga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FALTA DE REGISTRO · dia 1 de 5 do ciclo</v>
      </c>
      <c r="W481" s="34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1</v>
      </c>
      <c r="X481" s="34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0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Falta de registro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20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55420</v>
      </c>
      <c r="B482" s="17" t="s">
        <v>171</v>
      </c>
      <c r="C482" s="17" t="str">
        <f>IFERROR(INDEX(Cadastro!$C$5:$C$112,$AB482),"NÃO INFORMADO")</f>
        <v>MEC</v>
      </c>
      <c r="D482" s="17" t="str">
        <f>IFERROR(INDEX(Cadastro!$D$5:$D$112,$AB482),"")</f>
        <v>B</v>
      </c>
      <c r="E482" s="17" t="str">
        <f>IFERROR(INDEX(Cadastro!$G$5:$G$112,$AB482),"")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6x1"),WEEKDAY($F482,2)=6,AND($A482=$A471,$L471&gt;0)),"Folga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2 de 5 do ciclo</v>
      </c>
      <c r="W482" s="34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2</v>
      </c>
      <c r="X482" s="34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IFERROR(MATCH($A482&amp;"|"&amp;TEXT(_xlfn.MAXIFS(Cadastro!$E$5:$E$112,Cadastro!$A$5:$A$112,$A482,Cadastro!$E$5:$E$112,"&lt;="&amp;$F482),"yyyymmdd"),Cadastro!$I$5:$I$112,0),"")</f>
        <v>20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55420</v>
      </c>
      <c r="B483" s="17" t="s">
        <v>171</v>
      </c>
      <c r="C483" s="17" t="str">
        <f>IFERROR(INDEX(Cadastro!$C$5:$C$112,$AB483),"NÃO INFORMADO")</f>
        <v>MEC</v>
      </c>
      <c r="D483" s="17" t="str">
        <f>IFERROR(INDEX(Cadastro!$D$5:$D$112,$AB483),"")</f>
        <v>B</v>
      </c>
      <c r="E483" s="17" t="str">
        <f>IFERROR(INDEX(Cadastro!$G$5:$G$112,$AB483),"")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6x1"),WEEKDAY($F483,2)=6,AND($A483=$A472,$L472&gt;0)),"Folga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3 de 5 do ciclo</v>
      </c>
      <c r="W483" s="34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3</v>
      </c>
      <c r="X483" s="34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20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55420</v>
      </c>
      <c r="B484" s="17" t="s">
        <v>171</v>
      </c>
      <c r="C484" s="17" t="str">
        <f>IFERROR(INDEX(Cadastro!$C$5:$C$112,$AB484),"NÃO INFORMADO")</f>
        <v>MEC</v>
      </c>
      <c r="D484" s="17" t="str">
        <f>IFERROR(INDEX(Cadastro!$D$5:$D$112,$AB484),"")</f>
        <v>B</v>
      </c>
      <c r="E484" s="17" t="str">
        <f>IFERROR(INDEX(Cadastro!$G$5:$G$112,$AB484),"")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6x1"),WEEKDAY($F484,2)=6,AND($A484=$A473,$L473&gt;0)),"Folga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4 de 5 do ciclo</v>
      </c>
      <c r="W484" s="34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4</v>
      </c>
      <c r="X484" s="34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20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55420</v>
      </c>
      <c r="B485" s="17" t="s">
        <v>171</v>
      </c>
      <c r="C485" s="17" t="str">
        <f>IFERROR(INDEX(Cadastro!$C$5:$C$112,$AB485),"NÃO INFORMADO")</f>
        <v>MEC</v>
      </c>
      <c r="D485" s="17" t="str">
        <f>IFERROR(INDEX(Cadastro!$D$5:$D$112,$AB485),"")</f>
        <v>B</v>
      </c>
      <c r="E485" s="17" t="str">
        <f>IFERROR(INDEX(Cadastro!$G$5:$G$112,$AB485),"")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6x1"),WEEKDAY($F485,2)=6,AND($A485=$A474,$L474&gt;0)),"Folga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5 de 5 do ciclo</v>
      </c>
      <c r="W485" s="34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5</v>
      </c>
      <c r="X485" s="34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20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55420</v>
      </c>
      <c r="B486" s="17" t="s">
        <v>171</v>
      </c>
      <c r="C486" s="17" t="str">
        <f>IFERROR(INDEX(Cadastro!$C$5:$C$112,$AB486),"NÃO INFORMADO")</f>
        <v>MEC</v>
      </c>
      <c r="D486" s="17" t="str">
        <f>IFERROR(INDEX(Cadastro!$D$5:$D$112,$AB486),"")</f>
        <v>B</v>
      </c>
      <c r="E486" s="17" t="str">
        <f>IFERROR(INDEX(Cadastro!$G$5:$G$112,$AB486),"")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/>
      </c>
      <c r="L486" s="30">
        <f>SUMIFS(Dados!$E:$E,Dados!$A:$A,$A486,Dados!$S:$S,$F486)</f>
        <v>0</v>
      </c>
      <c r="M486" s="30" t="str">
        <f>IFERROR(INDEX(Parâmetros!$E$6:$E$11,MATCH($K486,Parâmetros!$A$6:$A$11,0)),"")</f>
        <v/>
      </c>
      <c r="N486" s="33" t="str">
        <f t="shared" si="79"/>
        <v/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Folga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6x1"),WEEKDAY($F486,2)=6,AND($A486=$A475,$L475&gt;0)),"Folga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Folga prevista pelo ciclo</v>
      </c>
      <c r="W486" s="34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0</v>
      </c>
      <c r="X486" s="34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1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Folga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20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55420</v>
      </c>
      <c r="B487" s="17" t="s">
        <v>171</v>
      </c>
      <c r="C487" s="17" t="str">
        <f>IFERROR(INDEX(Cadastro!$C$5:$C$112,$AB487),"NÃO INFORMADO")</f>
        <v>MEC</v>
      </c>
      <c r="D487" s="17" t="str">
        <f>IFERROR(INDEX(Cadastro!$D$5:$D$112,$AB487),"")</f>
        <v>B</v>
      </c>
      <c r="E487" s="17" t="str">
        <f>IFERROR(INDEX(Cadastro!$G$5:$G$112,$AB487),"")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B</v>
      </c>
      <c r="L487" s="30">
        <f>SUMIFS(Dados!$E:$E,Dados!$A:$A,$A487,Dados!$S:$S,$F487)</f>
        <v>0</v>
      </c>
      <c r="M487" s="30">
        <f>IFERROR(INDEX(Parâmetros!$E$6:$E$11,MATCH($K487,Parâmetros!$A$6:$A$11,0)),"")</f>
        <v>7.67</v>
      </c>
      <c r="N487" s="33">
        <f t="shared" si="79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6x1"),WEEKDAY($F487,2)=6,AND($A487=$A476,$L476&gt;0)),"Folga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1 de 5 do ciclo</v>
      </c>
      <c r="W487" s="34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1</v>
      </c>
      <c r="X487" s="34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0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20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55420</v>
      </c>
      <c r="B488" s="17" t="s">
        <v>171</v>
      </c>
      <c r="C488" s="17" t="str">
        <f>IFERROR(INDEX(Cadastro!$C$5:$C$112,$AB488),"NÃO INFORMADO")</f>
        <v>MEC</v>
      </c>
      <c r="D488" s="17" t="str">
        <f>IFERROR(INDEX(Cadastro!$D$5:$D$112,$AB488),"")</f>
        <v>B</v>
      </c>
      <c r="E488" s="17" t="str">
        <f>IFERROR(INDEX(Cadastro!$G$5:$G$112,$AB488),"")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6x1"),WEEKDAY($F488,2)=6,AND($A488=$A477,$L477&gt;0)),"Folga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2 de 5 do ciclo</v>
      </c>
      <c r="W488" s="34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2</v>
      </c>
      <c r="X488" s="34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20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55420</v>
      </c>
      <c r="B489" s="17" t="s">
        <v>171</v>
      </c>
      <c r="C489" s="17" t="str">
        <f>IFERROR(INDEX(Cadastro!$C$5:$C$112,$AB489),"NÃO INFORMADO")</f>
        <v>MEC</v>
      </c>
      <c r="D489" s="17" t="str">
        <f>IFERROR(INDEX(Cadastro!$D$5:$D$112,$AB489),"")</f>
        <v>B</v>
      </c>
      <c r="E489" s="17" t="str">
        <f>IFERROR(INDEX(Cadastro!$G$5:$G$112,$AB489),"")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6x1"),WEEKDAY($F489,2)=6,AND($A489=$A478,$L478&gt;0)),"Folga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3 de 5 do ciclo</v>
      </c>
      <c r="W489" s="34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3</v>
      </c>
      <c r="X489" s="34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IFERROR(MATCH($A489&amp;"|"&amp;TEXT(_xlfn.MAXIFS(Cadastro!$E$5:$E$112,Cadastro!$A$5:$A$112,$A489,Cadastro!$E$5:$E$112,"&lt;="&amp;$F489),"yyyymmdd"),Cadastro!$I$5:$I$112,0),"")</f>
        <v>20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55420</v>
      </c>
      <c r="B490" s="17" t="s">
        <v>171</v>
      </c>
      <c r="C490" s="17" t="str">
        <f>IFERROR(INDEX(Cadastro!$C$5:$C$112,$AB490),"NÃO INFORMADO")</f>
        <v>MEC</v>
      </c>
      <c r="D490" s="17" t="str">
        <f>IFERROR(INDEX(Cadastro!$D$5:$D$112,$AB490),"")</f>
        <v>B</v>
      </c>
      <c r="E490" s="17" t="str">
        <f>IFERROR(INDEX(Cadastro!$G$5:$G$112,$AB490),"")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6x1"),WEEKDAY($F490,2)=6,AND($A490=$A479,$L479&gt;0)),"Folga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4 de 5 do ciclo</v>
      </c>
      <c r="W490" s="34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4</v>
      </c>
      <c r="X490" s="34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20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55420</v>
      </c>
      <c r="B491" s="17" t="s">
        <v>171</v>
      </c>
      <c r="C491" s="17" t="str">
        <f>IFERROR(INDEX(Cadastro!$C$5:$C$112,$AB491),"NÃO INFORMADO")</f>
        <v>MEC</v>
      </c>
      <c r="D491" s="17" t="str">
        <f>IFERROR(INDEX(Cadastro!$D$5:$D$112,$AB491),"")</f>
        <v>B</v>
      </c>
      <c r="E491" s="17" t="str">
        <f>IFERROR(INDEX(Cadastro!$G$5:$G$112,$AB491),"")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6x1"),WEEKDAY($F491,2)=6,AND($A491=$A480,$L480&gt;0)),"Folga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5 de 5 do ciclo</v>
      </c>
      <c r="W491" s="34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5</v>
      </c>
      <c r="X491" s="34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20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55420</v>
      </c>
      <c r="B492" s="17" t="s">
        <v>171</v>
      </c>
      <c r="C492" s="17" t="str">
        <f>IFERROR(INDEX(Cadastro!$C$5:$C$112,$AB492),"NÃO INFORMADO")</f>
        <v>MEC</v>
      </c>
      <c r="D492" s="17" t="str">
        <f>IFERROR(INDEX(Cadastro!$D$5:$D$112,$AB492),"")</f>
        <v>B</v>
      </c>
      <c r="E492" s="17" t="str">
        <f>IFERROR(INDEX(Cadastro!$G$5:$G$112,$AB492),"")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/>
      </c>
      <c r="L492" s="30">
        <f>SUMIFS(Dados!$E:$E,Dados!$A:$A,$A492,Dados!$S:$S,$F492)</f>
        <v>0</v>
      </c>
      <c r="M492" s="30" t="str">
        <f>IFERROR(INDEX(Parâmetros!$E$6:$E$11,MATCH($K492,Parâmetros!$A$6:$A$11,0)),"")</f>
        <v/>
      </c>
      <c r="N492" s="33" t="str">
        <f t="shared" si="79"/>
        <v/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Folga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6x1"),WEEKDAY($F492,2)=6,AND($A492=$A481,$L481&gt;0)),"Folga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Folga prevista pelo ciclo</v>
      </c>
      <c r="W492" s="34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0</v>
      </c>
      <c r="X492" s="34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1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Folga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20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55420</v>
      </c>
      <c r="B493" s="17" t="s">
        <v>171</v>
      </c>
      <c r="C493" s="17" t="str">
        <f>IFERROR(INDEX(Cadastro!$C$5:$C$112,$AB493),"NÃO INFORMADO")</f>
        <v>MEC</v>
      </c>
      <c r="D493" s="17" t="str">
        <f>IFERROR(INDEX(Cadastro!$D$5:$D$112,$AB493),"")</f>
        <v>B</v>
      </c>
      <c r="E493" s="17" t="str">
        <f>IFERROR(INDEX(Cadastro!$G$5:$G$112,$AB493),"")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B</v>
      </c>
      <c r="L493" s="30">
        <f>SUMIFS(Dados!$E:$E,Dados!$A:$A,$A493,Dados!$S:$S,$F493)</f>
        <v>0</v>
      </c>
      <c r="M493" s="30">
        <f>IFERROR(INDEX(Parâmetros!$E$6:$E$11,MATCH($K493,Parâmetros!$A$6:$A$11,0)),"")</f>
        <v>7.67</v>
      </c>
      <c r="N493" s="33">
        <f t="shared" si="79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6x1"),WEEKDAY($F493,2)=6,AND($A493=$A482,$L482&gt;0)),"Folga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1 de 5 do ciclo</v>
      </c>
      <c r="W493" s="34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1</v>
      </c>
      <c r="X493" s="34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0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20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55420</v>
      </c>
      <c r="B494" s="17" t="s">
        <v>171</v>
      </c>
      <c r="C494" s="17" t="str">
        <f>IFERROR(INDEX(Cadastro!$C$5:$C$112,$AB494),"NÃO INFORMADO")</f>
        <v>MEC</v>
      </c>
      <c r="D494" s="17" t="str">
        <f>IFERROR(INDEX(Cadastro!$D$5:$D$112,$AB494),"")</f>
        <v>B</v>
      </c>
      <c r="E494" s="17" t="str">
        <f>IFERROR(INDEX(Cadastro!$G$5:$G$112,$AB494),"")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6x1"),WEEKDAY($F494,2)=6,AND($A494=$A483,$L483&gt;0)),"Folga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2 de 5 do ciclo</v>
      </c>
      <c r="W494" s="34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2</v>
      </c>
      <c r="X494" s="34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20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55420</v>
      </c>
      <c r="B495" s="17" t="s">
        <v>171</v>
      </c>
      <c r="C495" s="17" t="str">
        <f>IFERROR(INDEX(Cadastro!$C$5:$C$112,$AB495),"NÃO INFORMADO")</f>
        <v>MEC</v>
      </c>
      <c r="D495" s="17" t="str">
        <f>IFERROR(INDEX(Cadastro!$D$5:$D$112,$AB495),"")</f>
        <v>B</v>
      </c>
      <c r="E495" s="17" t="str">
        <f>IFERROR(INDEX(Cadastro!$G$5:$G$112,$AB495),"")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6x1"),WEEKDAY($F495,2)=6,AND($A495=$A484,$L484&gt;0)),"Folga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3 de 5 do ciclo</v>
      </c>
      <c r="W495" s="34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3</v>
      </c>
      <c r="X495" s="34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20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55420</v>
      </c>
      <c r="B496" s="17" t="s">
        <v>171</v>
      </c>
      <c r="C496" s="17" t="str">
        <f>IFERROR(INDEX(Cadastro!$C$5:$C$112,$AB496),"NÃO INFORMADO")</f>
        <v>MEC</v>
      </c>
      <c r="D496" s="17" t="str">
        <f>IFERROR(INDEX(Cadastro!$D$5:$D$112,$AB496),"")</f>
        <v>B</v>
      </c>
      <c r="E496" s="17" t="str">
        <f>IFERROR(INDEX(Cadastro!$G$5:$G$112,$AB496),"")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6x1"),WEEKDAY($F496,2)=6,AND($A496=$A485,$L485&gt;0)),"Folga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4 de 5 do ciclo</v>
      </c>
      <c r="W496" s="34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4</v>
      </c>
      <c r="X496" s="34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20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55420</v>
      </c>
      <c r="B497" s="17" t="s">
        <v>171</v>
      </c>
      <c r="C497" s="17" t="str">
        <f>IFERROR(INDEX(Cadastro!$C$5:$C$112,$AB497),"NÃO INFORMADO")</f>
        <v>MEC</v>
      </c>
      <c r="D497" s="17" t="str">
        <f>IFERROR(INDEX(Cadastro!$D$5:$D$112,$AB497),"")</f>
        <v>B</v>
      </c>
      <c r="E497" s="17" t="str">
        <f>IFERROR(INDEX(Cadastro!$G$5:$G$112,$AB497),"")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6x1"),WEEKDAY($F497,2)=6,AND($A497=$A486,$L486&gt;0)),"Folga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5 de 5 do ciclo</v>
      </c>
      <c r="W497" s="34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5</v>
      </c>
      <c r="X497" s="34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20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55420</v>
      </c>
      <c r="B498" s="17" t="s">
        <v>171</v>
      </c>
      <c r="C498" s="17" t="str">
        <f>IFERROR(INDEX(Cadastro!$C$5:$C$112,$AB498),"NÃO INFORMADO")</f>
        <v>MEC</v>
      </c>
      <c r="D498" s="17" t="str">
        <f>IFERROR(INDEX(Cadastro!$D$5:$D$112,$AB498),"")</f>
        <v>B</v>
      </c>
      <c r="E498" s="17" t="str">
        <f>IFERROR(INDEX(Cadastro!$G$5:$G$112,$AB498),"")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79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6x1"),WEEKDAY($F498,2)=6,AND($A498=$A487,$L487&gt;0)),"Folga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prevista pelo ciclo</v>
      </c>
      <c r="W498" s="34">
        <f>IF(OR(OR($D498="6x1",$D498="FF 6x1"),$D498="5x2"),"",IF($AB498&lt;&gt;$AB497,IF(IFERROR(INDEX(Cadastro!$F$5:$F$112,$AB498),"")="",IF($L498&gt;0,1,0),IF(IFERROR(INDEX(Cadastro!$F$5:$F$112,$AB498),"")&lt;=IFERROR(INDEX(Parâmetros!$B$39:$B$48,MATCH($E498,Parâmetros!$A$39:$A$48,0)),99),IFERROR(INDEX(Cadastro!$F$5:$F$112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0</v>
      </c>
      <c r="X498" s="34">
        <f>IF(OR(OR($D498="6x1",$D498="FF 6x1"),$D498="5x2"),"",IF($AB498&lt;&gt;$AB497,IF(IFERROR(INDEX(Cadastro!$F$5:$F$112,$AB498),"")="",0,IF(IFERROR(INDEX(Cadastro!$F$5:$F$112,$AB498),"")&gt;IFERROR(INDEX(Parâmetros!$B$39:$B$48,MATCH($E498,Parâmetros!$A$39:$A$48,0)),99),IFERROR(INDEX(Cadastro!$F$5:$F$112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1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registro"),IF(AND($AB498&lt;&gt;$AB497,IFERROR(INDEX(Cadastro!$F$5:$F$112,$AB498),"")=""),"Indeterminado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IFERROR(MATCH($A498&amp;"|"&amp;TEXT(_xlfn.MAXIFS(Cadastro!$E$5:$E$112,Cadastro!$A$5:$A$112,$A498,Cadastro!$E$5:$E$112,"&lt;="&amp;$F498),"yyyymmdd"),Cadastro!$I$5:$I$112,0),"")</f>
        <v>20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55420</v>
      </c>
      <c r="B499" s="17" t="s">
        <v>171</v>
      </c>
      <c r="C499" s="17" t="str">
        <f>IFERROR(INDEX(Cadastro!$C$5:$C$112,$AB499),"NÃO INFORMADO")</f>
        <v>MEC</v>
      </c>
      <c r="D499" s="17" t="str">
        <f>IFERROR(INDEX(Cadastro!$D$5:$D$112,$AB499),"")</f>
        <v>B</v>
      </c>
      <c r="E499" s="17" t="str">
        <f>IFERROR(INDEX(Cadastro!$G$5:$G$112,$AB499),"")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B</v>
      </c>
      <c r="L499" s="30">
        <f>SUMIFS(Dados!$E:$E,Dados!$A:$A,$A499,Dados!$S:$S,$F499)</f>
        <v>0</v>
      </c>
      <c r="M499" s="30">
        <f>IFERROR(INDEX(Parâmetros!$E$6:$E$11,MATCH($K499,Parâmetros!$A$6:$A$11,0)),"")</f>
        <v>7.67</v>
      </c>
      <c r="N499" s="33">
        <f t="shared" si="79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6x1"),WEEKDAY($F499,2)=6,AND($A499=$A488,$L488&gt;0)),"Folga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1 de 5 do ciclo</v>
      </c>
      <c r="W499" s="34">
        <f>IF(OR(OR($D499="6x1",$D499="FF 6x1"),$D499="5x2"),"",IF($AB499&lt;&gt;$AB498,IF(IFERROR(INDEX(Cadastro!$F$5:$F$112,$AB499),"")="",IF($L499&gt;0,1,0),IF(IFERROR(INDEX(Cadastro!$F$5:$F$112,$AB499),"")&lt;=IFERROR(INDEX(Parâmetros!$B$39:$B$48,MATCH($E499,Parâmetros!$A$39:$A$48,0)),99),IFERROR(INDEX(Cadastro!$F$5:$F$112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1</v>
      </c>
      <c r="X499" s="34">
        <f>IF(OR(OR($D499="6x1",$D499="FF 6x1"),$D499="5x2"),"",IF($AB499&lt;&gt;$AB498,IF(IFERROR(INDEX(Cadastro!$F$5:$F$112,$AB499),"")="",0,IF(IFERROR(INDEX(Cadastro!$F$5:$F$112,$AB499),"")&gt;IFERROR(INDEX(Parâmetros!$B$39:$B$48,MATCH($E499,Parâmetros!$A$39:$A$48,0)),99),IFERROR(INDEX(Cadastro!$F$5:$F$112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0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registro"),IF(AND($AB499&lt;&gt;$AB498,IFERROR(INDEX(Cadastro!$F$5:$F$112,$AB499),"")=""),"Indeterminado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IFERROR(MATCH($A499&amp;"|"&amp;TEXT(_xlfn.MAXIFS(Cadastro!$E$5:$E$112,Cadastro!$A$5:$A$112,$A499,Cadastro!$E$5:$E$112,"&lt;="&amp;$F499),"yyyymmdd"),Cadastro!$I$5:$I$112,0),"")</f>
        <v>20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55420</v>
      </c>
      <c r="B500" s="17" t="s">
        <v>171</v>
      </c>
      <c r="C500" s="17" t="str">
        <f>IFERROR(INDEX(Cadastro!$C$5:$C$112,$AB500),"NÃO INFORMADO")</f>
        <v>MEC</v>
      </c>
      <c r="D500" s="17" t="str">
        <f>IFERROR(INDEX(Cadastro!$D$5:$D$112,$AB500),"")</f>
        <v>B</v>
      </c>
      <c r="E500" s="17" t="str">
        <f>IFERROR(INDEX(Cadastro!$G$5:$G$112,$AB500),"")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6x1"),WEEKDAY($F500,2)=6,AND($A500=$A489,$L489&gt;0)),"Folga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2 de 5 do ciclo</v>
      </c>
      <c r="W500" s="34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2</v>
      </c>
      <c r="X500" s="34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20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55420</v>
      </c>
      <c r="B501" s="17" t="s">
        <v>171</v>
      </c>
      <c r="C501" s="17" t="str">
        <f>IFERROR(INDEX(Cadastro!$C$5:$C$112,$AB501),"NÃO INFORMADO")</f>
        <v>MEC</v>
      </c>
      <c r="D501" s="17" t="str">
        <f>IFERROR(INDEX(Cadastro!$D$5:$D$112,$AB501),"")</f>
        <v>B</v>
      </c>
      <c r="E501" s="17" t="str">
        <f>IFERROR(INDEX(Cadastro!$G$5:$G$112,$AB501),"")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6x1"),WEEKDAY($F501,2)=6,AND($A501=$A490,$L490&gt;0)),"Folga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3 de 5 do ciclo</v>
      </c>
      <c r="W501" s="34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3</v>
      </c>
      <c r="X501" s="34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20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55420</v>
      </c>
      <c r="B502" s="17" t="s">
        <v>171</v>
      </c>
      <c r="C502" s="17" t="str">
        <f>IFERROR(INDEX(Cadastro!$C$5:$C$112,$AB502),"NÃO INFORMADO")</f>
        <v>MEC</v>
      </c>
      <c r="D502" s="17" t="str">
        <f>IFERROR(INDEX(Cadastro!$D$5:$D$112,$AB502),"")</f>
        <v>B</v>
      </c>
      <c r="E502" s="17" t="str">
        <f>IFERROR(INDEX(Cadastro!$G$5:$G$112,$AB502),"")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6x1"),WEEKDAY($F502,2)=6,AND($A502=$A491,$L491&gt;0)),"Folga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4 de 5 do ciclo</v>
      </c>
      <c r="W502" s="34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4</v>
      </c>
      <c r="X502" s="34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20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55420</v>
      </c>
      <c r="B503" s="17" t="s">
        <v>171</v>
      </c>
      <c r="C503" s="17" t="str">
        <f>IFERROR(INDEX(Cadastro!$C$5:$C$112,$AB503),"NÃO INFORMADO")</f>
        <v>MEC</v>
      </c>
      <c r="D503" s="17" t="str">
        <f>IFERROR(INDEX(Cadastro!$D$5:$D$112,$AB503),"")</f>
        <v>B</v>
      </c>
      <c r="E503" s="17" t="str">
        <f>IFERROR(INDEX(Cadastro!$G$5:$G$112,$AB503),"")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6x1"),WEEKDAY($F503,2)=6,AND($A503=$A492,$L492&gt;0)),"Folga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5 de 5 do ciclo</v>
      </c>
      <c r="W503" s="34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5</v>
      </c>
      <c r="X503" s="34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20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55420</v>
      </c>
      <c r="B504" s="17" t="s">
        <v>171</v>
      </c>
      <c r="C504" s="17" t="str">
        <f>IFERROR(INDEX(Cadastro!$C$5:$C$112,$AB504),"NÃO INFORMADO")</f>
        <v>MEC</v>
      </c>
      <c r="D504" s="17" t="str">
        <f>IFERROR(INDEX(Cadastro!$D$5:$D$112,$AB504),"")</f>
        <v>B</v>
      </c>
      <c r="E504" s="17" t="str">
        <f>IFERROR(INDEX(Cadastro!$G$5:$G$112,$AB504),"")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79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6x1"),WEEKDAY($F504,2)=6,AND($A504=$A493,$L493&gt;0)),"Folga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6x1"),IF(OR(AND(WEEKDAY($F504,2)=6,AND($A504=#REF!,#REF!&gt;0)),AND(WEEKDAY($F504,2)=7,AND($A504=$A503,$L503&gt;0))),"ATENÇÃO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prevista pelo ciclo</v>
      </c>
      <c r="W504" s="34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0</v>
      </c>
      <c r="X504" s="34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1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IFERROR(MATCH($A504&amp;"|"&amp;TEXT(_xlfn.MAXIFS(Cadastro!$E$5:$E$112,Cadastro!$A$5:$A$112,$A504,Cadastro!$E$5:$E$112,"&lt;="&amp;$F504),"yyyymmdd"),Cadastro!$I$5:$I$112,0),"")</f>
        <v>20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55420</v>
      </c>
      <c r="B505" s="17" t="s">
        <v>171</v>
      </c>
      <c r="C505" s="17" t="str">
        <f>IFERROR(INDEX(Cadastro!$C$5:$C$112,$AB505),"NÃO INFORMADO")</f>
        <v>MEC</v>
      </c>
      <c r="D505" s="17" t="str">
        <f>IFERROR(INDEX(Cadastro!$D$5:$D$112,$AB505),"")</f>
        <v>B</v>
      </c>
      <c r="E505" s="17" t="str">
        <f>IFERROR(INDEX(Cadastro!$G$5:$G$112,$AB505),"")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B</v>
      </c>
      <c r="L505" s="30">
        <f>SUMIFS(Dados!$E:$E,Dados!$A:$A,$A505,Dados!$S:$S,$F505)</f>
        <v>0</v>
      </c>
      <c r="M505" s="30">
        <f>IFERROR(INDEX(Parâmetros!$E$6:$E$11,MATCH($K505,Parâmetros!$A$6:$A$11,0)),"")</f>
        <v>7.67</v>
      </c>
      <c r="N505" s="33">
        <f t="shared" si="79"/>
        <v>0</v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Fora da apuração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6x1"),WEEKDAY($F505,2)=6,AND($A505=$A494,$L494&gt;0)),"Folga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6x1"),IF(OR(AND(WEEKDAY($F505,2)=6,AND($A505=#REF!,#REF!&gt;0)),AND(WEEKDAY($F505,2)=7,AND($A505=$A504,$L504&gt;0))),"ATENÇÃO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FALTA DE REGISTRO · dia 1 de 5 do ciclo</v>
      </c>
      <c r="W505" s="34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1</v>
      </c>
      <c r="X505" s="34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0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Falta de registro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IFERROR(MATCH($A505&amp;"|"&amp;TEXT(_xlfn.MAXIFS(Cadastro!$E$5:$E$112,Cadastro!$A$5:$A$112,$A505,Cadastro!$E$5:$E$112,"&lt;="&amp;$F505),"yyyymmdd"),Cadastro!$I$5:$I$112,0),"")</f>
        <v>20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55420</v>
      </c>
      <c r="B506" s="17" t="s">
        <v>171</v>
      </c>
      <c r="C506" s="17" t="str">
        <f>IFERROR(INDEX(Cadastro!$C$5:$C$112,$AB506),"NÃO INFORMADO")</f>
        <v>MEC</v>
      </c>
      <c r="D506" s="17" t="str">
        <f>IFERROR(INDEX(Cadastro!$D$5:$D$112,$AB506),"")</f>
        <v>B</v>
      </c>
      <c r="E506" s="17" t="str">
        <f>IFERROR(INDEX(Cadastro!$G$5:$G$112,$AB506),"")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6x1"),WEEKDAY($F506,2)=6,AND($A506=$A495,$L495&gt;0)),"Folga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6x1"),IF(OR(AND(WEEKDAY($F506,2)=6,AND($A506=#REF!,#REF!&gt;0)),AND(WEEKDAY($F506,2)=7,AND($A506=$A505,$L505&gt;0))),"ATENÇÃO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2 de 5 do ciclo</v>
      </c>
      <c r="W506" s="34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2</v>
      </c>
      <c r="X506" s="34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IFERROR(MATCH($A506&amp;"|"&amp;TEXT(_xlfn.MAXIFS(Cadastro!$E$5:$E$112,Cadastro!$A$5:$A$112,$A506,Cadastro!$E$5:$E$112,"&lt;="&amp;$F506),"yyyymmdd"),Cadastro!$I$5:$I$112,0),"")</f>
        <v>20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9561</v>
      </c>
      <c r="B507" s="17" t="s">
        <v>172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6x1"),WEEKDAY($F507,2)=6,AND($A507=$A496,$L496&gt;0)),"Folga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22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9561</v>
      </c>
      <c r="B508" s="17" t="s">
        <v>172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6x1"),WEEKDAY($F508,2)=6,AND($A508=$A497,$L497&gt;0)),"Folga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IFERROR(MATCH($A508&amp;"|"&amp;TEXT(_xlfn.MAXIFS(Cadastro!$E$5:$E$112,Cadastro!$A$5:$A$112,$A508,Cadastro!$E$5:$E$112,"&lt;="&amp;$F508),"yyyymmdd"),Cadastro!$I$5:$I$112,0),"")</f>
        <v>22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9561</v>
      </c>
      <c r="B509" s="17" t="s">
        <v>172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46267</v>
      </c>
      <c r="G509" s="32" t="str">
        <f t="shared" si="84"/>
        <v>qua</v>
      </c>
      <c r="H509" s="31" t="str">
        <f>IF($L509=0,"",_xlfn.MINIFS(Dados!$Q:$Q,Dados!$A:$A,$A509,Dados!$S:$S,$F509))</f>
        <v/>
      </c>
      <c r="I509" s="31" t="str">
        <f>IF($H509="","",_xlfn.MAXIFS(Dados!$R:$R,Dados!$A:$A,$A509,Dados!$S:$S,$F509))</f>
        <v/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0</v>
      </c>
      <c r="M509" s="30">
        <f>IFERROR(INDEX(Parâmetros!$E$6:$E$11,MATCH($K509,Parâmetros!$A$6:$A$11,0)),"")</f>
        <v>8.8000000000000007</v>
      </c>
      <c r="N509" s="33">
        <f t="shared" si="85"/>
        <v>0</v>
      </c>
      <c r="O509" s="33">
        <f>Parâmetros!$E$13</f>
        <v>0.8</v>
      </c>
      <c r="P509" s="32" t="str">
        <f>IF(OR($M509="",$F509&gt;Parâmetros!$E$14),"Não","Sim")</f>
        <v>Não</v>
      </c>
      <c r="Q509" s="32" t="str">
        <f t="shared" si="86"/>
        <v/>
      </c>
      <c r="R509" s="32" t="str">
        <f t="shared" si="87"/>
        <v/>
      </c>
      <c r="S509" s="30" t="str">
        <f t="shared" si="88"/>
        <v/>
      </c>
      <c r="T509" s="32" t="str">
        <f>IF($Q509&lt;&gt;"Sim","",IF($N509&gt;Parâmetros!$E$15,"Sim","Não"))</f>
        <v/>
      </c>
      <c r="U509" s="17" t="str">
        <f t="shared" si="89"/>
        <v>Fora da apuração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6x1"),WEEKDAY($F509,2)=6,AND($A509=$A498,$L498&gt;0)),"Folga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FALTA DE REGISTRO · dia útil da escala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Falta de registro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22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9561</v>
      </c>
      <c r="B510" s="17" t="s">
        <v>172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46268</v>
      </c>
      <c r="G510" s="32" t="str">
        <f t="shared" si="84"/>
        <v>qui</v>
      </c>
      <c r="H510" s="31" t="str">
        <f>IF($L510=0,"",_xlfn.MINIFS(Dados!$Q:$Q,Dados!$A:$A,$A510,Dados!$S:$S,$F510))</f>
        <v/>
      </c>
      <c r="I510" s="31" t="str">
        <f>IF($H510="","",_xlfn.MAXIFS(Dados!$R:$R,Dados!$A:$A,$A510,Dados!$S:$S,$F510))</f>
        <v/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0</v>
      </c>
      <c r="M510" s="30">
        <f>IFERROR(INDEX(Parâmetros!$E$6:$E$11,MATCH($K510,Parâmetros!$A$6:$A$11,0)),"")</f>
        <v>8.8000000000000007</v>
      </c>
      <c r="N510" s="33">
        <f t="shared" si="85"/>
        <v>0</v>
      </c>
      <c r="O510" s="33">
        <f>Parâmetros!$E$13</f>
        <v>0.8</v>
      </c>
      <c r="P510" s="32" t="str">
        <f>IF(OR($M510="",$F510&gt;Parâmetros!$E$14),"Não","Sim")</f>
        <v>Não</v>
      </c>
      <c r="Q510" s="32" t="str">
        <f t="shared" si="86"/>
        <v/>
      </c>
      <c r="R510" s="32" t="str">
        <f t="shared" si="87"/>
        <v/>
      </c>
      <c r="S510" s="30" t="str">
        <f t="shared" si="88"/>
        <v/>
      </c>
      <c r="T510" s="32" t="str">
        <f>IF($Q510&lt;&gt;"Sim","",IF($N510&gt;Parâmetros!$E$15,"Sim","Não"))</f>
        <v/>
      </c>
      <c r="U510" s="17" t="str">
        <f t="shared" si="89"/>
        <v>Fora da apuração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6x1"),WEEKDAY($F510,2)=6,AND($A510=$A499,$L499&gt;0)),"Folga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FALTA DE REGISTRO · dia útil da escala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Falta de registro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22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9561</v>
      </c>
      <c r="B511" s="17" t="s">
        <v>172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46269</v>
      </c>
      <c r="G511" s="32" t="str">
        <f t="shared" si="84"/>
        <v>sex</v>
      </c>
      <c r="H511" s="31" t="str">
        <f>IF($L511=0,"",_xlfn.MINIFS(Dados!$Q:$Q,Dados!$A:$A,$A511,Dados!$S:$S,$F511))</f>
        <v/>
      </c>
      <c r="I511" s="31" t="str">
        <f>IF($H511="","",_xlfn.MAXIFS(Dados!$R:$R,Dados!$A:$A,$A511,Dados!$S:$S,$F511))</f>
        <v/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0</v>
      </c>
      <c r="M511" s="30">
        <f>IFERROR(INDEX(Parâmetros!$E$6:$E$11,MATCH($K511,Parâmetros!$A$6:$A$11,0)),"")</f>
        <v>8.8000000000000007</v>
      </c>
      <c r="N511" s="33">
        <f t="shared" si="85"/>
        <v>0</v>
      </c>
      <c r="O511" s="33">
        <f>Parâmetros!$E$13</f>
        <v>0.8</v>
      </c>
      <c r="P511" s="32" t="str">
        <f>IF(OR($M511="",$F511&gt;Parâmetros!$E$14),"Não","Sim")</f>
        <v>Não</v>
      </c>
      <c r="Q511" s="32" t="str">
        <f t="shared" si="86"/>
        <v/>
      </c>
      <c r="R511" s="32" t="str">
        <f t="shared" si="87"/>
        <v/>
      </c>
      <c r="S511" s="30" t="str">
        <f t="shared" si="88"/>
        <v/>
      </c>
      <c r="T511" s="32" t="str">
        <f>IF($Q511&lt;&gt;"Sim","",IF($N511&gt;Parâmetros!$E$15,"Sim","Não"))</f>
        <v/>
      </c>
      <c r="U511" s="17" t="str">
        <f t="shared" si="89"/>
        <v>Fora da apuração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6x1"),WEEKDAY($F511,2)=6,AND($A511=$A500,$L500&gt;0)),"Folga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FALTA DE REGISTRO · dia útil da escala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Falta de registro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22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9561</v>
      </c>
      <c r="B512" s="17" t="s">
        <v>172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46270</v>
      </c>
      <c r="G512" s="32" t="str">
        <f t="shared" si="84"/>
        <v>sáb</v>
      </c>
      <c r="H512" s="31" t="str">
        <f>IF($L512=0,"",_xlfn.MINIFS(Dados!$Q:$Q,Dados!$A:$A,$A512,Dados!$S:$S,$F512))</f>
        <v/>
      </c>
      <c r="I512" s="31" t="str">
        <f>IF($H512="","",_xlfn.MAXIFS(Dados!$R:$R,Dados!$A:$A,$A512,Dados!$S:$S,$F512))</f>
        <v/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/>
      </c>
      <c r="L512" s="30">
        <f>SUMIFS(Dados!$E:$E,Dados!$A:$A,$A512,Dados!$S:$S,$F512)</f>
        <v>0</v>
      </c>
      <c r="M512" s="30" t="str">
        <f>IFERROR(INDEX(Parâmetros!$E$6:$E$11,MATCH($K512,Parâmetros!$A$6:$A$11,0)),"")</f>
        <v/>
      </c>
      <c r="N512" s="33" t="str">
        <f t="shared" si="85"/>
        <v/>
      </c>
      <c r="O512" s="33">
        <f>Parâmetros!$E$13</f>
        <v>0.8</v>
      </c>
      <c r="P512" s="32" t="str">
        <f>IF(OR($M512="",$F512&gt;Parâmetros!$E$14),"Não","Sim")</f>
        <v>Não</v>
      </c>
      <c r="Q512" s="32" t="str">
        <f t="shared" si="86"/>
        <v/>
      </c>
      <c r="R512" s="32" t="str">
        <f t="shared" si="87"/>
        <v/>
      </c>
      <c r="S512" s="30" t="str">
        <f t="shared" si="88"/>
        <v/>
      </c>
      <c r="T512" s="32" t="str">
        <f>IF($Q512&lt;&gt;"Sim","",IF($N512&gt;Parâmetros!$E$15,"Sim","Não"))</f>
        <v/>
      </c>
      <c r="U512" s="17" t="str">
        <f t="shared" si="89"/>
        <v>Folga</v>
      </c>
      <c r="V512" s="17" t="e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6x1"),WEEKDAY($F512,2)=6,AND($A512=#REF!,#REF!&gt;0)),"Folga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#REF!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Folga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22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9561</v>
      </c>
      <c r="B513" s="17" t="s">
        <v>172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sem apontamento no sábado nem no domingo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0</v>
      </c>
      <c r="AA513" s="34">
        <f>IF(OR($L513&gt;0,$F513&gt;Parâmetros!$E$14),0,IF(OR($A513&lt;&gt;$A514,$F514&gt;Parâmetros!$E$14),1,N($AA514)+1))</f>
        <v>0</v>
      </c>
      <c r="AB513" s="31">
        <f>IFERROR(MATCH($A513&amp;"|"&amp;TEXT(_xlfn.MAXIFS(Cadastro!$E$5:$E$112,Cadastro!$A$5:$A$112,$A513,Cadastro!$E$5:$E$112,"&lt;="&amp;$F513),"yyyymmdd"),Cadastro!$I$5:$I$112,0),"")</f>
        <v>22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9561</v>
      </c>
      <c r="B514" s="17" t="s">
        <v>172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46272</v>
      </c>
      <c r="G514" s="32" t="str">
        <f t="shared" si="84"/>
        <v>seg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0</v>
      </c>
      <c r="M514" s="30">
        <f>IFERROR(INDEX(Parâmetros!$E$6:$E$11,MATCH($K514,Parâmetros!$A$6:$A$11,0)),"")</f>
        <v>8.8000000000000007</v>
      </c>
      <c r="N514" s="33">
        <f t="shared" si="85"/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si="86"/>
        <v/>
      </c>
      <c r="R514" s="32" t="str">
        <f t="shared" si="87"/>
        <v/>
      </c>
      <c r="S514" s="30" t="str">
        <f t="shared" si="88"/>
        <v/>
      </c>
      <c r="T514" s="32" t="str">
        <f>IF($Q514&lt;&gt;"Sim","",IF($N514&gt;Parâmetros!$E$15,"Sim","Não"))</f>
        <v/>
      </c>
      <c r="U514" s="17" t="str">
        <f t="shared" si="89"/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útil da escala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22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9561</v>
      </c>
      <c r="B515" s="17" t="s">
        <v>172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46273</v>
      </c>
      <c r="G515" s="32" t="str">
        <f t="shared" si="84"/>
        <v>ter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0</v>
      </c>
      <c r="M515" s="30">
        <f>IFERROR(INDEX(Parâmetros!$E$6:$E$11,MATCH($K515,Parâmetros!$A$6:$A$11,0)),"")</f>
        <v>8.8000000000000007</v>
      </c>
      <c r="N515" s="33">
        <f t="shared" si="85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86"/>
        <v/>
      </c>
      <c r="R515" s="32" t="str">
        <f t="shared" si="87"/>
        <v/>
      </c>
      <c r="S515" s="30" t="str">
        <f t="shared" si="88"/>
        <v/>
      </c>
      <c r="T515" s="32" t="str">
        <f>IF($Q515&lt;&gt;"Sim","",IF($N515&gt;Parâmetros!$E$15,"Sim","Não"))</f>
        <v/>
      </c>
      <c r="U515" s="17" t="str">
        <f t="shared" si="89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útil da escala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22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9561</v>
      </c>
      <c r="B516" s="17" t="s">
        <v>172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86"/>
        <v/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22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9561</v>
      </c>
      <c r="B517" s="17" t="s">
        <v>172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22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9561</v>
      </c>
      <c r="B518" s="17" t="s">
        <v>172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22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9561</v>
      </c>
      <c r="B519" s="17" t="s">
        <v>172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22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9561</v>
      </c>
      <c r="B520" s="17" t="s">
        <v>172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IFERROR(MATCH($A520&amp;"|"&amp;TEXT(_xlfn.MAXIFS(Cadastro!$E$5:$E$112,Cadastro!$A$5:$A$112,$A520,Cadastro!$E$5:$E$112,"&lt;="&amp;$F520),"yyyymmdd"),Cadastro!$I$5:$I$112,0),"")</f>
        <v>22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9561</v>
      </c>
      <c r="B521" s="17" t="s">
        <v>172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22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9561</v>
      </c>
      <c r="B522" s="17" t="s">
        <v>172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22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9561</v>
      </c>
      <c r="B523" s="17" t="s">
        <v>172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22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9561</v>
      </c>
      <c r="B524" s="17" t="s">
        <v>172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22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9561</v>
      </c>
      <c r="B525" s="17" t="s">
        <v>172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22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9561</v>
      </c>
      <c r="B526" s="17" t="s">
        <v>172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22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9561</v>
      </c>
      <c r="B527" s="17" t="s">
        <v>172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22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9561</v>
      </c>
      <c r="B528" s="17" t="s">
        <v>172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22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9561</v>
      </c>
      <c r="B529" s="17" t="s">
        <v>172</v>
      </c>
      <c r="C529" s="17" t="str">
        <f>IFERROR(INDEX(Cadastro!$C$5:$C$112,$AB529),"NÃO INFORMADO")</f>
        <v>ENGMAN</v>
      </c>
      <c r="D529" s="17" t="str">
        <f>IFERROR(INDEX(Cadastro!$D$5:$D$112,$AB529),"")</f>
        <v>6x1</v>
      </c>
      <c r="E529" s="17" t="str">
        <f>IFERROR(INDEX(Cadastro!$G$5:$G$112,$AB529),"")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6x1"),WEEKDAY($F529,2)=6,AND($A529=$A523,$L523&gt;0)),"Folga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$112,$AB529),"")="",IF($L529&gt;0,1,0),IF(IFERROR(INDEX(Cadastro!$F$5:$F$112,$AB529),"")&lt;=IFERROR(INDEX(Parâmetros!$B$39:$B$48,MATCH($E529,Parâmetros!$A$39:$A$48,0)),99),IFERROR(INDEX(Cadastro!$F$5:$F$112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$112,$AB529),"")="",0,IF(IFERROR(INDEX(Cadastro!$F$5:$F$112,$AB529),"")&gt;IFERROR(INDEX(Parâmetros!$B$39:$B$48,MATCH($E529,Parâmetros!$A$39:$A$48,0)),99),IFERROR(INDEX(Cadastro!$F$5:$F$112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registro"),IF(AND($AB529&lt;&gt;$AB528,IFERROR(INDEX(Cadastro!$F$5:$F$112,$AB529),"")=""),"Indeterminado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IFERROR(MATCH($A529&amp;"|"&amp;TEXT(_xlfn.MAXIFS(Cadastro!$E$5:$E$112,Cadastro!$A$5:$A$112,$A529,Cadastro!$E$5:$E$112,"&lt;="&amp;$F529),"yyyymmdd"),Cadastro!$I$5:$I$112,0),"")</f>
        <v>22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9561</v>
      </c>
      <c r="B530" s="17" t="s">
        <v>172</v>
      </c>
      <c r="C530" s="17" t="str">
        <f>IFERROR(INDEX(Cadastro!$C$5:$C$112,$AB530),"NÃO INFORMADO")</f>
        <v>ENGMAN</v>
      </c>
      <c r="D530" s="17" t="str">
        <f>IFERROR(INDEX(Cadastro!$D$5:$D$112,$AB530),"")</f>
        <v>6x1</v>
      </c>
      <c r="E530" s="17" t="str">
        <f>IFERROR(INDEX(Cadastro!$G$5:$G$112,$AB530),"")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6x1"),WEEKDAY($F530,2)=6,AND($A530=$A524,$L524&gt;0)),"Folga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$112,$AB530),"")="",IF($L530&gt;0,1,0),IF(IFERROR(INDEX(Cadastro!$F$5:$F$112,$AB530),"")&lt;=IFERROR(INDEX(Parâmetros!$B$39:$B$48,MATCH($E530,Parâmetros!$A$39:$A$48,0)),99),IFERROR(INDEX(Cadastro!$F$5:$F$112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$112,$AB530),"")="",0,IF(IFERROR(INDEX(Cadastro!$F$5:$F$112,$AB530),"")&gt;IFERROR(INDEX(Parâmetros!$B$39:$B$48,MATCH($E530,Parâmetros!$A$39:$A$48,0)),99),IFERROR(INDEX(Cadastro!$F$5:$F$112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registro"),IF(AND($AB530&lt;&gt;$AB529,IFERROR(INDEX(Cadastro!$F$5:$F$112,$AB530),"")=""),"Indeterminado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IFERROR(MATCH($A530&amp;"|"&amp;TEXT(_xlfn.MAXIFS(Cadastro!$E$5:$E$112,Cadastro!$A$5:$A$112,$A530,Cadastro!$E$5:$E$112,"&lt;="&amp;$F530),"yyyymmdd"),Cadastro!$I$5:$I$112,0),"")</f>
        <v>22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9561</v>
      </c>
      <c r="B531" s="17" t="s">
        <v>172</v>
      </c>
      <c r="C531" s="17" t="str">
        <f>IFERROR(INDEX(Cadastro!$C$5:$C$112,$AB531),"NÃO INFORMADO")</f>
        <v>ENGMAN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22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9561</v>
      </c>
      <c r="B532" s="17" t="s">
        <v>172</v>
      </c>
      <c r="C532" s="17" t="str">
        <f>IFERROR(INDEX(Cadastro!$C$5:$C$112,$AB532),"NÃO INFORMADO")</f>
        <v>ENGMAN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22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9561</v>
      </c>
      <c r="B533" s="17" t="s">
        <v>172</v>
      </c>
      <c r="C533" s="17" t="str">
        <f>IFERROR(INDEX(Cadastro!$C$5:$C$112,$AB533),"NÃO INFORMADO")</f>
        <v>ENGMAN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22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9561</v>
      </c>
      <c r="B534" s="17" t="s">
        <v>172</v>
      </c>
      <c r="C534" s="17" t="str">
        <f>IFERROR(INDEX(Cadastro!$C$5:$C$112,$AB534),"NÃO INFORMADO")</f>
        <v>ENGMAN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22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9561</v>
      </c>
      <c r="B535" s="17" t="s">
        <v>172</v>
      </c>
      <c r="C535" s="17" t="str">
        <f>IFERROR(INDEX(Cadastro!$C$5:$C$112,$AB535),"NÃO INFORMADO")</f>
        <v>ENGMAN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22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9561</v>
      </c>
      <c r="B536" s="17" t="s">
        <v>172</v>
      </c>
      <c r="C536" s="17" t="str">
        <f>IFERROR(INDEX(Cadastro!$C$5:$C$112,$AB536),"NÃO INFORMADO")</f>
        <v>ENGMAN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IFERROR(MATCH($A536&amp;"|"&amp;TEXT(_xlfn.MAXIFS(Cadastro!$E$5:$E$112,Cadastro!$A$5:$A$112,$A536,Cadastro!$E$5:$E$112,"&lt;="&amp;$F536),"yyyymmdd"),Cadastro!$I$5:$I$112,0),"")</f>
        <v>22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9561</v>
      </c>
      <c r="B537" s="17" t="s">
        <v>172</v>
      </c>
      <c r="C537" s="17" t="str">
        <f>IFERROR(INDEX(Cadastro!$C$5:$C$112,$AB537),"NÃO INFORMADO")</f>
        <v>ENGMAN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22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9561</v>
      </c>
      <c r="B538" s="17" t="s">
        <v>172</v>
      </c>
      <c r="C538" s="17" t="str">
        <f>IFERROR(INDEX(Cadastro!$C$5:$C$112,$AB538),"NÃO INFORMADO")</f>
        <v>ENGMAN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22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9561</v>
      </c>
      <c r="B539" s="17" t="s">
        <v>172</v>
      </c>
      <c r="C539" s="17" t="str">
        <f>IFERROR(INDEX(Cadastro!$C$5:$C$112,$AB539),"NÃO INFORMADO")</f>
        <v>ENGMAN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22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9561</v>
      </c>
      <c r="B540" s="17" t="s">
        <v>172</v>
      </c>
      <c r="C540" s="17" t="str">
        <f>IFERROR(INDEX(Cadastro!$C$5:$C$112,$AB540),"NÃO INFORMADO")</f>
        <v>ENGMAN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22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9561</v>
      </c>
      <c r="B541" s="17" t="s">
        <v>172</v>
      </c>
      <c r="C541" s="17" t="str">
        <f>IFERROR(INDEX(Cadastro!$C$5:$C$112,$AB541),"NÃO INFORMADO")</f>
        <v>ENGMAN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22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9561</v>
      </c>
      <c r="B542" s="17" t="s">
        <v>172</v>
      </c>
      <c r="C542" s="17" t="str">
        <f>IFERROR(INDEX(Cadastro!$C$5:$C$112,$AB542),"NÃO INFORMADO")</f>
        <v>ENGMAN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22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56227</v>
      </c>
      <c r="B543" s="17" t="s">
        <v>173</v>
      </c>
      <c r="C543" s="17" t="str">
        <f>IFERROR(INDEX(Cadastro!$C$5:$C$112,$AB543),"NÃO INFORMADO")</f>
        <v>ENGMAN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6x1"),WEEKDAY($F543,2)=6,AND($A543=$A532,$L532&gt;0)),"Folga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IFERROR(MATCH($A543&amp;"|"&amp;TEXT(_xlfn.MAXIFS(Cadastro!$E$5:$E$112,Cadastro!$A$5:$A$112,$A543,Cadastro!$E$5:$E$112,"&lt;="&amp;$F543),"yyyymmdd"),Cadastro!$I$5:$I$112,0),"")</f>
        <v>23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56227</v>
      </c>
      <c r="B544" s="17" t="s">
        <v>173</v>
      </c>
      <c r="C544" s="17" t="str">
        <f>IFERROR(INDEX(Cadastro!$C$5:$C$112,$AB544),"NÃO INFORMADO")</f>
        <v>ENGMAN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6x1"),WEEKDAY($F544,2)=6,AND($A544=$A533,$L533&gt;0)),"Folga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IFERROR(MATCH($A544&amp;"|"&amp;TEXT(_xlfn.MAXIFS(Cadastro!$E$5:$E$112,Cadastro!$A$5:$A$112,$A544,Cadastro!$E$5:$E$112,"&lt;="&amp;$F544),"yyyymmdd"),Cadastro!$I$5:$I$112,0),"")</f>
        <v>23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56227</v>
      </c>
      <c r="B545" s="17" t="s">
        <v>173</v>
      </c>
      <c r="C545" s="17" t="str">
        <f>IFERROR(INDEX(Cadastro!$C$5:$C$112,$AB545),"NÃO INFORMADO")</f>
        <v>ENGMAN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46267</v>
      </c>
      <c r="G545" s="32" t="str">
        <f t="shared" si="90"/>
        <v>qua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0</v>
      </c>
      <c r="M545" s="30">
        <f>IFERROR(INDEX(Parâmetros!$E$6:$E$11,MATCH($K545,Parâmetros!$A$6:$A$11,0)),"")</f>
        <v>8.8000000000000007</v>
      </c>
      <c r="N545" s="33">
        <f t="shared" si="91"/>
        <v>0</v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92"/>
        <v/>
      </c>
      <c r="R545" s="32" t="str">
        <f t="shared" si="93"/>
        <v/>
      </c>
      <c r="S545" s="30" t="str">
        <f t="shared" si="94"/>
        <v/>
      </c>
      <c r="T545" s="32" t="str">
        <f>IF($Q545&lt;&gt;"Sim","",IF($N545&gt;Parâmetros!$E$15,"Sim","Não"))</f>
        <v/>
      </c>
      <c r="U545" s="17" t="str">
        <f t="shared" si="95"/>
        <v>Fora da apuração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6x1"),WEEKDAY($F545,2)=6,AND($A545=$A534,$L534&gt;0)),"Folga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FALTA DE REGISTRO · dia útil da escala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Falta de registro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23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56227</v>
      </c>
      <c r="B546" s="17" t="s">
        <v>173</v>
      </c>
      <c r="C546" s="17" t="str">
        <f>IFERROR(INDEX(Cadastro!$C$5:$C$112,$AB546),"NÃO INFORMADO")</f>
        <v>ENGMAN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46268</v>
      </c>
      <c r="G546" s="32" t="str">
        <f t="shared" si="90"/>
        <v>qui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0</v>
      </c>
      <c r="M546" s="30">
        <f>IFERROR(INDEX(Parâmetros!$E$6:$E$11,MATCH($K546,Parâmetros!$A$6:$A$11,0)),"")</f>
        <v>8.8000000000000007</v>
      </c>
      <c r="N546" s="33">
        <f t="shared" si="91"/>
        <v>0</v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92"/>
        <v/>
      </c>
      <c r="R546" s="32" t="str">
        <f t="shared" si="93"/>
        <v/>
      </c>
      <c r="S546" s="30" t="str">
        <f t="shared" si="94"/>
        <v/>
      </c>
      <c r="T546" s="32" t="str">
        <f>IF($Q546&lt;&gt;"Sim","",IF($N546&gt;Parâmetros!$E$15,"Sim","Não"))</f>
        <v/>
      </c>
      <c r="U546" s="17" t="str">
        <f t="shared" si="95"/>
        <v>Fora da apuração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6x1"),WEEKDAY($F546,2)=6,AND($A546=$A535,$L535&gt;0)),"Folga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FALTA DE REGISTRO · dia útil da escala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Falta de registro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23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56227</v>
      </c>
      <c r="B547" s="17" t="s">
        <v>173</v>
      </c>
      <c r="C547" s="17" t="str">
        <f>IFERROR(INDEX(Cadastro!$C$5:$C$112,$AB547),"NÃO INFORMADO")</f>
        <v>ENGMAN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46269</v>
      </c>
      <c r="G547" s="32" t="str">
        <f t="shared" si="90"/>
        <v>sex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0</v>
      </c>
      <c r="M547" s="30">
        <f>IFERROR(INDEX(Parâmetros!$E$6:$E$11,MATCH($K547,Parâmetros!$A$6:$A$11,0)),"")</f>
        <v>8.8000000000000007</v>
      </c>
      <c r="N547" s="33">
        <f t="shared" si="91"/>
        <v>0</v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92"/>
        <v/>
      </c>
      <c r="R547" s="32" t="str">
        <f t="shared" si="93"/>
        <v/>
      </c>
      <c r="S547" s="30" t="str">
        <f t="shared" si="94"/>
        <v/>
      </c>
      <c r="T547" s="32" t="str">
        <f>IF($Q547&lt;&gt;"Sim","",IF($N547&gt;Parâmetros!$E$15,"Sim","Não"))</f>
        <v/>
      </c>
      <c r="U547" s="17" t="str">
        <f t="shared" si="95"/>
        <v>Fora da apuração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6x1"),WEEKDAY($F547,2)=6,AND($A547=$A536,$L536&gt;0)),"Folga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FALTA DE REGISTRO · dia útil da escala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Falta de registro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23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56227</v>
      </c>
      <c r="B548" s="17" t="s">
        <v>173</v>
      </c>
      <c r="C548" s="17" t="str">
        <f>IFERROR(INDEX(Cadastro!$C$5:$C$112,$AB548),"NÃO INFORMADO")</f>
        <v>ENGMAN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46270</v>
      </c>
      <c r="G548" s="32" t="str">
        <f t="shared" si="90"/>
        <v>sáb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91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92"/>
        <v/>
      </c>
      <c r="R548" s="32" t="str">
        <f t="shared" si="93"/>
        <v/>
      </c>
      <c r="S548" s="30" t="str">
        <f t="shared" si="94"/>
        <v/>
      </c>
      <c r="T548" s="32" t="str">
        <f>IF($Q548&lt;&gt;"Sim","",IF($N548&gt;Parâmetros!$E$15,"Sim","Não"))</f>
        <v/>
      </c>
      <c r="U548" s="17" t="str">
        <f t="shared" si="95"/>
        <v>Folga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6x1"),WEEKDAY($F548,2)=6,AND($A548=$A537,$L537&gt;0)),"Folga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Folga de fim de semana · sem apontamento no sábado nem no domingo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Folga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23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56227</v>
      </c>
      <c r="B549" s="17" t="s">
        <v>173</v>
      </c>
      <c r="C549" s="17" t="str">
        <f>IFERROR(INDEX(Cadastro!$C$5:$C$112,$AB549),"NÃO INFORMADO")</f>
        <v>ENGMAN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sem apontamento no sábado nem no domingo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Folga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23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56227</v>
      </c>
      <c r="B550" s="17" t="s">
        <v>173</v>
      </c>
      <c r="C550" s="17" t="str">
        <f>IFERROR(INDEX(Cadastro!$C$5:$C$112,$AB550),"NÃO INFORMADO")</f>
        <v>ENGMAN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0</v>
      </c>
      <c r="M550" s="30">
        <f>IFERROR(INDEX(Parâmetros!$E$6:$E$11,MATCH($K550,Parâmetros!$A$6:$A$11,0)),"")</f>
        <v>8.8000000000000007</v>
      </c>
      <c r="N550" s="33">
        <f t="shared" si="91"/>
        <v>0</v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Fora da apuração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FALTA DE REGISTRO · dia útil da escala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Falta de registro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23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56227</v>
      </c>
      <c r="B551" s="17" t="s">
        <v>173</v>
      </c>
      <c r="C551" s="17" t="str">
        <f>IFERROR(INDEX(Cadastro!$C$5:$C$112,$AB551),"NÃO INFORMADO")</f>
        <v>ENGMAN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0</v>
      </c>
      <c r="M551" s="30">
        <f>IFERROR(INDEX(Parâmetros!$E$6:$E$11,MATCH($K551,Parâmetros!$A$6:$A$11,0)),"")</f>
        <v>8.8000000000000007</v>
      </c>
      <c r="N551" s="33">
        <f t="shared" si="91"/>
        <v>0</v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Fora da apuração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FALTA DE REGISTRO · dia útil da escala 6x1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Falta de registro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IFERROR(MATCH($A551&amp;"|"&amp;TEXT(_xlfn.MAXIFS(Cadastro!$E$5:$E$112,Cadastro!$A$5:$A$112,$A551,Cadastro!$E$5:$E$112,"&lt;="&amp;$F551),"yyyymmdd"),Cadastro!$I$5:$I$112,0),"")</f>
        <v>23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56227</v>
      </c>
      <c r="B552" s="17" t="s">
        <v>173</v>
      </c>
      <c r="C552" s="17" t="str">
        <f>IFERROR(INDEX(Cadastro!$C$5:$C$112,$AB552),"NÃO INFORMADO")</f>
        <v>ENGMAN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23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56227</v>
      </c>
      <c r="B553" s="17" t="s">
        <v>173</v>
      </c>
      <c r="C553" s="17" t="str">
        <f>IFERROR(INDEX(Cadastro!$C$5:$C$112,$AB553),"NÃO INFORMADO")</f>
        <v>ENGMAN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23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56227</v>
      </c>
      <c r="B554" s="17" t="s">
        <v>173</v>
      </c>
      <c r="C554" s="17" t="str">
        <f>IFERROR(INDEX(Cadastro!$C$5:$C$112,$AB554),"NÃO INFORMADO")</f>
        <v>ENGMAN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23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56227</v>
      </c>
      <c r="B555" s="17" t="s">
        <v>173</v>
      </c>
      <c r="C555" s="17" t="str">
        <f>IFERROR(INDEX(Cadastro!$C$5:$C$112,$AB555),"NÃO INFORMADO")</f>
        <v>ENGMAN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23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56227</v>
      </c>
      <c r="B556" s="17" t="s">
        <v>173</v>
      </c>
      <c r="C556" s="17" t="str">
        <f>IFERROR(INDEX(Cadastro!$C$5:$C$112,$AB556),"NÃO INFORMADO")</f>
        <v>ENGMAN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23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56227</v>
      </c>
      <c r="B557" s="17" t="s">
        <v>173</v>
      </c>
      <c r="C557" s="17" t="str">
        <f>IFERROR(INDEX(Cadastro!$C$5:$C$112,$AB557),"NÃO INFORMADO")</f>
        <v>ENGMAN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23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56227</v>
      </c>
      <c r="B558" s="17" t="s">
        <v>173</v>
      </c>
      <c r="C558" s="17" t="str">
        <f>IFERROR(INDEX(Cadastro!$C$5:$C$112,$AB558),"NÃO INFORMADO")</f>
        <v>ENGMAN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23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56227</v>
      </c>
      <c r="B559" s="17" t="s">
        <v>173</v>
      </c>
      <c r="C559" s="17" t="str">
        <f>IFERROR(INDEX(Cadastro!$C$5:$C$112,$AB559),"NÃO INFORMADO")</f>
        <v>ENGMAN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23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56227</v>
      </c>
      <c r="B560" s="17" t="s">
        <v>173</v>
      </c>
      <c r="C560" s="17" t="str">
        <f>IFERROR(INDEX(Cadastro!$C$5:$C$112,$AB560),"NÃO INFORMADO")</f>
        <v>ENGMAN</v>
      </c>
      <c r="D560" s="17" t="str">
        <f>IFERROR(INDEX(Cadastro!$D$5:$D$112,$AB560),"")</f>
        <v>6x1</v>
      </c>
      <c r="E560" s="17" t="str">
        <f>IFERROR(INDEX(Cadastro!$G$5:$G$112,$AB560),"")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6x1"),WEEKDAY($F560,2)=6,AND($A560=$A554,$L554&gt;0)),"Folga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$112,$AB560),"")="",IF($L560&gt;0,1,0),IF(IFERROR(INDEX(Cadastro!$F$5:$F$112,$AB560),"")&lt;=IFERROR(INDEX(Parâmetros!$B$39:$B$48,MATCH($E560,Parâmetros!$A$39:$A$48,0)),99),IFERROR(INDEX(Cadastro!$F$5:$F$112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$112,$AB560),"")="",0,IF(IFERROR(INDEX(Cadastro!$F$5:$F$112,$AB560),"")&gt;IFERROR(INDEX(Parâmetros!$B$39:$B$48,MATCH($E560,Parâmetros!$A$39:$A$48,0)),99),IFERROR(INDEX(Cadastro!$F$5:$F$112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registro"),IF(AND($AB560&lt;&gt;$AB559,IFERROR(INDEX(Cadastro!$F$5:$F$112,$AB560),"")=""),"Indeterminado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IFERROR(MATCH($A560&amp;"|"&amp;TEXT(_xlfn.MAXIFS(Cadastro!$E$5:$E$112,Cadastro!$A$5:$A$112,$A560,Cadastro!$E$5:$E$112,"&lt;="&amp;$F560),"yyyymmdd"),Cadastro!$I$5:$I$112,0),"")</f>
        <v>23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56227</v>
      </c>
      <c r="B561" s="17" t="s">
        <v>173</v>
      </c>
      <c r="C561" s="17" t="str">
        <f>IFERROR(INDEX(Cadastro!$C$5:$C$112,$AB561),"NÃO INFORMADO")</f>
        <v>ENGMAN</v>
      </c>
      <c r="D561" s="17" t="str">
        <f>IFERROR(INDEX(Cadastro!$D$5:$D$112,$AB561),"")</f>
        <v>6x1</v>
      </c>
      <c r="E561" s="17" t="str">
        <f>IFERROR(INDEX(Cadastro!$G$5:$G$112,$AB561),"")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6x1"),WEEKDAY($F561,2)=6,AND($A561=$A555,$L555&gt;0)),"Folga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$112,$AB561),"")="",IF($L561&gt;0,1,0),IF(IFERROR(INDEX(Cadastro!$F$5:$F$112,$AB561),"")&lt;=IFERROR(INDEX(Parâmetros!$B$39:$B$48,MATCH($E561,Parâmetros!$A$39:$A$48,0)),99),IFERROR(INDEX(Cadastro!$F$5:$F$112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$112,$AB561),"")="",0,IF(IFERROR(INDEX(Cadastro!$F$5:$F$112,$AB561),"")&gt;IFERROR(INDEX(Parâmetros!$B$39:$B$48,MATCH($E561,Parâmetros!$A$39:$A$48,0)),99),IFERROR(INDEX(Cadastro!$F$5:$F$112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registro"),IF(AND($AB561&lt;&gt;$AB560,IFERROR(INDEX(Cadastro!$F$5:$F$112,$AB561),"")=""),"Indeterminado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IFERROR(MATCH($A561&amp;"|"&amp;TEXT(_xlfn.MAXIFS(Cadastro!$E$5:$E$112,Cadastro!$A$5:$A$112,$A561,Cadastro!$E$5:$E$112,"&lt;="&amp;$F561),"yyyymmdd"),Cadastro!$I$5:$I$112,0),"")</f>
        <v>23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56227</v>
      </c>
      <c r="B562" s="17" t="s">
        <v>173</v>
      </c>
      <c r="C562" s="17" t="str">
        <f>IFERROR(INDEX(Cadastro!$C$5:$C$112,$AB562),"NÃO INFORMADO")</f>
        <v>ENGMAN</v>
      </c>
      <c r="D562" s="17" t="str">
        <f>IFERROR(INDEX(Cadastro!$D$5:$D$112,$AB562),"")</f>
        <v>6x1</v>
      </c>
      <c r="E562" s="17" t="str">
        <f>IFERROR(INDEX(Cadastro!$G$5:$G$112,$AB562),"")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56227</v>
      </c>
      <c r="B563" s="17" t="s">
        <v>173</v>
      </c>
      <c r="C563" s="17" t="str">
        <f>IFERROR(INDEX(Cadastro!$C$5:$C$112,$AB563),"NÃO INFORMADO")</f>
        <v>ENGMAN</v>
      </c>
      <c r="D563" s="17" t="str">
        <f>IFERROR(INDEX(Cadastro!$D$5:$D$112,$AB563),"")</f>
        <v>6x1</v>
      </c>
      <c r="E563" s="17" t="str">
        <f>IFERROR(INDEX(Cadastro!$G$5:$G$112,$AB563),"")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23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56227</v>
      </c>
      <c r="B564" s="17" t="s">
        <v>173</v>
      </c>
      <c r="C564" s="17" t="str">
        <f>IFERROR(INDEX(Cadastro!$C$5:$C$112,$AB564),"NÃO INFORMADO")</f>
        <v>ENGMAN</v>
      </c>
      <c r="D564" s="17" t="str">
        <f>IFERROR(INDEX(Cadastro!$D$5:$D$112,$AB564),"")</f>
        <v>6x1</v>
      </c>
      <c r="E564" s="17" t="str">
        <f>IFERROR(INDEX(Cadastro!$G$5:$G$112,$AB564),"")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23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56227</v>
      </c>
      <c r="B565" s="17" t="s">
        <v>173</v>
      </c>
      <c r="C565" s="17" t="str">
        <f>IFERROR(INDEX(Cadastro!$C$5:$C$112,$AB565),"NÃO INFORMADO")</f>
        <v>ENGMAN</v>
      </c>
      <c r="D565" s="17" t="str">
        <f>IFERROR(INDEX(Cadastro!$D$5:$D$112,$AB565),"")</f>
        <v>6x1</v>
      </c>
      <c r="E565" s="17" t="str">
        <f>IFERROR(INDEX(Cadastro!$G$5:$G$112,$AB565),"")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56227</v>
      </c>
      <c r="B566" s="17" t="s">
        <v>173</v>
      </c>
      <c r="C566" s="17" t="str">
        <f>IFERROR(INDEX(Cadastro!$C$5:$C$112,$AB566),"NÃO INFORMADO")</f>
        <v>ENGMAN</v>
      </c>
      <c r="D566" s="17" t="str">
        <f>IFERROR(INDEX(Cadastro!$D$5:$D$112,$AB566),"")</f>
        <v>6x1</v>
      </c>
      <c r="E566" s="17" t="str">
        <f>IFERROR(INDEX(Cadastro!$G$5:$G$112,$AB566),"")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56227</v>
      </c>
      <c r="B567" s="17" t="s">
        <v>173</v>
      </c>
      <c r="C567" s="17" t="str">
        <f>IFERROR(INDEX(Cadastro!$C$5:$C$112,$AB567),"NÃO INFORMADO")</f>
        <v>ENGMAN</v>
      </c>
      <c r="D567" s="17" t="str">
        <f>IFERROR(INDEX(Cadastro!$D$5:$D$112,$AB567),"")</f>
        <v>6x1</v>
      </c>
      <c r="E567" s="17" t="str">
        <f>IFERROR(INDEX(Cadastro!$G$5:$G$112,$AB567),"")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IFERROR(MATCH($A567&amp;"|"&amp;TEXT(_xlfn.MAXIFS(Cadastro!$E$5:$E$112,Cadastro!$A$5:$A$112,$A567,Cadastro!$E$5:$E$112,"&lt;="&amp;$F567),"yyyymmdd"),Cadastro!$I$5:$I$112,0),"")</f>
        <v>23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56227</v>
      </c>
      <c r="B568" s="17" t="s">
        <v>173</v>
      </c>
      <c r="C568" s="17" t="str">
        <f>IFERROR(INDEX(Cadastro!$C$5:$C$112,$AB568),"NÃO INFORMADO")</f>
        <v>ENGMAN</v>
      </c>
      <c r="D568" s="17" t="str">
        <f>IFERROR(INDEX(Cadastro!$D$5:$D$112,$AB568),"")</f>
        <v>6x1</v>
      </c>
      <c r="E568" s="17" t="str">
        <f>IFERROR(INDEX(Cadastro!$G$5:$G$112,$AB568),"")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56227</v>
      </c>
      <c r="B569" s="17" t="s">
        <v>173</v>
      </c>
      <c r="C569" s="17" t="str">
        <f>IFERROR(INDEX(Cadastro!$C$5:$C$112,$AB569),"NÃO INFORMADO")</f>
        <v>ENGMAN</v>
      </c>
      <c r="D569" s="17" t="str">
        <f>IFERROR(INDEX(Cadastro!$D$5:$D$112,$AB569),"")</f>
        <v>6x1</v>
      </c>
      <c r="E569" s="17" t="str">
        <f>IFERROR(INDEX(Cadastro!$G$5:$G$112,$AB569),"")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23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56227</v>
      </c>
      <c r="B570" s="17" t="s">
        <v>173</v>
      </c>
      <c r="C570" s="17" t="str">
        <f>IFERROR(INDEX(Cadastro!$C$5:$C$112,$AB570),"NÃO INFORMADO")</f>
        <v>ENGMAN</v>
      </c>
      <c r="D570" s="17" t="str">
        <f>IFERROR(INDEX(Cadastro!$D$5:$D$112,$AB570),"")</f>
        <v>6x1</v>
      </c>
      <c r="E570" s="17" t="str">
        <f>IFERROR(INDEX(Cadastro!$G$5:$G$112,$AB570),"")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23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56227</v>
      </c>
      <c r="B571" s="17" t="s">
        <v>173</v>
      </c>
      <c r="C571" s="17" t="str">
        <f>IFERROR(INDEX(Cadastro!$C$5:$C$112,$AB571),"NÃO INFORMADO")</f>
        <v>ENGMAN</v>
      </c>
      <c r="D571" s="17" t="str">
        <f>IFERROR(INDEX(Cadastro!$D$5:$D$112,$AB571),"")</f>
        <v>6x1</v>
      </c>
      <c r="E571" s="17" t="str">
        <f>IFERROR(INDEX(Cadastro!$G$5:$G$112,$AB571),"")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23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56227</v>
      </c>
      <c r="B572" s="17" t="s">
        <v>173</v>
      </c>
      <c r="C572" s="17" t="str">
        <f>IFERROR(INDEX(Cadastro!$C$5:$C$112,$AB572),"NÃO INFORMADO")</f>
        <v>ENGMAN</v>
      </c>
      <c r="D572" s="17" t="str">
        <f>IFERROR(INDEX(Cadastro!$D$5:$D$112,$AB572),"")</f>
        <v>6x1</v>
      </c>
      <c r="E572" s="17" t="str">
        <f>IFERROR(INDEX(Cadastro!$G$5:$G$112,$AB572),"")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IFERROR(MATCH($A572&amp;"|"&amp;TEXT(_xlfn.MAXIFS(Cadastro!$E$5:$E$112,Cadastro!$A$5:$A$112,$A572,Cadastro!$E$5:$E$112,"&lt;="&amp;$F572),"yyyymmdd"),Cadastro!$I$5:$I$112,0),"")</f>
        <v>23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56227</v>
      </c>
      <c r="B573" s="17" t="s">
        <v>173</v>
      </c>
      <c r="C573" s="17" t="str">
        <f>IFERROR(INDEX(Cadastro!$C$5:$C$112,$AB573),"NÃO INFORMADO")</f>
        <v>ENGMAN</v>
      </c>
      <c r="D573" s="17" t="str">
        <f>IFERROR(INDEX(Cadastro!$D$5:$D$112,$AB573),"")</f>
        <v>6x1</v>
      </c>
      <c r="E573" s="17" t="str">
        <f>IFERROR(INDEX(Cadastro!$G$5:$G$112,$AB573),"")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23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56227</v>
      </c>
      <c r="B574" s="17" t="s">
        <v>173</v>
      </c>
      <c r="C574" s="17" t="str">
        <f>IFERROR(INDEX(Cadastro!$C$5:$C$112,$AB574),"NÃO INFORMADO")</f>
        <v>ENGMAN</v>
      </c>
      <c r="D574" s="17" t="str">
        <f>IFERROR(INDEX(Cadastro!$D$5:$D$112,$AB574),"")</f>
        <v>6x1</v>
      </c>
      <c r="E574" s="17" t="str">
        <f>IFERROR(INDEX(Cadastro!$G$5:$G$112,$AB574),"")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23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56227</v>
      </c>
      <c r="B575" s="17" t="s">
        <v>173</v>
      </c>
      <c r="C575" s="17" t="str">
        <f>IFERROR(INDEX(Cadastro!$C$5:$C$112,$AB575),"NÃO INFORMADO")</f>
        <v>ENGMAN</v>
      </c>
      <c r="D575" s="17" t="str">
        <f>IFERROR(INDEX(Cadastro!$D$5:$D$112,$AB575),"")</f>
        <v>6x1</v>
      </c>
      <c r="E575" s="17" t="str">
        <f>IFERROR(INDEX(Cadastro!$G$5:$G$112,$AB575),"")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23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56227</v>
      </c>
      <c r="B576" s="17" t="s">
        <v>173</v>
      </c>
      <c r="C576" s="17" t="str">
        <f>IFERROR(INDEX(Cadastro!$C$5:$C$112,$AB576),"NÃO INFORMADO")</f>
        <v>ENGMAN</v>
      </c>
      <c r="D576" s="17" t="str">
        <f>IFERROR(INDEX(Cadastro!$D$5:$D$112,$AB576),"")</f>
        <v>6x1</v>
      </c>
      <c r="E576" s="17" t="str">
        <f>IFERROR(INDEX(Cadastro!$G$5:$G$112,$AB576),"")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23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56227</v>
      </c>
      <c r="B577" s="17" t="s">
        <v>173</v>
      </c>
      <c r="C577" s="17" t="str">
        <f>IFERROR(INDEX(Cadastro!$C$5:$C$112,$AB577),"NÃO INFORMADO")</f>
        <v>ENGMAN</v>
      </c>
      <c r="D577" s="17" t="str">
        <f>IFERROR(INDEX(Cadastro!$D$5:$D$112,$AB577),"")</f>
        <v>6x1</v>
      </c>
      <c r="E577" s="17" t="str">
        <f>IFERROR(INDEX(Cadastro!$G$5:$G$112,$AB577),"")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23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56227</v>
      </c>
      <c r="B578" s="17" t="s">
        <v>173</v>
      </c>
      <c r="C578" s="17" t="str">
        <f>IFERROR(INDEX(Cadastro!$C$5:$C$112,$AB578),"NÃO INFORMADO")</f>
        <v>ENGMAN</v>
      </c>
      <c r="D578" s="17" t="str">
        <f>IFERROR(INDEX(Cadastro!$D$5:$D$112,$AB578),"")</f>
        <v>6x1</v>
      </c>
      <c r="E578" s="17" t="str">
        <f>IFERROR(INDEX(Cadastro!$G$5:$G$112,$AB578),"")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IFERROR(MATCH($A578&amp;"|"&amp;TEXT(_xlfn.MAXIFS(Cadastro!$E$5:$E$112,Cadastro!$A$5:$A$112,$A578,Cadastro!$E$5:$E$112,"&lt;="&amp;$F578),"yyyymmdd"),Cadastro!$I$5:$I$112,0),"")</f>
        <v>23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55419</v>
      </c>
      <c r="B579" s="17" t="s">
        <v>174</v>
      </c>
      <c r="C579" s="17" t="str">
        <f>IFERROR(INDEX(Cadastro!$C$5:$C$112,$AB579),"NÃO INFORMADO")</f>
        <v>ENGMAN</v>
      </c>
      <c r="D579" s="17" t="str">
        <f>IFERROR(INDEX(Cadastro!$D$5:$D$112,$AB579),"")</f>
        <v>Férias</v>
      </c>
      <c r="E579" s="17" t="str">
        <f>IFERROR(INDEX(Cadastro!$G$5:$G$112,$AB579),"")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6x1"),WEEKDAY($F579,2)=6,AND($A579=$A568,$L568&gt;0)),"Folga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2</v>
      </c>
      <c r="AB579" s="31">
        <f>IFERROR(MATCH($A579&amp;"|"&amp;TEXT(_xlfn.MAXIFS(Cadastro!$E$5:$E$112,Cadastro!$A$5:$A$112,$A579,Cadastro!$E$5:$E$112,"&lt;="&amp;$F579),"yyyymmdd"),Cadastro!$I$5:$I$112,0),"")</f>
        <v>82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55419</v>
      </c>
      <c r="B580" s="17" t="s">
        <v>174</v>
      </c>
      <c r="C580" s="17" t="str">
        <f>IFERROR(INDEX(Cadastro!$C$5:$C$112,$AB580),"NÃO INFORMADO")</f>
        <v>ENGMAN</v>
      </c>
      <c r="D580" s="17" t="str">
        <f>IFERROR(INDEX(Cadastro!$D$5:$D$112,$AB580),"")</f>
        <v>Férias</v>
      </c>
      <c r="E580" s="17" t="str">
        <f>IFERROR(INDEX(Cadastro!$G$5:$G$112,$AB580),"")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6x1"),WEEKDAY($F580,2)=6,AND($A580=$A569,$L569&gt;0)),"Folga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1</v>
      </c>
      <c r="AB580" s="31">
        <f>IFERROR(MATCH($A580&amp;"|"&amp;TEXT(_xlfn.MAXIFS(Cadastro!$E$5:$E$112,Cadastro!$A$5:$A$112,$A580,Cadastro!$E$5:$E$112,"&lt;="&amp;$F580),"yyyymmdd"),Cadastro!$I$5:$I$112,0),"")</f>
        <v>82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55419</v>
      </c>
      <c r="B581" s="17" t="s">
        <v>174</v>
      </c>
      <c r="C581" s="17" t="str">
        <f>IFERROR(INDEX(Cadastro!$C$5:$C$112,$AB581),"NÃO INFORMADO")</f>
        <v>ENGMAN</v>
      </c>
      <c r="D581" s="17" t="str">
        <f>IFERROR(INDEX(Cadastro!$D$5:$D$112,$AB581),"")</f>
        <v>Férias</v>
      </c>
      <c r="E581" s="17" t="str">
        <f>IFERROR(INDEX(Cadastro!$G$5:$G$112,$AB581),"")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6x1"),WEEKDAY($F581,2)=6,AND($A581=$A570,$L570&gt;0)),"Folga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82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55419</v>
      </c>
      <c r="B582" s="17" t="s">
        <v>174</v>
      </c>
      <c r="C582" s="17" t="str">
        <f>IFERROR(INDEX(Cadastro!$C$5:$C$112,$AB582),"NÃO INFORMADO")</f>
        <v>ENGMAN</v>
      </c>
      <c r="D582" s="17" t="str">
        <f>IFERROR(INDEX(Cadastro!$D$5:$D$112,$AB582),"")</f>
        <v>Férias</v>
      </c>
      <c r="E582" s="17" t="str">
        <f>IFERROR(INDEX(Cadastro!$G$5:$G$112,$AB582),"")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6x1"),WEEKDAY($F582,2)=6,AND($A582=$A571,$L571&gt;0)),"Folga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82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55419</v>
      </c>
      <c r="B583" s="17" t="s">
        <v>174</v>
      </c>
      <c r="C583" s="17" t="str">
        <f>IFERROR(INDEX(Cadastro!$C$5:$C$112,$AB583),"NÃO INFORMADO")</f>
        <v>ENGMAN</v>
      </c>
      <c r="D583" s="17" t="str">
        <f>IFERROR(INDEX(Cadastro!$D$5:$D$112,$AB583),"")</f>
        <v>Férias</v>
      </c>
      <c r="E583" s="17" t="str">
        <f>IFERROR(INDEX(Cadastro!$G$5:$G$112,$AB583),"")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6x1"),WEEKDAY($F583,2)=6,AND($A583=$A572,$L572&gt;0)),"Folga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82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55419</v>
      </c>
      <c r="B584" s="17" t="s">
        <v>174</v>
      </c>
      <c r="C584" s="17" t="str">
        <f>IFERROR(INDEX(Cadastro!$C$5:$C$112,$AB584),"NÃO INFORMADO")</f>
        <v>ENGMAN</v>
      </c>
      <c r="D584" s="17" t="str">
        <f>IFERROR(INDEX(Cadastro!$D$5:$D$112,$AB584),"")</f>
        <v>Férias</v>
      </c>
      <c r="E584" s="17" t="str">
        <f>IFERROR(INDEX(Cadastro!$G$5:$G$112,$AB584),"")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6x1"),WEEKDAY($F584,2)=6,AND($A584=$A573,$L573&gt;0)),"Folga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IFERROR(MATCH($A584&amp;"|"&amp;TEXT(_xlfn.MAXIFS(Cadastro!$E$5:$E$112,Cadastro!$A$5:$A$112,$A584,Cadastro!$E$5:$E$112,"&lt;="&amp;$F584),"yyyymmdd"),Cadastro!$I$5:$I$112,0),"")</f>
        <v>82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55419</v>
      </c>
      <c r="B585" s="17" t="s">
        <v>174</v>
      </c>
      <c r="C585" s="17" t="str">
        <f>IFERROR(INDEX(Cadastro!$C$5:$C$112,$AB585),"NÃO INFORMADO")</f>
        <v>ENGMAN</v>
      </c>
      <c r="D585" s="17" t="str">
        <f>IFERROR(INDEX(Cadastro!$D$5:$D$112,$AB585),"")</f>
        <v>Férias</v>
      </c>
      <c r="E585" s="17" t="str">
        <f>IFERROR(INDEX(Cadastro!$G$5:$G$112,$AB585),"")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82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55419</v>
      </c>
      <c r="B586" s="17" t="s">
        <v>174</v>
      </c>
      <c r="C586" s="17" t="str">
        <f>IFERROR(INDEX(Cadastro!$C$5:$C$112,$AB586),"NÃO INFORMADO")</f>
        <v>ENGMAN</v>
      </c>
      <c r="D586" s="17" t="str">
        <f>IFERROR(INDEX(Cadastro!$D$5:$D$112,$AB586),"")</f>
        <v>Férias</v>
      </c>
      <c r="E586" s="17" t="str">
        <f>IFERROR(INDEX(Cadastro!$G$5:$G$112,$AB586),"")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82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55419</v>
      </c>
      <c r="B587" s="17" t="s">
        <v>174</v>
      </c>
      <c r="C587" s="17" t="str">
        <f>IFERROR(INDEX(Cadastro!$C$5:$C$112,$AB587),"NÃO INFORMADO")</f>
        <v>ENGMAN</v>
      </c>
      <c r="D587" s="17" t="str">
        <f>IFERROR(INDEX(Cadastro!$D$5:$D$112,$AB587),"")</f>
        <v>Férias</v>
      </c>
      <c r="E587" s="17" t="str">
        <f>IFERROR(INDEX(Cadastro!$G$5:$G$112,$AB587),"")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82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55419</v>
      </c>
      <c r="B588" s="17" t="s">
        <v>174</v>
      </c>
      <c r="C588" s="17" t="str">
        <f>IFERROR(INDEX(Cadastro!$C$5:$C$112,$AB588),"NÃO INFORMADO")</f>
        <v>ENGMAN</v>
      </c>
      <c r="D588" s="17" t="str">
        <f>IFERROR(INDEX(Cadastro!$D$5:$D$112,$AB588),"")</f>
        <v>Férias</v>
      </c>
      <c r="E588" s="17" t="str">
        <f>IFERROR(INDEX(Cadastro!$G$5:$G$112,$AB588),"")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82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55419</v>
      </c>
      <c r="B589" s="17" t="s">
        <v>174</v>
      </c>
      <c r="C589" s="17" t="str">
        <f>IFERROR(INDEX(Cadastro!$C$5:$C$112,$AB589),"NÃO INFORMADO")</f>
        <v>ENGMAN</v>
      </c>
      <c r="D589" s="17" t="str">
        <f>IFERROR(INDEX(Cadastro!$D$5:$D$112,$AB589),"")</f>
        <v>Férias</v>
      </c>
      <c r="E589" s="17" t="str">
        <f>IFERROR(INDEX(Cadastro!$G$5:$G$112,$AB589),"")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82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55419</v>
      </c>
      <c r="B590" s="17" t="s">
        <v>174</v>
      </c>
      <c r="C590" s="17" t="str">
        <f>IFERROR(INDEX(Cadastro!$C$5:$C$112,$AB590),"NÃO INFORMADO")</f>
        <v>ENGMAN</v>
      </c>
      <c r="D590" s="17" t="str">
        <f>IFERROR(INDEX(Cadastro!$D$5:$D$112,$AB590),"")</f>
        <v>Férias</v>
      </c>
      <c r="E590" s="17" t="str">
        <f>IFERROR(INDEX(Cadastro!$G$5:$G$112,$AB590),"")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82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55419</v>
      </c>
      <c r="B591" s="17" t="s">
        <v>174</v>
      </c>
      <c r="C591" s="17" t="str">
        <f>IFERROR(INDEX(Cadastro!$C$5:$C$112,$AB591),"NÃO INFORMADO")</f>
        <v>ENGMAN</v>
      </c>
      <c r="D591" s="17" t="str">
        <f>IFERROR(INDEX(Cadastro!$D$5:$D$112,$AB591),"")</f>
        <v>Férias</v>
      </c>
      <c r="E591" s="17" t="str">
        <f>IFERROR(INDEX(Cadastro!$G$5:$G$112,$AB591),"")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6x1"),WEEKDAY($F591,2)=6,AND($A591=$A585,$L585&gt;0)),"Folga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$112,$AB591),"")="",IF($L591&gt;0,1,0),IF(IFERROR(INDEX(Cadastro!$F$5:$F$112,$AB591),"")&lt;=IFERROR(INDEX(Parâmetros!$B$39:$B$48,MATCH($E591,Parâmetros!$A$39:$A$48,0)),99),IFERROR(INDEX(Cadastro!$F$5:$F$112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$112,$AB591),"")="",0,IF(IFERROR(INDEX(Cadastro!$F$5:$F$112,$AB591),"")&gt;IFERROR(INDEX(Parâmetros!$B$39:$B$48,MATCH($E591,Parâmetros!$A$39:$A$48,0)),99),IFERROR(INDEX(Cadastro!$F$5:$F$112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registro"),IF(AND($AB591&lt;&gt;$AB590,IFERROR(INDEX(Cadastro!$F$5:$F$112,$AB591),"")=""),"Indeterminado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IFERROR(MATCH($A591&amp;"|"&amp;TEXT(_xlfn.MAXIFS(Cadastro!$E$5:$E$112,Cadastro!$A$5:$A$112,$A591,Cadastro!$E$5:$E$112,"&lt;="&amp;$F591),"yyyymmdd"),Cadastro!$I$5:$I$112,0),"")</f>
        <v>82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55419</v>
      </c>
      <c r="B592" s="17" t="s">
        <v>174</v>
      </c>
      <c r="C592" s="17" t="str">
        <f>IFERROR(INDEX(Cadastro!$C$5:$C$112,$AB592),"NÃO INFORMADO")</f>
        <v>ENGMAN</v>
      </c>
      <c r="D592" s="17" t="str">
        <f>IFERROR(INDEX(Cadastro!$D$5:$D$112,$AB592),"")</f>
        <v>Férias</v>
      </c>
      <c r="E592" s="17" t="str">
        <f>IFERROR(INDEX(Cadastro!$G$5:$G$112,$AB592),"")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6x1"),WEEKDAY($F592,2)=6,AND($A592=$A586,$L586&gt;0)),"Folga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$112,$AB592),"")="",IF($L592&gt;0,1,0),IF(IFERROR(INDEX(Cadastro!$F$5:$F$112,$AB592),"")&lt;=IFERROR(INDEX(Parâmetros!$B$39:$B$48,MATCH($E592,Parâmetros!$A$39:$A$48,0)),99),IFERROR(INDEX(Cadastro!$F$5:$F$112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$112,$AB592),"")="",0,IF(IFERROR(INDEX(Cadastro!$F$5:$F$112,$AB592),"")&gt;IFERROR(INDEX(Parâmetros!$B$39:$B$48,MATCH($E592,Parâmetros!$A$39:$A$48,0)),99),IFERROR(INDEX(Cadastro!$F$5:$F$112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registro"),IF(AND($AB592&lt;&gt;$AB591,IFERROR(INDEX(Cadastro!$F$5:$F$112,$AB592),"")=""),"Indeterminado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IFERROR(MATCH($A592&amp;"|"&amp;TEXT(_xlfn.MAXIFS(Cadastro!$E$5:$E$112,Cadastro!$A$5:$A$112,$A592,Cadastro!$E$5:$E$112,"&lt;="&amp;$F592),"yyyymmdd"),Cadastro!$I$5:$I$112,0),"")</f>
        <v>82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55419</v>
      </c>
      <c r="B593" s="17" t="s">
        <v>174</v>
      </c>
      <c r="C593" s="17" t="str">
        <f>IFERROR(INDEX(Cadastro!$C$5:$C$112,$AB593),"NÃO INFORMADO")</f>
        <v>ENGMAN</v>
      </c>
      <c r="D593" s="17" t="str">
        <f>IFERROR(INDEX(Cadastro!$D$5:$D$112,$AB593),"")</f>
        <v>Férias</v>
      </c>
      <c r="E593" s="17" t="str">
        <f>IFERROR(INDEX(Cadastro!$G$5:$G$112,$AB593),"")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82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55419</v>
      </c>
      <c r="B594" s="17" t="s">
        <v>174</v>
      </c>
      <c r="C594" s="17" t="str">
        <f>IFERROR(INDEX(Cadastro!$C$5:$C$112,$AB594),"NÃO INFORMADO")</f>
        <v>ENGMAN</v>
      </c>
      <c r="D594" s="17" t="str">
        <f>IFERROR(INDEX(Cadastro!$D$5:$D$112,$AB594),"")</f>
        <v>Férias</v>
      </c>
      <c r="E594" s="17" t="str">
        <f>IFERROR(INDEX(Cadastro!$G$5:$G$112,$AB594),"")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IFERROR(MATCH($A594&amp;"|"&amp;TEXT(_xlfn.MAXIFS(Cadastro!$E$5:$E$112,Cadastro!$A$5:$A$112,$A594,Cadastro!$E$5:$E$112,"&lt;="&amp;$F594),"yyyymmdd"),Cadastro!$I$5:$I$112,0),"")</f>
        <v>82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55419</v>
      </c>
      <c r="B595" s="17" t="s">
        <v>174</v>
      </c>
      <c r="C595" s="17" t="str">
        <f>IFERROR(INDEX(Cadastro!$C$5:$C$112,$AB595),"NÃO INFORMADO")</f>
        <v>ENGMAN</v>
      </c>
      <c r="D595" s="17" t="str">
        <f>IFERROR(INDEX(Cadastro!$D$5:$D$112,$AB595),"")</f>
        <v>Férias</v>
      </c>
      <c r="E595" s="17" t="str">
        <f>IFERROR(INDEX(Cadastro!$G$5:$G$112,$AB595),"")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82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55419</v>
      </c>
      <c r="B596" s="17" t="s">
        <v>174</v>
      </c>
      <c r="C596" s="17" t="str">
        <f>IFERROR(INDEX(Cadastro!$C$5:$C$112,$AB596),"NÃO INFORMADO")</f>
        <v>ENGMAN</v>
      </c>
      <c r="D596" s="17" t="str">
        <f>IFERROR(INDEX(Cadastro!$D$5:$D$112,$AB596),"")</f>
        <v>Férias</v>
      </c>
      <c r="E596" s="17" t="str">
        <f>IFERROR(INDEX(Cadastro!$G$5:$G$112,$AB596),"")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82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55419</v>
      </c>
      <c r="B597" s="17" t="s">
        <v>174</v>
      </c>
      <c r="C597" s="17" t="str">
        <f>IFERROR(INDEX(Cadastro!$C$5:$C$112,$AB597),"NÃO INFORMADO")</f>
        <v>ENGMAN</v>
      </c>
      <c r="D597" s="17" t="str">
        <f>IFERROR(INDEX(Cadastro!$D$5:$D$112,$AB597),"")</f>
        <v>Férias</v>
      </c>
      <c r="E597" s="17" t="str">
        <f>IFERROR(INDEX(Cadastro!$G$5:$G$112,$AB597),"")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82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55419</v>
      </c>
      <c r="B598" s="17" t="s">
        <v>174</v>
      </c>
      <c r="C598" s="17" t="str">
        <f>IFERROR(INDEX(Cadastro!$C$5:$C$112,$AB598),"NÃO INFORMADO")</f>
        <v>ENGMAN</v>
      </c>
      <c r="D598" s="17" t="str">
        <f>IFERROR(INDEX(Cadastro!$D$5:$D$112,$AB598),"")</f>
        <v>Férias</v>
      </c>
      <c r="E598" s="17" t="str">
        <f>IFERROR(INDEX(Cadastro!$G$5:$G$112,$AB598),"")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55419</v>
      </c>
      <c r="B599" s="17" t="s">
        <v>174</v>
      </c>
      <c r="C599" s="17" t="str">
        <f>IFERROR(INDEX(Cadastro!$C$5:$C$112,$AB599),"NÃO INFORMADO")</f>
        <v>ENGMAN</v>
      </c>
      <c r="D599" s="17" t="str">
        <f>IFERROR(INDEX(Cadastro!$D$5:$D$112,$AB599),"")</f>
        <v>Férias</v>
      </c>
      <c r="E599" s="17" t="str">
        <f>IFERROR(INDEX(Cadastro!$G$5:$G$112,$AB599),"")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55419</v>
      </c>
      <c r="B600" s="17" t="s">
        <v>174</v>
      </c>
      <c r="C600" s="17" t="str">
        <f>IFERROR(INDEX(Cadastro!$C$5:$C$112,$AB600),"NÃO INFORMADO")</f>
        <v>ENGMAN</v>
      </c>
      <c r="D600" s="17" t="str">
        <f>IFERROR(INDEX(Cadastro!$D$5:$D$112,$AB600),"")</f>
        <v>Férias</v>
      </c>
      <c r="E600" s="17" t="str">
        <f>IFERROR(INDEX(Cadastro!$G$5:$G$112,$AB600),"")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IFERROR(MATCH($A600&amp;"|"&amp;TEXT(_xlfn.MAXIFS(Cadastro!$E$5:$E$112,Cadastro!$A$5:$A$112,$A600,Cadastro!$E$5:$E$112,"&lt;="&amp;$F600),"yyyymmdd"),Cadastro!$I$5:$I$112,0),"")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55419</v>
      </c>
      <c r="B601" s="17" t="s">
        <v>174</v>
      </c>
      <c r="C601" s="17" t="str">
        <f>IFERROR(INDEX(Cadastro!$C$5:$C$112,$AB601),"NÃO INFORMADO")</f>
        <v>ENGMAN</v>
      </c>
      <c r="D601" s="17" t="str">
        <f>IFERROR(INDEX(Cadastro!$D$5:$D$112,$AB601),"")</f>
        <v>Férias</v>
      </c>
      <c r="E601" s="17" t="str">
        <f>IFERROR(INDEX(Cadastro!$G$5:$G$112,$AB601),"")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82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55419</v>
      </c>
      <c r="B602" s="17" t="s">
        <v>174</v>
      </c>
      <c r="C602" s="17" t="str">
        <f>IFERROR(INDEX(Cadastro!$C$5:$C$112,$AB602),"NÃO INFORMADO")</f>
        <v>ENGMAN</v>
      </c>
      <c r="D602" s="17" t="str">
        <f>IFERROR(INDEX(Cadastro!$D$5:$D$112,$AB602),"")</f>
        <v>Férias</v>
      </c>
      <c r="E602" s="17" t="str">
        <f>IFERROR(INDEX(Cadastro!$G$5:$G$112,$AB602),"")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82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55419</v>
      </c>
      <c r="B603" s="17" t="s">
        <v>174</v>
      </c>
      <c r="C603" s="17" t="str">
        <f>IFERROR(INDEX(Cadastro!$C$5:$C$112,$AB603),"NÃO INFORMADO")</f>
        <v>ENGMAN</v>
      </c>
      <c r="D603" s="17" t="str">
        <f>IFERROR(INDEX(Cadastro!$D$5:$D$112,$AB603),"")</f>
        <v>Férias</v>
      </c>
      <c r="E603" s="17" t="str">
        <f>IFERROR(INDEX(Cadastro!$G$5:$G$112,$AB603),"")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82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55419</v>
      </c>
      <c r="B604" s="17" t="s">
        <v>174</v>
      </c>
      <c r="C604" s="17" t="str">
        <f>IFERROR(INDEX(Cadastro!$C$5:$C$112,$AB604),"NÃO INFORMADO")</f>
        <v>ENGMAN</v>
      </c>
      <c r="D604" s="17" t="str">
        <f>IFERROR(INDEX(Cadastro!$D$5:$D$112,$AB604),"")</f>
        <v>Férias</v>
      </c>
      <c r="E604" s="17" t="str">
        <f>IFERROR(INDEX(Cadastro!$G$5:$G$112,$AB604),"")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82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55419</v>
      </c>
      <c r="B605" s="17" t="s">
        <v>174</v>
      </c>
      <c r="C605" s="17" t="str">
        <f>IFERROR(INDEX(Cadastro!$C$5:$C$112,$AB605),"NÃO INFORMADO")</f>
        <v>ENGMAN</v>
      </c>
      <c r="D605" s="17" t="str">
        <f>IFERROR(INDEX(Cadastro!$D$5:$D$112,$AB605),"")</f>
        <v>Férias</v>
      </c>
      <c r="E605" s="17" t="str">
        <f>IFERROR(INDEX(Cadastro!$G$5:$G$112,$AB605),"")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82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55419</v>
      </c>
      <c r="B606" s="17" t="s">
        <v>174</v>
      </c>
      <c r="C606" s="17" t="str">
        <f>IFERROR(INDEX(Cadastro!$C$5:$C$112,$AB606),"NÃO INFORMADO")</f>
        <v>ENGMAN</v>
      </c>
      <c r="D606" s="17" t="str">
        <f>IFERROR(INDEX(Cadastro!$D$5:$D$112,$AB606),"")</f>
        <v>Férias</v>
      </c>
      <c r="E606" s="17" t="str">
        <f>IFERROR(INDEX(Cadastro!$G$5:$G$112,$AB606),"")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IFERROR(MATCH($A606&amp;"|"&amp;TEXT(_xlfn.MAXIFS(Cadastro!$E$5:$E$112,Cadastro!$A$5:$A$112,$A606,Cadastro!$E$5:$E$112,"&lt;="&amp;$F606),"yyyymmdd"),Cadastro!$I$5:$I$112,0),"")</f>
        <v>82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55419</v>
      </c>
      <c r="B607" s="17" t="s">
        <v>174</v>
      </c>
      <c r="C607" s="17" t="str">
        <f>IFERROR(INDEX(Cadastro!$C$5:$C$112,$AB607),"NÃO INFORMADO")</f>
        <v>ENGMAN</v>
      </c>
      <c r="D607" s="17" t="str">
        <f>IFERROR(INDEX(Cadastro!$D$5:$D$112,$AB607),"")</f>
        <v>Férias</v>
      </c>
      <c r="E607" s="17" t="str">
        <f>IFERROR(INDEX(Cadastro!$G$5:$G$112,$AB607),"")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82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55419</v>
      </c>
      <c r="B608" s="17" t="s">
        <v>174</v>
      </c>
      <c r="C608" s="17" t="str">
        <f>IFERROR(INDEX(Cadastro!$C$5:$C$112,$AB608),"NÃO INFORMADO")</f>
        <v>ENGMAN</v>
      </c>
      <c r="D608" s="17" t="str">
        <f>IFERROR(INDEX(Cadastro!$D$5:$D$112,$AB608),"")</f>
        <v>Férias</v>
      </c>
      <c r="E608" s="17" t="str">
        <f>IFERROR(INDEX(Cadastro!$G$5:$G$112,$AB608),"")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6x1"),IF(OR(AND(WEEKDAY($F608,2)=6,AND($A608=$A614,$L614&gt;0)),AND(WEEKDAY($F608,2)=7,AND($A608=$A607,$L607&gt;0))),"ATENÇÃO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IFERROR(MATCH($A608&amp;"|"&amp;TEXT(_xlfn.MAXIFS(Cadastro!$E$5:$E$112,Cadastro!$A$5:$A$112,$A608,Cadastro!$E$5:$E$112,"&lt;="&amp;$F608),"yyyymmdd"),Cadastro!$I$5:$I$112,0),"")</f>
        <v>82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55419</v>
      </c>
      <c r="B609" s="17" t="s">
        <v>174</v>
      </c>
      <c r="C609" s="17" t="str">
        <f>IFERROR(INDEX(Cadastro!$C$5:$C$112,$AB609),"NÃO INFORMADO")</f>
        <v>ENGMAN</v>
      </c>
      <c r="D609" s="17" t="str">
        <f>IFERROR(INDEX(Cadastro!$D$5:$D$112,$AB609),"")</f>
        <v>Férias</v>
      </c>
      <c r="E609" s="17" t="str">
        <f>IFERROR(INDEX(Cadastro!$G$5:$G$112,$AB609),"")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6x1"),IF(OR(AND(WEEKDAY($F609,2)=6,AND($A609=$A615,$L615&gt;0)),AND(WEEKDAY($F609,2)=7,AND($A609=$A608,$L608&gt;0))),"ATENÇÃO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IFERROR(MATCH($A609&amp;"|"&amp;TEXT(_xlfn.MAXIFS(Cadastro!$E$5:$E$112,Cadastro!$A$5:$A$112,$A609,Cadastro!$E$5:$E$112,"&lt;="&amp;$F609),"yyyymmdd"),Cadastro!$I$5:$I$112,0),"")</f>
        <v>82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55419</v>
      </c>
      <c r="B610" s="17" t="s">
        <v>174</v>
      </c>
      <c r="C610" s="17" t="str">
        <f>IFERROR(INDEX(Cadastro!$C$5:$C$112,$AB610),"NÃO INFORMADO")</f>
        <v>ENGMAN</v>
      </c>
      <c r="D610" s="17" t="str">
        <f>IFERROR(INDEX(Cadastro!$D$5:$D$112,$AB610),"")</f>
        <v>Férias</v>
      </c>
      <c r="E610" s="17" t="str">
        <f>IFERROR(INDEX(Cadastro!$G$5:$G$112,$AB610),"")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6x1"),IF(OR(AND(WEEKDAY($F610,2)=6,AND($A610=$A616,$L616&gt;0)),AND(WEEKDAY($F610,2)=7,AND($A610=$A609,$L609&gt;0))),"ATENÇÃO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IFERROR(MATCH($A610&amp;"|"&amp;TEXT(_xlfn.MAXIFS(Cadastro!$E$5:$E$112,Cadastro!$A$5:$A$112,$A610,Cadastro!$E$5:$E$112,"&lt;="&amp;$F610),"yyyymmdd"),Cadastro!$I$5:$I$112,0),"")</f>
        <v>82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55419</v>
      </c>
      <c r="B611" s="17" t="s">
        <v>174</v>
      </c>
      <c r="C611" s="17" t="str">
        <f>IFERROR(INDEX(Cadastro!$C$5:$C$112,$AB611),"NÃO INFORMADO")</f>
        <v>ENGMAN</v>
      </c>
      <c r="D611" s="17" t="str">
        <f>IFERROR(INDEX(Cadastro!$D$5:$D$112,$AB611),"")</f>
        <v>Férias</v>
      </c>
      <c r="E611" s="17" t="str">
        <f>IFERROR(INDEX(Cadastro!$G$5:$G$112,$AB611),"")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6x1"),IF(OR(AND(WEEKDAY($F611,2)=6,AND($A611=$A617,$L617&gt;0)),AND(WEEKDAY($F611,2)=7,AND($A611=$A610,$L610&gt;0))),"ATENÇÃO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IFERROR(MATCH($A611&amp;"|"&amp;TEXT(_xlfn.MAXIFS(Cadastro!$E$5:$E$112,Cadastro!$A$5:$A$112,$A611,Cadastro!$E$5:$E$112,"&lt;="&amp;$F611),"yyyymmdd"),Cadastro!$I$5:$I$112,0),"")</f>
        <v>82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55419</v>
      </c>
      <c r="B612" s="17" t="s">
        <v>174</v>
      </c>
      <c r="C612" s="17" t="str">
        <f>IFERROR(INDEX(Cadastro!$C$5:$C$112,$AB612),"NÃO INFORMADO")</f>
        <v>ENGMAN</v>
      </c>
      <c r="D612" s="17" t="str">
        <f>IFERROR(INDEX(Cadastro!$D$5:$D$112,$AB612),"")</f>
        <v>Férias</v>
      </c>
      <c r="E612" s="17" t="str">
        <f>IFERROR(INDEX(Cadastro!$G$5:$G$112,$AB612),"")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6x1"),IF(OR(AND(WEEKDAY($F612,2)=6,AND($A612=$A618,$L618&gt;0)),AND(WEEKDAY($F612,2)=7,AND($A612=$A611,$L611&gt;0))),"ATENÇÃO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IFERROR(MATCH($A612&amp;"|"&amp;TEXT(_xlfn.MAXIFS(Cadastro!$E$5:$E$112,Cadastro!$A$5:$A$112,$A612,Cadastro!$E$5:$E$112,"&lt;="&amp;$F612),"yyyymmdd"),Cadastro!$I$5:$I$112,0),"")</f>
        <v>82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55419</v>
      </c>
      <c r="B613" s="17" t="s">
        <v>174</v>
      </c>
      <c r="C613" s="17" t="str">
        <f>IFERROR(INDEX(Cadastro!$C$5:$C$112,$AB613),"NÃO INFORMADO")</f>
        <v>ENGMAN</v>
      </c>
      <c r="D613" s="17" t="str">
        <f>IFERROR(INDEX(Cadastro!$D$5:$D$112,$AB613),"")</f>
        <v>Férias</v>
      </c>
      <c r="E613" s="17" t="str">
        <f>IFERROR(INDEX(Cadastro!$G$5:$G$112,$AB613),"")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6x1"),IF(OR(AND(WEEKDAY($F613,2)=6,AND($A613=$A619,$L619&gt;0)),AND(WEEKDAY($F613,2)=7,AND($A613=$A612,$L612&gt;0))),"ATENÇÃO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IFERROR(MATCH($A613&amp;"|"&amp;TEXT(_xlfn.MAXIFS(Cadastro!$E$5:$E$112,Cadastro!$A$5:$A$112,$A613,Cadastro!$E$5:$E$112,"&lt;="&amp;$F613),"yyyymmdd"),Cadastro!$I$5:$I$112,0),"")</f>
        <v>82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55419</v>
      </c>
      <c r="B614" s="17" t="s">
        <v>174</v>
      </c>
      <c r="C614" s="17" t="str">
        <f>IFERROR(INDEX(Cadastro!$C$5:$C$112,$AB614),"NÃO INFORMADO")</f>
        <v>ENGMAN</v>
      </c>
      <c r="D614" s="17" t="str">
        <f>IFERROR(INDEX(Cadastro!$D$5:$D$112,$AB614),"")</f>
        <v>Férias</v>
      </c>
      <c r="E614" s="17" t="str">
        <f>IFERROR(INDEX(Cadastro!$G$5:$G$112,$AB614),"")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6x1"),IF(OR(AND(WEEKDAY($F614,2)=6,AND($A614=$A620,$L620&gt;0)),AND(WEEKDAY($F614,2)=7,AND($A614=$A613,$L613&gt;0))),"ATENÇÃO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IFERROR(MATCH($A614&amp;"|"&amp;TEXT(_xlfn.MAXIFS(Cadastro!$E$5:$E$112,Cadastro!$A$5:$A$112,$A614,Cadastro!$E$5:$E$112,"&lt;="&amp;$F614),"yyyymmdd"),Cadastro!$I$5:$I$112,0),"")</f>
        <v>82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9821</v>
      </c>
      <c r="B615" s="17" t="s">
        <v>175</v>
      </c>
      <c r="C615" s="17" t="str">
        <f>IFERROR(INDEX(Cadastro!$C$5:$C$112,$AB615),"NÃO INFORMADO")</f>
        <v>CAL</v>
      </c>
      <c r="D615" s="17" t="str">
        <f>IFERROR(INDEX(Cadastro!$D$5:$D$112,$AB615),"")</f>
        <v>Férias</v>
      </c>
      <c r="E615" s="17" t="str">
        <f>IFERROR(INDEX(Cadastro!$G$5:$G$112,$AB615),"")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6x1"),WEEKDAY($F615,2)=6,AND($A615=$A604,$L604&gt;0)),"Folga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2</v>
      </c>
      <c r="AB615" s="31">
        <f>IFERROR(MATCH($A615&amp;"|"&amp;TEXT(_xlfn.MAXIFS(Cadastro!$E$5:$E$112,Cadastro!$A$5:$A$112,$A615,Cadastro!$E$5:$E$112,"&lt;="&amp;$F615),"yyyymmdd"),Cadastro!$I$5:$I$112,0),"")</f>
        <v>80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9821</v>
      </c>
      <c r="B616" s="17" t="s">
        <v>175</v>
      </c>
      <c r="C616" s="17" t="str">
        <f>IFERROR(INDEX(Cadastro!$C$5:$C$112,$AB616),"NÃO INFORMADO")</f>
        <v>CAL</v>
      </c>
      <c r="D616" s="17" t="str">
        <f>IFERROR(INDEX(Cadastro!$D$5:$D$112,$AB616),"")</f>
        <v>Férias</v>
      </c>
      <c r="E616" s="17" t="str">
        <f>IFERROR(INDEX(Cadastro!$G$5:$G$112,$AB616),"")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6x1"),WEEKDAY($F616,2)=6,AND($A616=$A605,$L605&gt;0)),"Folga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1</v>
      </c>
      <c r="AB616" s="31">
        <f>IFERROR(MATCH($A616&amp;"|"&amp;TEXT(_xlfn.MAXIFS(Cadastro!$E$5:$E$112,Cadastro!$A$5:$A$112,$A616,Cadastro!$E$5:$E$112,"&lt;="&amp;$F616),"yyyymmdd"),Cadastro!$I$5:$I$112,0),"")</f>
        <v>80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9821</v>
      </c>
      <c r="B617" s="17" t="s">
        <v>175</v>
      </c>
      <c r="C617" s="17" t="str">
        <f>IFERROR(INDEX(Cadastro!$C$5:$C$112,$AB617),"NÃO INFORMADO")</f>
        <v>CAL</v>
      </c>
      <c r="D617" s="17" t="str">
        <f>IFERROR(INDEX(Cadastro!$D$5:$D$112,$AB617),"")</f>
        <v>Férias</v>
      </c>
      <c r="E617" s="17" t="str">
        <f>IFERROR(INDEX(Cadastro!$G$5:$G$112,$AB617),"")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6x1"),WEEKDAY($F617,2)=6,AND($A617=$A606,$L606&gt;0)),"Folga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80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9821</v>
      </c>
      <c r="B618" s="17" t="s">
        <v>175</v>
      </c>
      <c r="C618" s="17" t="str">
        <f>IFERROR(INDEX(Cadastro!$C$5:$C$112,$AB618),"NÃO INFORMADO")</f>
        <v>CAL</v>
      </c>
      <c r="D618" s="17" t="str">
        <f>IFERROR(INDEX(Cadastro!$D$5:$D$112,$AB618),"")</f>
        <v>Férias</v>
      </c>
      <c r="E618" s="17" t="str">
        <f>IFERROR(INDEX(Cadastro!$G$5:$G$112,$AB618),"")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6x1"),WEEKDAY($F618,2)=6,AND($A618=$A607,$L607&gt;0)),"Folga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80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9821</v>
      </c>
      <c r="B619" s="17" t="s">
        <v>175</v>
      </c>
      <c r="C619" s="17" t="str">
        <f>IFERROR(INDEX(Cadastro!$C$5:$C$112,$AB619),"NÃO INFORMADO")</f>
        <v>CAL</v>
      </c>
      <c r="D619" s="17" t="str">
        <f>IFERROR(INDEX(Cadastro!$D$5:$D$112,$AB619),"")</f>
        <v>Férias</v>
      </c>
      <c r="E619" s="17" t="str">
        <f>IFERROR(INDEX(Cadastro!$G$5:$G$112,$AB619),"")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6x1"),WEEKDAY($F619,2)=6,AND($A619=$A608,$L608&gt;0)),"Folga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80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9821</v>
      </c>
      <c r="B620" s="17" t="s">
        <v>175</v>
      </c>
      <c r="C620" s="17" t="str">
        <f>IFERROR(INDEX(Cadastro!$C$5:$C$112,$AB620),"NÃO INFORMADO")</f>
        <v>CAL</v>
      </c>
      <c r="D620" s="17" t="str">
        <f>IFERROR(INDEX(Cadastro!$D$5:$D$112,$AB620),"")</f>
        <v>Férias</v>
      </c>
      <c r="E620" s="17" t="str">
        <f>IFERROR(INDEX(Cadastro!$G$5:$G$112,$AB620),"")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80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9821</v>
      </c>
      <c r="B621" s="17" t="s">
        <v>175</v>
      </c>
      <c r="C621" s="17" t="str">
        <f>IFERROR(INDEX(Cadastro!$C$5:$C$112,$AB621),"NÃO INFORMADO")</f>
        <v>CAL</v>
      </c>
      <c r="D621" s="17" t="str">
        <f>IFERROR(INDEX(Cadastro!$D$5:$D$112,$AB621),"")</f>
        <v>Férias</v>
      </c>
      <c r="E621" s="17" t="str">
        <f>IFERROR(INDEX(Cadastro!$G$5:$G$112,$AB621),"")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80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9821</v>
      </c>
      <c r="B622" s="17" t="s">
        <v>175</v>
      </c>
      <c r="C622" s="17" t="str">
        <f>IFERROR(INDEX(Cadastro!$C$5:$C$112,$AB622),"NÃO INFORMADO")</f>
        <v>CAL</v>
      </c>
      <c r="D622" s="17" t="str">
        <f>IFERROR(INDEX(Cadastro!$D$5:$D$112,$AB622),"")</f>
        <v>Férias</v>
      </c>
      <c r="E622" s="17" t="str">
        <f>IFERROR(INDEX(Cadastro!$G$5:$G$112,$AB622),"")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6x1"),WEEKDAY($F622,2)=6,AND($A622=$A616,$L616&gt;0)),"Folga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$112,$AB622),"")="",IF($L622&gt;0,1,0),IF(IFERROR(INDEX(Cadastro!$F$5:$F$112,$AB622),"")&lt;=IFERROR(INDEX(Parâmetros!$B$39:$B$48,MATCH($E622,Parâmetros!$A$39:$A$48,0)),99),IFERROR(INDEX(Cadastro!$F$5:$F$112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$112,$AB622),"")="",0,IF(IFERROR(INDEX(Cadastro!$F$5:$F$112,$AB622),"")&gt;IFERROR(INDEX(Parâmetros!$B$39:$B$48,MATCH($E622,Parâmetros!$A$39:$A$48,0)),99),IFERROR(INDEX(Cadastro!$F$5:$F$112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registro"),IF(AND($AB622&lt;&gt;$AB621,IFERROR(INDEX(Cadastro!$F$5:$F$112,$AB622),"")=""),"Indeterminado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IFERROR(MATCH($A622&amp;"|"&amp;TEXT(_xlfn.MAXIFS(Cadastro!$E$5:$E$112,Cadastro!$A$5:$A$112,$A622,Cadastro!$E$5:$E$112,"&lt;="&amp;$F622),"yyyymmdd"),Cadastro!$I$5:$I$112,0),"")</f>
        <v>80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9821</v>
      </c>
      <c r="B623" s="17" t="s">
        <v>175</v>
      </c>
      <c r="C623" s="17" t="str">
        <f>IFERROR(INDEX(Cadastro!$C$5:$C$112,$AB623),"NÃO INFORMADO")</f>
        <v>CAL</v>
      </c>
      <c r="D623" s="17" t="str">
        <f>IFERROR(INDEX(Cadastro!$D$5:$D$112,$AB623),"")</f>
        <v>Férias</v>
      </c>
      <c r="E623" s="17" t="str">
        <f>IFERROR(INDEX(Cadastro!$G$5:$G$112,$AB623),"")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6x1"),WEEKDAY($F623,2)=6,AND($A623=$A617,$L617&gt;0)),"Folga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$112,$AB623),"")="",IF($L623&gt;0,1,0),IF(IFERROR(INDEX(Cadastro!$F$5:$F$112,$AB623),"")&lt;=IFERROR(INDEX(Parâmetros!$B$39:$B$48,MATCH($E623,Parâmetros!$A$39:$A$48,0)),99),IFERROR(INDEX(Cadastro!$F$5:$F$112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$112,$AB623),"")="",0,IF(IFERROR(INDEX(Cadastro!$F$5:$F$112,$AB623),"")&gt;IFERROR(INDEX(Parâmetros!$B$39:$B$48,MATCH($E623,Parâmetros!$A$39:$A$48,0)),99),IFERROR(INDEX(Cadastro!$F$5:$F$112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registro"),IF(AND($AB623&lt;&gt;$AB622,IFERROR(INDEX(Cadastro!$F$5:$F$112,$AB623),"")=""),"Indeterminado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IFERROR(MATCH($A623&amp;"|"&amp;TEXT(_xlfn.MAXIFS(Cadastro!$E$5:$E$112,Cadastro!$A$5:$A$112,$A623,Cadastro!$E$5:$E$112,"&lt;="&amp;$F623),"yyyymmdd"),Cadastro!$I$5:$I$112,0),"")</f>
        <v>80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9821</v>
      </c>
      <c r="B624" s="17" t="s">
        <v>175</v>
      </c>
      <c r="C624" s="17" t="str">
        <f>IFERROR(INDEX(Cadastro!$C$5:$C$112,$AB624),"NÃO INFORMADO")</f>
        <v>CAL</v>
      </c>
      <c r="D624" s="17" t="str">
        <f>IFERROR(INDEX(Cadastro!$D$5:$D$112,$AB624),"")</f>
        <v>Férias</v>
      </c>
      <c r="E624" s="17" t="str">
        <f>IFERROR(INDEX(Cadastro!$G$5:$G$112,$AB624),"")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80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9821</v>
      </c>
      <c r="B625" s="17" t="s">
        <v>175</v>
      </c>
      <c r="C625" s="17" t="str">
        <f>IFERROR(INDEX(Cadastro!$C$5:$C$112,$AB625),"NÃO INFORMADO")</f>
        <v>CAL</v>
      </c>
      <c r="D625" s="17" t="str">
        <f>IFERROR(INDEX(Cadastro!$D$5:$D$112,$AB625),"")</f>
        <v>Férias</v>
      </c>
      <c r="E625" s="17" t="str">
        <f>IFERROR(INDEX(Cadastro!$G$5:$G$112,$AB625),"")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80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9821</v>
      </c>
      <c r="B626" s="17" t="s">
        <v>175</v>
      </c>
      <c r="C626" s="17" t="str">
        <f>IFERROR(INDEX(Cadastro!$C$5:$C$112,$AB626),"NÃO INFORMADO")</f>
        <v>CAL</v>
      </c>
      <c r="D626" s="17" t="str">
        <f>IFERROR(INDEX(Cadastro!$D$5:$D$112,$AB626),"")</f>
        <v>Férias</v>
      </c>
      <c r="E626" s="17" t="str">
        <f>IFERROR(INDEX(Cadastro!$G$5:$G$112,$AB626),"")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80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9821</v>
      </c>
      <c r="B627" s="17" t="s">
        <v>175</v>
      </c>
      <c r="C627" s="17" t="str">
        <f>IFERROR(INDEX(Cadastro!$C$5:$C$112,$AB627),"NÃO INFORMADO")</f>
        <v>CAL</v>
      </c>
      <c r="D627" s="17" t="str">
        <f>IFERROR(INDEX(Cadastro!$D$5:$D$112,$AB627),"")</f>
        <v>Férias</v>
      </c>
      <c r="E627" s="17" t="str">
        <f>IFERROR(INDEX(Cadastro!$G$5:$G$112,$AB627),"")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80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9821</v>
      </c>
      <c r="B628" s="17" t="s">
        <v>175</v>
      </c>
      <c r="C628" s="17" t="str">
        <f>IFERROR(INDEX(Cadastro!$C$5:$C$112,$AB628),"NÃO INFORMADO")</f>
        <v>CAL</v>
      </c>
      <c r="D628" s="17" t="str">
        <f>IFERROR(INDEX(Cadastro!$D$5:$D$112,$AB628),"")</f>
        <v>Férias</v>
      </c>
      <c r="E628" s="17" t="str">
        <f>IFERROR(INDEX(Cadastro!$G$5:$G$112,$AB628),"")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80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9821</v>
      </c>
      <c r="B629" s="17" t="s">
        <v>175</v>
      </c>
      <c r="C629" s="17" t="str">
        <f>IFERROR(INDEX(Cadastro!$C$5:$C$112,$AB629),"NÃO INFORMADO")</f>
        <v>CAL</v>
      </c>
      <c r="D629" s="17" t="str">
        <f>IFERROR(INDEX(Cadastro!$D$5:$D$112,$AB629),"")</f>
        <v>Férias</v>
      </c>
      <c r="E629" s="17" t="str">
        <f>IFERROR(INDEX(Cadastro!$G$5:$G$112,$AB629),"")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80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9821</v>
      </c>
      <c r="B630" s="17" t="s">
        <v>175</v>
      </c>
      <c r="C630" s="17" t="str">
        <f>IFERROR(INDEX(Cadastro!$C$5:$C$112,$AB630),"NÃO INFORMADO")</f>
        <v>CAL</v>
      </c>
      <c r="D630" s="17" t="str">
        <f>IFERROR(INDEX(Cadastro!$D$5:$D$112,$AB630),"")</f>
        <v>Férias</v>
      </c>
      <c r="E630" s="17" t="str">
        <f>IFERROR(INDEX(Cadastro!$G$5:$G$112,$AB630),"")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IFERROR(MATCH($A630&amp;"|"&amp;TEXT(_xlfn.MAXIFS(Cadastro!$E$5:$E$112,Cadastro!$A$5:$A$112,$A630,Cadastro!$E$5:$E$112,"&lt;="&amp;$F630),"yyyymmdd"),Cadastro!$I$5:$I$112,0),"")</f>
        <v>80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9821</v>
      </c>
      <c r="B631" s="17" t="s">
        <v>175</v>
      </c>
      <c r="C631" s="17" t="str">
        <f>IFERROR(INDEX(Cadastro!$C$5:$C$112,$AB631),"NÃO INFORMADO")</f>
        <v>CAL</v>
      </c>
      <c r="D631" s="17" t="str">
        <f>IFERROR(INDEX(Cadastro!$D$5:$D$112,$AB631),"")</f>
        <v>Férias</v>
      </c>
      <c r="E631" s="17" t="str">
        <f>IFERROR(INDEX(Cadastro!$G$5:$G$112,$AB631),"")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80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9821</v>
      </c>
      <c r="B632" s="17" t="s">
        <v>175</v>
      </c>
      <c r="C632" s="17" t="str">
        <f>IFERROR(INDEX(Cadastro!$C$5:$C$112,$AB632),"NÃO INFORMADO")</f>
        <v>CAL</v>
      </c>
      <c r="D632" s="17" t="str">
        <f>IFERROR(INDEX(Cadastro!$D$5:$D$112,$AB632),"")</f>
        <v>Férias</v>
      </c>
      <c r="E632" s="17" t="str">
        <f>IFERROR(INDEX(Cadastro!$G$5:$G$112,$AB632),"")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80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9821</v>
      </c>
      <c r="B633" s="17" t="s">
        <v>175</v>
      </c>
      <c r="C633" s="17" t="str">
        <f>IFERROR(INDEX(Cadastro!$C$5:$C$112,$AB633),"NÃO INFORMADO")</f>
        <v>CAL</v>
      </c>
      <c r="D633" s="17" t="str">
        <f>IFERROR(INDEX(Cadastro!$D$5:$D$112,$AB633),"")</f>
        <v>Férias</v>
      </c>
      <c r="E633" s="17" t="str">
        <f>IFERROR(INDEX(Cadastro!$G$5:$G$112,$AB633),"")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80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9821</v>
      </c>
      <c r="B634" s="17" t="s">
        <v>175</v>
      </c>
      <c r="C634" s="17" t="str">
        <f>IFERROR(INDEX(Cadastro!$C$5:$C$112,$AB634),"NÃO INFORMADO")</f>
        <v>CAL</v>
      </c>
      <c r="D634" s="17" t="str">
        <f>IFERROR(INDEX(Cadastro!$D$5:$D$112,$AB634),"")</f>
        <v>Férias</v>
      </c>
      <c r="E634" s="17" t="str">
        <f>IFERROR(INDEX(Cadastro!$G$5:$G$112,$AB634),"")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80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9821</v>
      </c>
      <c r="B635" s="17" t="s">
        <v>175</v>
      </c>
      <c r="C635" s="17" t="str">
        <f>IFERROR(INDEX(Cadastro!$C$5:$C$112,$AB635),"NÃO INFORMADO")</f>
        <v>CAL</v>
      </c>
      <c r="D635" s="17" t="str">
        <f>IFERROR(INDEX(Cadastro!$D$5:$D$112,$AB635),"")</f>
        <v>Férias</v>
      </c>
      <c r="E635" s="17" t="str">
        <f>IFERROR(INDEX(Cadastro!$G$5:$G$112,$AB635),"")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80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9821</v>
      </c>
      <c r="B636" s="17" t="s">
        <v>175</v>
      </c>
      <c r="C636" s="17" t="str">
        <f>IFERROR(INDEX(Cadastro!$C$5:$C$112,$AB636),"NÃO INFORMADO")</f>
        <v>CAL</v>
      </c>
      <c r="D636" s="17" t="str">
        <f>IFERROR(INDEX(Cadastro!$D$5:$D$112,$AB636),"")</f>
        <v>Férias</v>
      </c>
      <c r="E636" s="17" t="str">
        <f>IFERROR(INDEX(Cadastro!$G$5:$G$112,$AB636),"")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80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9821</v>
      </c>
      <c r="B637" s="17" t="s">
        <v>175</v>
      </c>
      <c r="C637" s="17" t="str">
        <f>IFERROR(INDEX(Cadastro!$C$5:$C$112,$AB637),"NÃO INFORMADO")</f>
        <v>CAL</v>
      </c>
      <c r="D637" s="17" t="str">
        <f>IFERROR(INDEX(Cadastro!$D$5:$D$112,$AB637),"")</f>
        <v>Férias</v>
      </c>
      <c r="E637" s="17" t="str">
        <f>IFERROR(INDEX(Cadastro!$G$5:$G$112,$AB637),"")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IFERROR(MATCH($A637&amp;"|"&amp;TEXT(_xlfn.MAXIFS(Cadastro!$E$5:$E$112,Cadastro!$A$5:$A$112,$A637,Cadastro!$E$5:$E$112,"&lt;="&amp;$F637),"yyyymmdd"),Cadastro!$I$5:$I$112,0),"")</f>
        <v>80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9821</v>
      </c>
      <c r="B638" s="17" t="s">
        <v>175</v>
      </c>
      <c r="C638" s="17" t="str">
        <f>IFERROR(INDEX(Cadastro!$C$5:$C$112,$AB638),"NÃO INFORMADO")</f>
        <v>CAL</v>
      </c>
      <c r="D638" s="17" t="str">
        <f>IFERROR(INDEX(Cadastro!$D$5:$D$112,$AB638),"")</f>
        <v>Férias</v>
      </c>
      <c r="E638" s="17" t="str">
        <f>IFERROR(INDEX(Cadastro!$G$5:$G$112,$AB638),"")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80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9821</v>
      </c>
      <c r="B639" s="17" t="s">
        <v>175</v>
      </c>
      <c r="C639" s="17" t="str">
        <f>IFERROR(INDEX(Cadastro!$C$5:$C$112,$AB639),"NÃO INFORMADO")</f>
        <v>CAL</v>
      </c>
      <c r="D639" s="17" t="str">
        <f>IFERROR(INDEX(Cadastro!$D$5:$D$112,$AB639),"")</f>
        <v>Férias</v>
      </c>
      <c r="E639" s="17" t="str">
        <f>IFERROR(INDEX(Cadastro!$G$5:$G$112,$AB639),"")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80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9821</v>
      </c>
      <c r="B640" s="17" t="s">
        <v>175</v>
      </c>
      <c r="C640" s="17" t="str">
        <f>IFERROR(INDEX(Cadastro!$C$5:$C$112,$AB640),"NÃO INFORMADO")</f>
        <v>CAL</v>
      </c>
      <c r="D640" s="17" t="str">
        <f>IFERROR(INDEX(Cadastro!$D$5:$D$112,$AB640),"")</f>
        <v>Férias</v>
      </c>
      <c r="E640" s="17" t="str">
        <f>IFERROR(INDEX(Cadastro!$G$5:$G$112,$AB640),"")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80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9821</v>
      </c>
      <c r="B641" s="17" t="s">
        <v>175</v>
      </c>
      <c r="C641" s="17" t="str">
        <f>IFERROR(INDEX(Cadastro!$C$5:$C$112,$AB641),"NÃO INFORMADO")</f>
        <v>CAL</v>
      </c>
      <c r="D641" s="17" t="str">
        <f>IFERROR(INDEX(Cadastro!$D$5:$D$112,$AB641),"")</f>
        <v>Férias</v>
      </c>
      <c r="E641" s="17" t="str">
        <f>IFERROR(INDEX(Cadastro!$G$5:$G$112,$AB641),"")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80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9821</v>
      </c>
      <c r="B642" s="17" t="s">
        <v>175</v>
      </c>
      <c r="C642" s="17" t="str">
        <f>IFERROR(INDEX(Cadastro!$C$5:$C$112,$AB642),"NÃO INFORMADO")</f>
        <v>CAL</v>
      </c>
      <c r="D642" s="17" t="str">
        <f>IFERROR(INDEX(Cadastro!$D$5:$D$112,$AB642),"")</f>
        <v>Férias</v>
      </c>
      <c r="E642" s="17" t="str">
        <f>IFERROR(INDEX(Cadastro!$G$5:$G$112,$AB642),"")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80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9821</v>
      </c>
      <c r="B643" s="17" t="s">
        <v>175</v>
      </c>
      <c r="C643" s="17" t="str">
        <f>IFERROR(INDEX(Cadastro!$C$5:$C$112,$AB643),"NÃO INFORMADO")</f>
        <v>CAL</v>
      </c>
      <c r="D643" s="17" t="str">
        <f>IFERROR(INDEX(Cadastro!$D$5:$D$112,$AB643),"")</f>
        <v>Férias</v>
      </c>
      <c r="E643" s="17" t="str">
        <f>IFERROR(INDEX(Cadastro!$G$5:$G$112,$AB643),"")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80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9821</v>
      </c>
      <c r="B644" s="17" t="s">
        <v>175</v>
      </c>
      <c r="C644" s="17" t="str">
        <f>IFERROR(INDEX(Cadastro!$C$5:$C$112,$AB644),"NÃO INFORMADO")</f>
        <v>CAL</v>
      </c>
      <c r="D644" s="17" t="str">
        <f>IFERROR(INDEX(Cadastro!$D$5:$D$112,$AB644),"")</f>
        <v>Férias</v>
      </c>
      <c r="E644" s="17" t="str">
        <f>IFERROR(INDEX(Cadastro!$G$5:$G$112,$AB644),"")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IFERROR(MATCH($A644&amp;"|"&amp;TEXT(_xlfn.MAXIFS(Cadastro!$E$5:$E$112,Cadastro!$A$5:$A$112,$A644,Cadastro!$E$5:$E$112,"&lt;="&amp;$F644),"yyyymmdd"),Cadastro!$I$5:$I$112,0),"")</f>
        <v>80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9821</v>
      </c>
      <c r="B645" s="17" t="s">
        <v>175</v>
      </c>
      <c r="C645" s="17" t="str">
        <f>IFERROR(INDEX(Cadastro!$C$5:$C$112,$AB645),"NÃO INFORMADO")</f>
        <v>CAL</v>
      </c>
      <c r="D645" s="17" t="str">
        <f>IFERROR(INDEX(Cadastro!$D$5:$D$112,$AB645),"")</f>
        <v>Férias</v>
      </c>
      <c r="E645" s="17" t="str">
        <f>IFERROR(INDEX(Cadastro!$G$5:$G$112,$AB645),"")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80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9821</v>
      </c>
      <c r="B646" s="17" t="s">
        <v>175</v>
      </c>
      <c r="C646" s="17" t="str">
        <f>IFERROR(INDEX(Cadastro!$C$5:$C$112,$AB646),"NÃO INFORMADO")</f>
        <v>CAL</v>
      </c>
      <c r="D646" s="17" t="str">
        <f>IFERROR(INDEX(Cadastro!$D$5:$D$112,$AB646),"")</f>
        <v>Férias</v>
      </c>
      <c r="E646" s="17" t="str">
        <f>IFERROR(INDEX(Cadastro!$G$5:$G$112,$AB646),"")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80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9821</v>
      </c>
      <c r="B647" s="17" t="s">
        <v>175</v>
      </c>
      <c r="C647" s="17" t="str">
        <f>IFERROR(INDEX(Cadastro!$C$5:$C$112,$AB647),"NÃO INFORMADO")</f>
        <v>CAL</v>
      </c>
      <c r="D647" s="17" t="str">
        <f>IFERROR(INDEX(Cadastro!$D$5:$D$112,$AB647),"")</f>
        <v>Férias</v>
      </c>
      <c r="E647" s="17" t="str">
        <f>IFERROR(INDEX(Cadastro!$G$5:$G$112,$AB647),"")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80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9821</v>
      </c>
      <c r="B648" s="17" t="s">
        <v>175</v>
      </c>
      <c r="C648" s="17" t="str">
        <f>IFERROR(INDEX(Cadastro!$C$5:$C$112,$AB648),"NÃO INFORMADO")</f>
        <v>CAL</v>
      </c>
      <c r="D648" s="17" t="str">
        <f>IFERROR(INDEX(Cadastro!$D$5:$D$112,$AB648),"")</f>
        <v>Férias</v>
      </c>
      <c r="E648" s="17" t="str">
        <f>IFERROR(INDEX(Cadastro!$G$5:$G$112,$AB648),"")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80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9821</v>
      </c>
      <c r="B649" s="17" t="s">
        <v>175</v>
      </c>
      <c r="C649" s="17" t="str">
        <f>IFERROR(INDEX(Cadastro!$C$5:$C$112,$AB649),"NÃO INFORMADO")</f>
        <v>CAL</v>
      </c>
      <c r="D649" s="17" t="str">
        <f>IFERROR(INDEX(Cadastro!$D$5:$D$112,$AB649),"")</f>
        <v>Férias</v>
      </c>
      <c r="E649" s="17" t="str">
        <f>IFERROR(INDEX(Cadastro!$G$5:$G$112,$AB649),"")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80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9821</v>
      </c>
      <c r="B650" s="17" t="s">
        <v>175</v>
      </c>
      <c r="C650" s="17" t="str">
        <f>IFERROR(INDEX(Cadastro!$C$5:$C$112,$AB650),"NÃO INFORMADO")</f>
        <v>CAL</v>
      </c>
      <c r="D650" s="17" t="str">
        <f>IFERROR(INDEX(Cadastro!$D$5:$D$112,$AB650),"")</f>
        <v>Férias</v>
      </c>
      <c r="E650" s="17" t="str">
        <f>IFERROR(INDEX(Cadastro!$G$5:$G$112,$AB650),"")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80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IFERROR(INDEX(Cadastro!$C$5:$C$112,$AB651),"NÃO INFORMADO")</f>
        <v>ELE</v>
      </c>
      <c r="D651" s="17" t="str">
        <f>IFERROR(INDEX(Cadastro!$D$5:$D$112,$AB651),"")</f>
        <v>C</v>
      </c>
      <c r="E651" s="17" t="str">
        <f>IFERROR(INDEX(Cadastro!$G$5:$G$112,$AB651),"")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0</v>
      </c>
      <c r="M651" s="30">
        <f>IFERROR(INDEX(Parâmetros!$E$6:$E$11,MATCH($K651,Parâmetros!$A$6:$A$11,0)),"")</f>
        <v>6.67</v>
      </c>
      <c r="N651" s="33">
        <f t="shared" ref="N651:N686" si="109">IFERROR($L651/$M651,"")</f>
        <v>0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6" si="110">IF($P651="Não","",IF($L651&gt;0,"Sim","Não"))</f>
        <v>Não</v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Falta de registro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6x1"),WEEKDAY($F651,2)=6,AND($A651=$A640,$L640&gt;0)),"Folga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FALTA DE REGISTRO · dia 3 de 5 do ciclo</v>
      </c>
      <c r="W651" s="34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3</v>
      </c>
      <c r="X651" s="34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Falta de registro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2</v>
      </c>
      <c r="AB651" s="31">
        <f>IFERROR(MATCH($A651&amp;"|"&amp;TEXT(_xlfn.MAXIFS(Cadastro!$E$5:$E$112,Cadastro!$A$5:$A$112,$A651,Cadastro!$E$5:$E$112,"&lt;="&amp;$F651),"yyyymmdd"),Cadastro!$I$5:$I$112,0),"")</f>
        <v>27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IFERROR(INDEX(Cadastro!$C$5:$C$112,$AB652),"NÃO INFORMADO")</f>
        <v>ELE</v>
      </c>
      <c r="D652" s="17" t="str">
        <f>IFERROR(INDEX(Cadastro!$D$5:$D$112,$AB652),"")</f>
        <v>C</v>
      </c>
      <c r="E652" s="17" t="str">
        <f>IFERROR(INDEX(Cadastro!$G$5:$G$112,$AB652),"")</f>
        <v>C</v>
      </c>
      <c r="F652" s="29">
        <v>46266</v>
      </c>
      <c r="G652" s="32" t="str">
        <f t="shared" si="108"/>
        <v>ter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0</v>
      </c>
      <c r="M652" s="30">
        <f>IFERROR(INDEX(Parâmetros!$E$6:$E$11,MATCH($K652,Parâmetros!$A$6:$A$11,0)),"")</f>
        <v>6.67</v>
      </c>
      <c r="N652" s="33">
        <f t="shared" si="109"/>
        <v>0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Não</v>
      </c>
      <c r="R652" s="32" t="str">
        <f t="shared" si="111"/>
        <v/>
      </c>
      <c r="S652" s="30" t="str">
        <f t="shared" si="112"/>
        <v/>
      </c>
      <c r="T652" s="32" t="str">
        <f>IF($Q652&lt;&gt;"Sim","",IF($N652&gt;Parâmetros!$E$15,"Sim","Não"))</f>
        <v/>
      </c>
      <c r="U652" s="17" t="str">
        <f t="shared" si="113"/>
        <v>Falta de registro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6x1"),WEEKDAY($F652,2)=6,AND($A652=$A641,$L641&gt;0)),"Folga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4 de 5 do ciclo</v>
      </c>
      <c r="W652" s="34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4</v>
      </c>
      <c r="X652" s="34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2</v>
      </c>
      <c r="AA652" s="34">
        <f>IF(OR($L652&gt;0,$F652&gt;Parâmetros!$E$14),0,IF(OR($A652&lt;&gt;$A653,$F653&gt;Parâmetros!$E$14),1,N($AA653)+1))</f>
        <v>1</v>
      </c>
      <c r="AB652" s="31">
        <f>IFERROR(MATCH($A652&amp;"|"&amp;TEXT(_xlfn.MAXIFS(Cadastro!$E$5:$E$112,Cadastro!$A$5:$A$112,$A652,Cadastro!$E$5:$E$112,"&lt;="&amp;$F652),"yyyymmdd"),Cadastro!$I$5:$I$112,0),"")</f>
        <v>27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IFERROR(INDEX(Cadastro!$C$5:$C$112,$AB653),"NÃO INFORMADO")</f>
        <v>ELE</v>
      </c>
      <c r="D653" s="17" t="str">
        <f>IFERROR(INDEX(Cadastro!$D$5:$D$112,$AB653),"")</f>
        <v>C</v>
      </c>
      <c r="E653" s="17" t="str">
        <f>IFERROR(INDEX(Cadastro!$G$5:$G$112,$AB653),"")</f>
        <v>C</v>
      </c>
      <c r="F653" s="29">
        <v>46267</v>
      </c>
      <c r="G653" s="32" t="str">
        <f t="shared" si="108"/>
        <v>qua</v>
      </c>
      <c r="H653" s="31" t="str">
        <f>IF($L653=0,"",_xlfn.MINIFS(Dados!$Q:$Q,Dados!$A:$A,$A653,Dados!$S:$S,$F653))</f>
        <v/>
      </c>
      <c r="I653" s="31" t="str">
        <f>IF($H653="","",_xlfn.MAXIFS(Dados!$R:$R,Dados!$A:$A,$A653,Dados!$S:$S,$F653))</f>
        <v/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0</v>
      </c>
      <c r="M653" s="30">
        <f>IFERROR(INDEX(Parâmetros!$E$6:$E$11,MATCH($K653,Parâmetros!$A$6:$A$11,0)),"")</f>
        <v>6.67</v>
      </c>
      <c r="N653" s="33">
        <f t="shared" si="109"/>
        <v>0</v>
      </c>
      <c r="O653" s="33">
        <f>Parâmetros!$E$13</f>
        <v>0.8</v>
      </c>
      <c r="P653" s="32" t="str">
        <f>IF(OR($M653="",$F653&gt;Parâmetros!$E$14),"Não","Sim")</f>
        <v>Não</v>
      </c>
      <c r="Q653" s="32" t="str">
        <f t="shared" si="110"/>
        <v/>
      </c>
      <c r="R653" s="32" t="str">
        <f t="shared" si="111"/>
        <v/>
      </c>
      <c r="S653" s="30" t="str">
        <f t="shared" si="112"/>
        <v/>
      </c>
      <c r="T653" s="32" t="str">
        <f>IF($Q653&lt;&gt;"Sim","",IF($N653&gt;Parâmetros!$E$15,"Sim","Não"))</f>
        <v/>
      </c>
      <c r="U653" s="17" t="str">
        <f t="shared" si="113"/>
        <v>Fora da apuração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6x1"),WEEKDAY($F653,2)=6,AND($A653=$A642,$L642&gt;0)),"Folga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FALTA DE REGISTRO · dia 5 de 5 do ciclo</v>
      </c>
      <c r="W653" s="34">
        <f>IF(OR(OR($D653="6x1",$D653="FF 6x1"),$D653="5x2"),"",IF($AB653&lt;&gt;$AB652,IF(IFERROR(INDEX(Cadastro!$F$5:$F$112,$AB653),"")="",IF($L653&gt;0,1,0),IF(IFERROR(INDEX(Cadastro!$F$5:$F$112,$AB653),"")&lt;=IFERROR(INDEX(Parâmetros!$B$39:$B$48,MATCH($E653,Parâmetros!$A$39:$A$48,0)),99),IFERROR(INDEX(Cadastro!$F$5:$F$112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5</v>
      </c>
      <c r="X653" s="34">
        <f>IF(OR(OR($D653="6x1",$D653="FF 6x1"),$D653="5x2"),"",IF($AB653&lt;&gt;$AB652,IF(IFERROR(INDEX(Cadastro!$F$5:$F$112,$AB653),"")="",0,IF(IFERROR(INDEX(Cadastro!$F$5:$F$112,$AB653),"")&gt;IFERROR(INDEX(Parâmetros!$B$39:$B$48,MATCH($E653,Parâmetros!$A$39:$A$48,0)),99),IFERROR(INDEX(Cadastro!$F$5:$F$112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registro"),IF(AND($AB653&lt;&gt;$AB652,IFERROR(INDEX(Cadastro!$F$5:$F$112,$AB653),"")=""),"Indeterminado (início da série)",IF($X653&gt;0,"Folga","Falta de registro"))))))))</f>
        <v>Falta de registro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IFERROR(MATCH($A653&amp;"|"&amp;TEXT(_xlfn.MAXIFS(Cadastro!$E$5:$E$112,Cadastro!$A$5:$A$112,$A653,Cadastro!$E$5:$E$112,"&lt;="&amp;$F653),"yyyymmdd"),Cadastro!$I$5:$I$112,0),"")</f>
        <v>27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IFERROR(INDEX(Cadastro!$C$5:$C$112,$AB654),"NÃO INFORMADO")</f>
        <v>ELE</v>
      </c>
      <c r="D654" s="17" t="str">
        <f>IFERROR(INDEX(Cadastro!$D$5:$D$112,$AB654),"")</f>
        <v>C</v>
      </c>
      <c r="E654" s="17" t="str">
        <f>IFERROR(INDEX(Cadastro!$G$5:$G$112,$AB654),"")</f>
        <v>C</v>
      </c>
      <c r="F654" s="29">
        <v>46268</v>
      </c>
      <c r="G654" s="32" t="str">
        <f t="shared" si="108"/>
        <v>qui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/>
      </c>
      <c r="L654" s="30">
        <f>SUMIFS(Dados!$E:$E,Dados!$A:$A,$A654,Dados!$S:$S,$F654)</f>
        <v>0</v>
      </c>
      <c r="M654" s="30" t="str">
        <f>IFERROR(INDEX(Parâmetros!$E$6:$E$11,MATCH($K654,Parâmetros!$A$6:$A$11,0)),"")</f>
        <v/>
      </c>
      <c r="N654" s="33" t="str">
        <f t="shared" si="109"/>
        <v/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110"/>
        <v/>
      </c>
      <c r="R654" s="32" t="str">
        <f t="shared" si="111"/>
        <v/>
      </c>
      <c r="S654" s="30" t="str">
        <f t="shared" si="112"/>
        <v/>
      </c>
      <c r="T654" s="32" t="str">
        <f>IF($Q654&lt;&gt;"Sim","",IF($N654&gt;Parâmetros!$E$15,"Sim","Não"))</f>
        <v/>
      </c>
      <c r="U654" s="17" t="str">
        <f t="shared" si="113"/>
        <v>Folga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6x1"),WEEKDAY($F654,2)=6,AND($A654=$A643,$L643&gt;0)),"Folga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Folga prevista pelo ciclo</v>
      </c>
      <c r="W654" s="34">
        <f>IF(OR(OR($D654="6x1",$D654="FF 6x1"),$D654="5x2"),"",IF($AB654&lt;&gt;$AB653,IF(IFERROR(INDEX(Cadastro!$F$5:$F$112,$AB654),"")="",IF($L654&gt;0,1,0),IF(IFERROR(INDEX(Cadastro!$F$5:$F$112,$AB654),"")&lt;=IFERROR(INDEX(Parâmetros!$B$39:$B$48,MATCH($E654,Parâmetros!$A$39:$A$48,0)),99),IFERROR(INDEX(Cadastro!$F$5:$F$112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0</v>
      </c>
      <c r="X654" s="34">
        <f>IF(OR(OR($D654="6x1",$D654="FF 6x1"),$D654="5x2"),"",IF($AB654&lt;&gt;$AB653,IF(IFERROR(INDEX(Cadastro!$F$5:$F$112,$AB654),"")="",0,IF(IFERROR(INDEX(Cadastro!$F$5:$F$112,$AB654),"")&gt;IFERROR(INDEX(Parâmetros!$B$39:$B$48,MATCH($E654,Parâmetros!$A$39:$A$48,0)),99),IFERROR(INDEX(Cadastro!$F$5:$F$112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1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registro"),IF(AND($AB654&lt;&gt;$AB653,IFERROR(INDEX(Cadastro!$F$5:$F$112,$AB654),"")=""),"Indeterminado (início da série)",IF($X654&gt;0,"Folga","Falta de registro"))))))))</f>
        <v>Folga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IFERROR(MATCH($A654&amp;"|"&amp;TEXT(_xlfn.MAXIFS(Cadastro!$E$5:$E$112,Cadastro!$A$5:$A$112,$A654,Cadastro!$E$5:$E$112,"&lt;="&amp;$F654),"yyyymmdd"),Cadastro!$I$5:$I$112,0),"")</f>
        <v>27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IFERROR(INDEX(Cadastro!$C$5:$C$112,$AB655),"NÃO INFORMADO")</f>
        <v>ELE</v>
      </c>
      <c r="D655" s="17" t="str">
        <f>IFERROR(INDEX(Cadastro!$D$5:$D$112,$AB655),"")</f>
        <v>C</v>
      </c>
      <c r="E655" s="17" t="str">
        <f>IFERROR(INDEX(Cadastro!$G$5:$G$112,$AB655),"")</f>
        <v>C</v>
      </c>
      <c r="F655" s="29">
        <v>46269</v>
      </c>
      <c r="G655" s="32" t="str">
        <f t="shared" si="108"/>
        <v>sex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0</v>
      </c>
      <c r="M655" s="30">
        <f>IFERROR(INDEX(Parâmetros!$E$6:$E$11,MATCH($K655,Parâmetros!$A$6:$A$11,0)),"")</f>
        <v>6.67</v>
      </c>
      <c r="N655" s="33">
        <f t="shared" si="109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110"/>
        <v/>
      </c>
      <c r="R655" s="32" t="str">
        <f t="shared" si="111"/>
        <v/>
      </c>
      <c r="S655" s="30" t="str">
        <f t="shared" si="112"/>
        <v/>
      </c>
      <c r="T655" s="32" t="str">
        <f>IF($Q655&lt;&gt;"Sim","",IF($N655&gt;Parâmetros!$E$15,"Sim","Não"))</f>
        <v/>
      </c>
      <c r="U655" s="17" t="str">
        <f t="shared" si="113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6x1"),WEEKDAY($F655,2)=6,AND($A655=$A644,$L644&gt;0)),"Folga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1 de 5 do ciclo</v>
      </c>
      <c r="W655" s="34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1</v>
      </c>
      <c r="X655" s="34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27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IFERROR(INDEX(Cadastro!$C$5:$C$112,$AB656),"NÃO INFORMADO")</f>
        <v>ELE</v>
      </c>
      <c r="D656" s="17" t="str">
        <f>IFERROR(INDEX(Cadastro!$D$5:$D$112,$AB656),"")</f>
        <v>C</v>
      </c>
      <c r="E656" s="17" t="str">
        <f>IFERROR(INDEX(Cadastro!$G$5:$G$112,$AB656),"")</f>
        <v>C</v>
      </c>
      <c r="F656" s="29">
        <v>46270</v>
      </c>
      <c r="G656" s="32" t="str">
        <f t="shared" si="108"/>
        <v>sáb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0</v>
      </c>
      <c r="M656" s="30">
        <f>IFERROR(INDEX(Parâmetros!$E$6:$E$11,MATCH($K656,Parâmetros!$A$6:$A$11,0)),"")</f>
        <v>6.67</v>
      </c>
      <c r="N656" s="33">
        <f t="shared" si="109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110"/>
        <v/>
      </c>
      <c r="R656" s="32" t="str">
        <f t="shared" si="111"/>
        <v/>
      </c>
      <c r="S656" s="30" t="str">
        <f t="shared" si="112"/>
        <v/>
      </c>
      <c r="T656" s="32" t="str">
        <f>IF($Q656&lt;&gt;"Sim","",IF($N656&gt;Parâmetros!$E$15,"Sim","Não"))</f>
        <v/>
      </c>
      <c r="U656" s="17" t="str">
        <f t="shared" si="113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6x1"),WEEKDAY($F656,2)=6,AND($A656=$A645,$L645&gt;0)),"Folga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2 de 5 do ciclo</v>
      </c>
      <c r="W656" s="34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2</v>
      </c>
      <c r="X656" s="34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27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IFERROR(INDEX(Cadastro!$C$5:$C$112,$AB657),"NÃO INFORMADO")</f>
        <v>ELE</v>
      </c>
      <c r="D657" s="17" t="str">
        <f>IFERROR(INDEX(Cadastro!$D$5:$D$112,$AB657),"")</f>
        <v>C</v>
      </c>
      <c r="E657" s="17" t="str">
        <f>IFERROR(INDEX(Cadastro!$G$5:$G$112,$AB657),"")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C</v>
      </c>
      <c r="L657" s="30">
        <f>SUMIFS(Dados!$E:$E,Dados!$A:$A,$A657,Dados!$S:$S,$F657)</f>
        <v>0</v>
      </c>
      <c r="M657" s="30">
        <f>IFERROR(INDEX(Parâmetros!$E$6:$E$11,MATCH($K657,Parâmetros!$A$6:$A$11,0)),"")</f>
        <v>6.67</v>
      </c>
      <c r="N657" s="33">
        <f t="shared" si="109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3 de 5 do ciclo</v>
      </c>
      <c r="W657" s="34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3</v>
      </c>
      <c r="X657" s="34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0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27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IFERROR(INDEX(Cadastro!$C$5:$C$112,$AB658),"NÃO INFORMADO")</f>
        <v>ELE</v>
      </c>
      <c r="D658" s="17" t="str">
        <f>IFERROR(INDEX(Cadastro!$D$5:$D$112,$AB658),"")</f>
        <v>C</v>
      </c>
      <c r="E658" s="17" t="str">
        <f>IFERROR(INDEX(Cadastro!$G$5:$G$112,$AB658),"")</f>
        <v>C</v>
      </c>
      <c r="F658" s="29">
        <v>46272</v>
      </c>
      <c r="G658" s="32" t="str">
        <f t="shared" si="108"/>
        <v>seg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0</v>
      </c>
      <c r="M658" s="30">
        <f>IFERROR(INDEX(Parâmetros!$E$6:$E$11,MATCH($K658,Parâmetros!$A$6:$A$11,0)),"")</f>
        <v>6.67</v>
      </c>
      <c r="N658" s="33">
        <f t="shared" si="109"/>
        <v>0</v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110"/>
        <v/>
      </c>
      <c r="R658" s="32" t="str">
        <f t="shared" si="111"/>
        <v/>
      </c>
      <c r="S658" s="30" t="str">
        <f t="shared" si="112"/>
        <v/>
      </c>
      <c r="T658" s="32" t="str">
        <f>IF($Q658&lt;&gt;"Sim","",IF($N658&gt;Parâmetros!$E$15,"Sim","Não"))</f>
        <v/>
      </c>
      <c r="U658" s="17" t="str">
        <f t="shared" si="113"/>
        <v>Fora da apuração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FALTA DE REGISTRO · dia 4 de 5 do ciclo</v>
      </c>
      <c r="W658" s="34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4</v>
      </c>
      <c r="X658" s="34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Falta de registro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27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IFERROR(INDEX(Cadastro!$C$5:$C$112,$AB659),"NÃO INFORMADO")</f>
        <v>ELE</v>
      </c>
      <c r="D659" s="17" t="str">
        <f>IFERROR(INDEX(Cadastro!$D$5:$D$112,$AB659),"")</f>
        <v>C</v>
      </c>
      <c r="E659" s="17" t="str">
        <f>IFERROR(INDEX(Cadastro!$G$5:$G$112,$AB659),"")</f>
        <v>C</v>
      </c>
      <c r="F659" s="29">
        <v>46273</v>
      </c>
      <c r="G659" s="32" t="str">
        <f t="shared" si="108"/>
        <v>ter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0</v>
      </c>
      <c r="M659" s="30">
        <f>IFERROR(INDEX(Parâmetros!$E$6:$E$11,MATCH($K659,Parâmetros!$A$6:$A$11,0)),"")</f>
        <v>6.67</v>
      </c>
      <c r="N659" s="33">
        <f t="shared" si="109"/>
        <v>0</v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110"/>
        <v/>
      </c>
      <c r="R659" s="32" t="str">
        <f t="shared" si="111"/>
        <v/>
      </c>
      <c r="S659" s="30" t="str">
        <f t="shared" si="112"/>
        <v/>
      </c>
      <c r="T659" s="32" t="str">
        <f>IF($Q659&lt;&gt;"Sim","",IF($N659&gt;Parâmetros!$E$15,"Sim","Não"))</f>
        <v/>
      </c>
      <c r="U659" s="17" t="str">
        <f t="shared" si="113"/>
        <v>Fora da apuração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FALTA DE REGISTRO · dia 5 de 5 do ciclo</v>
      </c>
      <c r="W659" s="34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5</v>
      </c>
      <c r="X659" s="34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Falta de registro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27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IFERROR(INDEX(Cadastro!$C$5:$C$112,$AB660),"NÃO INFORMADO")</f>
        <v>ELE</v>
      </c>
      <c r="D660" s="17" t="str">
        <f>IFERROR(INDEX(Cadastro!$D$5:$D$112,$AB660),"")</f>
        <v>C</v>
      </c>
      <c r="E660" s="17" t="str">
        <f>IFERROR(INDEX(Cadastro!$G$5:$G$112,$AB660),"")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/>
      </c>
      <c r="L660" s="30">
        <f>SUMIFS(Dados!$E:$E,Dados!$A:$A,$A660,Dados!$S:$S,$F660)</f>
        <v>0</v>
      </c>
      <c r="M660" s="30" t="str">
        <f>IFERROR(INDEX(Parâmetros!$E$6:$E$11,MATCH($K660,Parâmetros!$A$6:$A$11,0)),"")</f>
        <v/>
      </c>
      <c r="N660" s="33" t="str">
        <f t="shared" si="109"/>
        <v/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Folga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Folga prevista pelo ciclo</v>
      </c>
      <c r="W660" s="34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0</v>
      </c>
      <c r="X660" s="34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1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Folga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27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IFERROR(INDEX(Cadastro!$C$5:$C$112,$AB661),"NÃO INFORMADO")</f>
        <v>ELE</v>
      </c>
      <c r="D661" s="17" t="str">
        <f>IFERROR(INDEX(Cadastro!$D$5:$D$112,$AB661),"")</f>
        <v>C</v>
      </c>
      <c r="E661" s="17" t="str">
        <f>IFERROR(INDEX(Cadastro!$G$5:$G$112,$AB661),"")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1 de 5 do ciclo</v>
      </c>
      <c r="W661" s="34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1</v>
      </c>
      <c r="X661" s="34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IFERROR(MATCH($A661&amp;"|"&amp;TEXT(_xlfn.MAXIFS(Cadastro!$E$5:$E$112,Cadastro!$A$5:$A$112,$A661,Cadastro!$E$5:$E$112,"&lt;="&amp;$F661),"yyyymmdd"),Cadastro!$I$5:$I$112,0),"")</f>
        <v>27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IFERROR(INDEX(Cadastro!$C$5:$C$112,$AB662),"NÃO INFORMADO")</f>
        <v>ELE</v>
      </c>
      <c r="D662" s="17" t="str">
        <f>IFERROR(INDEX(Cadastro!$D$5:$D$112,$AB662),"")</f>
        <v>C</v>
      </c>
      <c r="E662" s="17" t="str">
        <f>IFERROR(INDEX(Cadastro!$G$5:$G$112,$AB662),"")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2 de 5 do ciclo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2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27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IFERROR(INDEX(Cadastro!$C$5:$C$112,$AB663),"NÃO INFORMADO")</f>
        <v>ELE</v>
      </c>
      <c r="D663" s="17" t="str">
        <f>IFERROR(INDEX(Cadastro!$D$5:$D$112,$AB663),"")</f>
        <v>C</v>
      </c>
      <c r="E663" s="17" t="str">
        <f>IFERROR(INDEX(Cadastro!$G$5:$G$112,$AB663),"")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C</v>
      </c>
      <c r="L663" s="30">
        <f>SUMIFS(Dados!$E:$E,Dados!$A:$A,$A663,Dados!$S:$S,$F663)</f>
        <v>0</v>
      </c>
      <c r="M663" s="30">
        <f>IFERROR(INDEX(Parâmetros!$E$6:$E$11,MATCH($K663,Parâmetros!$A$6:$A$11,0)),"")</f>
        <v>6.67</v>
      </c>
      <c r="N663" s="33">
        <f t="shared" si="109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3 de 5 do ciclo</v>
      </c>
      <c r="W663" s="34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3</v>
      </c>
      <c r="X663" s="34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0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27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IFERROR(INDEX(Cadastro!$C$5:$C$112,$AB664),"NÃO INFORMADO")</f>
        <v>ELE</v>
      </c>
      <c r="D664" s="17" t="str">
        <f>IFERROR(INDEX(Cadastro!$D$5:$D$112,$AB664),"")</f>
        <v>C</v>
      </c>
      <c r="E664" s="17" t="str">
        <f>IFERROR(INDEX(Cadastro!$G$5:$G$112,$AB664),"")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4 de 5 do ciclo</v>
      </c>
      <c r="W664" s="34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4</v>
      </c>
      <c r="X664" s="34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27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IFERROR(INDEX(Cadastro!$C$5:$C$112,$AB665),"NÃO INFORMADO")</f>
        <v>ELE</v>
      </c>
      <c r="D665" s="17" t="str">
        <f>IFERROR(INDEX(Cadastro!$D$5:$D$112,$AB665),"")</f>
        <v>C</v>
      </c>
      <c r="E665" s="17" t="str">
        <f>IFERROR(INDEX(Cadastro!$G$5:$G$112,$AB665),"")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5 de 5 do ciclo</v>
      </c>
      <c r="W665" s="34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5</v>
      </c>
      <c r="X665" s="34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27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IFERROR(INDEX(Cadastro!$C$5:$C$112,$AB666),"NÃO INFORMADO")</f>
        <v>ELE</v>
      </c>
      <c r="D666" s="17" t="str">
        <f>IFERROR(INDEX(Cadastro!$D$5:$D$112,$AB666),"")</f>
        <v>C</v>
      </c>
      <c r="E666" s="17" t="str">
        <f>IFERROR(INDEX(Cadastro!$G$5:$G$112,$AB666),"")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109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prevista pelo ciclo</v>
      </c>
      <c r="W666" s="34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0</v>
      </c>
      <c r="X666" s="34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1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27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IFERROR(INDEX(Cadastro!$C$5:$C$112,$AB667),"NÃO INFORMADO")</f>
        <v>ELE</v>
      </c>
      <c r="D667" s="17" t="str">
        <f>IFERROR(INDEX(Cadastro!$D$5:$D$112,$AB667),"")</f>
        <v>C</v>
      </c>
      <c r="E667" s="17" t="str">
        <f>IFERROR(INDEX(Cadastro!$G$5:$G$112,$AB667),"")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1 de 5 do ciclo</v>
      </c>
      <c r="W667" s="34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1</v>
      </c>
      <c r="X667" s="34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27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IFERROR(INDEX(Cadastro!$C$5:$C$112,$AB668),"NÃO INFORMADO")</f>
        <v>ELE</v>
      </c>
      <c r="D668" s="17" t="str">
        <f>IFERROR(INDEX(Cadastro!$D$5:$D$112,$AB668),"")</f>
        <v>C</v>
      </c>
      <c r="E668" s="17" t="str">
        <f>IFERROR(INDEX(Cadastro!$G$5:$G$112,$AB668),"")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2 de 5 do ciclo</v>
      </c>
      <c r="W668" s="34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2</v>
      </c>
      <c r="X668" s="34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IFERROR(MATCH($A668&amp;"|"&amp;TEXT(_xlfn.MAXIFS(Cadastro!$E$5:$E$112,Cadastro!$A$5:$A$112,$A668,Cadastro!$E$5:$E$112,"&lt;="&amp;$F668),"yyyymmdd"),Cadastro!$I$5:$I$112,0),"")</f>
        <v>27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IFERROR(INDEX(Cadastro!$C$5:$C$112,$AB669),"NÃO INFORMADO")</f>
        <v>ELE</v>
      </c>
      <c r="D669" s="17" t="str">
        <f>IFERROR(INDEX(Cadastro!$D$5:$D$112,$AB669),"")</f>
        <v>C</v>
      </c>
      <c r="E669" s="17" t="str">
        <f>IFERROR(INDEX(Cadastro!$G$5:$G$112,$AB669),"")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C</v>
      </c>
      <c r="L669" s="30">
        <f>SUMIFS(Dados!$E:$E,Dados!$A:$A,$A669,Dados!$S:$S,$F669)</f>
        <v>0</v>
      </c>
      <c r="M669" s="30">
        <f>IFERROR(INDEX(Parâmetros!$E$6:$E$11,MATCH($K669,Parâmetros!$A$6:$A$11,0)),"")</f>
        <v>6.67</v>
      </c>
      <c r="N669" s="33">
        <f t="shared" si="109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3 de 5 do ciclo</v>
      </c>
      <c r="W669" s="34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3</v>
      </c>
      <c r="X669" s="34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0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27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IFERROR(INDEX(Cadastro!$C$5:$C$112,$AB670),"NÃO INFORMADO")</f>
        <v>ELE</v>
      </c>
      <c r="D670" s="17" t="str">
        <f>IFERROR(INDEX(Cadastro!$D$5:$D$112,$AB670),"")</f>
        <v>C</v>
      </c>
      <c r="E670" s="17" t="str">
        <f>IFERROR(INDEX(Cadastro!$G$5:$G$112,$AB670),"")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4 de 5 do ciclo</v>
      </c>
      <c r="W670" s="34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4</v>
      </c>
      <c r="X670" s="34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27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IFERROR(INDEX(Cadastro!$C$5:$C$112,$AB671),"NÃO INFORMADO")</f>
        <v>ELE</v>
      </c>
      <c r="D671" s="17" t="str">
        <f>IFERROR(INDEX(Cadastro!$D$5:$D$112,$AB671),"")</f>
        <v>C</v>
      </c>
      <c r="E671" s="17" t="str">
        <f>IFERROR(INDEX(Cadastro!$G$5:$G$112,$AB671),"")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5 de 5 do ciclo</v>
      </c>
      <c r="W671" s="34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5</v>
      </c>
      <c r="X671" s="34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27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IFERROR(INDEX(Cadastro!$C$5:$C$112,$AB672),"NÃO INFORMADO")</f>
        <v>ELE</v>
      </c>
      <c r="D672" s="17" t="str">
        <f>IFERROR(INDEX(Cadastro!$D$5:$D$112,$AB672),"")</f>
        <v>C</v>
      </c>
      <c r="E672" s="17" t="str">
        <f>IFERROR(INDEX(Cadastro!$G$5:$G$112,$AB672),"")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109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prevista pelo ciclo</v>
      </c>
      <c r="W672" s="34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0</v>
      </c>
      <c r="X672" s="34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1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27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IFERROR(INDEX(Cadastro!$C$5:$C$112,$AB673),"NÃO INFORMADO")</f>
        <v>ELE</v>
      </c>
      <c r="D673" s="17" t="str">
        <f>IFERROR(INDEX(Cadastro!$D$5:$D$112,$AB673),"")</f>
        <v>C</v>
      </c>
      <c r="E673" s="17" t="str">
        <f>IFERROR(INDEX(Cadastro!$G$5:$G$112,$AB673),"")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1 de 5 do ciclo</v>
      </c>
      <c r="W673" s="34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1</v>
      </c>
      <c r="X673" s="34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27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IFERROR(INDEX(Cadastro!$C$5:$C$112,$AB674),"NÃO INFORMADO")</f>
        <v>ELE</v>
      </c>
      <c r="D674" s="17" t="str">
        <f>IFERROR(INDEX(Cadastro!$D$5:$D$112,$AB674),"")</f>
        <v>C</v>
      </c>
      <c r="E674" s="17" t="str">
        <f>IFERROR(INDEX(Cadastro!$G$5:$G$112,$AB674),"")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2 de 5 do ciclo</v>
      </c>
      <c r="W674" s="34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2</v>
      </c>
      <c r="X674" s="34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27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IFERROR(INDEX(Cadastro!$C$5:$C$112,$AB675),"NÃO INFORMADO")</f>
        <v>ELE</v>
      </c>
      <c r="D675" s="17" t="str">
        <f>IFERROR(INDEX(Cadastro!$D$5:$D$112,$AB675),"")</f>
        <v>C</v>
      </c>
      <c r="E675" s="17" t="str">
        <f>IFERROR(INDEX(Cadastro!$G$5:$G$112,$AB675),"")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C</v>
      </c>
      <c r="L675" s="30">
        <f>SUMIFS(Dados!$E:$E,Dados!$A:$A,$A675,Dados!$S:$S,$F675)</f>
        <v>0</v>
      </c>
      <c r="M675" s="30">
        <f>IFERROR(INDEX(Parâmetros!$E$6:$E$11,MATCH($K675,Parâmetros!$A$6:$A$11,0)),"")</f>
        <v>6.67</v>
      </c>
      <c r="N675" s="33">
        <f t="shared" si="109"/>
        <v>0</v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Fora da apuração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FALTA DE REGISTRO · dia 3 de 5 do ciclo</v>
      </c>
      <c r="W675" s="34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3</v>
      </c>
      <c r="X675" s="34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0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Falta de registro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IFERROR(MATCH($A675&amp;"|"&amp;TEXT(_xlfn.MAXIFS(Cadastro!$E$5:$E$112,Cadastro!$A$5:$A$112,$A675,Cadastro!$E$5:$E$112,"&lt;="&amp;$F675),"yyyymmdd"),Cadastro!$I$5:$I$112,0),"")</f>
        <v>27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IFERROR(INDEX(Cadastro!$C$5:$C$112,$AB676),"NÃO INFORMADO")</f>
        <v>ELE</v>
      </c>
      <c r="D676" s="17" t="str">
        <f>IFERROR(INDEX(Cadastro!$D$5:$D$112,$AB676),"")</f>
        <v>C</v>
      </c>
      <c r="E676" s="17" t="str">
        <f>IFERROR(INDEX(Cadastro!$G$5:$G$112,$AB676),"")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4 de 5 do ciclo</v>
      </c>
      <c r="W676" s="34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4</v>
      </c>
      <c r="X676" s="34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27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IFERROR(INDEX(Cadastro!$C$5:$C$112,$AB677),"NÃO INFORMADO")</f>
        <v>ELE</v>
      </c>
      <c r="D677" s="17" t="str">
        <f>IFERROR(INDEX(Cadastro!$D$5:$D$112,$AB677),"")</f>
        <v>C</v>
      </c>
      <c r="E677" s="17" t="str">
        <f>IFERROR(INDEX(Cadastro!$G$5:$G$112,$AB677),"")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5 de 5 do ciclo</v>
      </c>
      <c r="W677" s="34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5</v>
      </c>
      <c r="X677" s="34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27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IFERROR(INDEX(Cadastro!$C$5:$C$112,$AB678),"NÃO INFORMADO")</f>
        <v>ELE</v>
      </c>
      <c r="D678" s="17" t="str">
        <f>IFERROR(INDEX(Cadastro!$D$5:$D$112,$AB678),"")</f>
        <v>C</v>
      </c>
      <c r="E678" s="17" t="str">
        <f>IFERROR(INDEX(Cadastro!$G$5:$G$112,$AB678),"")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/>
      </c>
      <c r="L678" s="30">
        <f>SUMIFS(Dados!$E:$E,Dados!$A:$A,$A678,Dados!$S:$S,$F678)</f>
        <v>0</v>
      </c>
      <c r="M678" s="30" t="str">
        <f>IFERROR(INDEX(Parâmetros!$E$6:$E$11,MATCH($K678,Parâmetros!$A$6:$A$11,0)),"")</f>
        <v/>
      </c>
      <c r="N678" s="33" t="str">
        <f t="shared" si="109"/>
        <v/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Folga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Folga prevista pelo ciclo</v>
      </c>
      <c r="W678" s="34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0</v>
      </c>
      <c r="X678" s="34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1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Folga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27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IFERROR(INDEX(Cadastro!$C$5:$C$112,$AB679),"NÃO INFORMADO")</f>
        <v>ELE</v>
      </c>
      <c r="D679" s="17" t="str">
        <f>IFERROR(INDEX(Cadastro!$D$5:$D$112,$AB679),"")</f>
        <v>C</v>
      </c>
      <c r="E679" s="17" t="str">
        <f>IFERROR(INDEX(Cadastro!$G$5:$G$112,$AB679),"")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1 de 5 do ciclo</v>
      </c>
      <c r="W679" s="34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1</v>
      </c>
      <c r="X679" s="34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27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IFERROR(INDEX(Cadastro!$C$5:$C$112,$AB680),"NÃO INFORMADO")</f>
        <v>ELE</v>
      </c>
      <c r="D680" s="17" t="str">
        <f>IFERROR(INDEX(Cadastro!$D$5:$D$112,$AB680),"")</f>
        <v>C</v>
      </c>
      <c r="E680" s="17" t="str">
        <f>IFERROR(INDEX(Cadastro!$G$5:$G$112,$AB680),"")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2 de 5 do ciclo</v>
      </c>
      <c r="W680" s="34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2</v>
      </c>
      <c r="X680" s="34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27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IFERROR(INDEX(Cadastro!$C$5:$C$112,$AB681),"NÃO INFORMADO")</f>
        <v>ELE</v>
      </c>
      <c r="D681" s="17" t="str">
        <f>IFERROR(INDEX(Cadastro!$D$5:$D$112,$AB681),"")</f>
        <v>C</v>
      </c>
      <c r="E681" s="17" t="str">
        <f>IFERROR(INDEX(Cadastro!$G$5:$G$112,$AB681),"")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C</v>
      </c>
      <c r="L681" s="30">
        <f>SUMIFS(Dados!$E:$E,Dados!$A:$A,$A681,Dados!$S:$S,$F681)</f>
        <v>0</v>
      </c>
      <c r="M681" s="30">
        <f>IFERROR(INDEX(Parâmetros!$E$6:$E$11,MATCH($K681,Parâmetros!$A$6:$A$11,0)),"")</f>
        <v>6.67</v>
      </c>
      <c r="N681" s="33">
        <f t="shared" si="109"/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3 de 5 do ciclo</v>
      </c>
      <c r="W681" s="34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3</v>
      </c>
      <c r="X681" s="34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27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IFERROR(INDEX(Cadastro!$C$5:$C$112,$AB682),"NÃO INFORMADO")</f>
        <v>ELE</v>
      </c>
      <c r="D682" s="17" t="str">
        <f>IFERROR(INDEX(Cadastro!$D$5:$D$112,$AB682),"")</f>
        <v>C</v>
      </c>
      <c r="E682" s="17" t="str">
        <f>IFERROR(INDEX(Cadastro!$G$5:$G$112,$AB682),"")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4 de 5 do ciclo</v>
      </c>
      <c r="W682" s="34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4</v>
      </c>
      <c r="X682" s="34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27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IFERROR(INDEX(Cadastro!$C$5:$C$112,$AB683),"NÃO INFORMADO")</f>
        <v>ELE</v>
      </c>
      <c r="D683" s="17" t="str">
        <f>IFERROR(INDEX(Cadastro!$D$5:$D$112,$AB683),"")</f>
        <v>C</v>
      </c>
      <c r="E683" s="17" t="str">
        <f>IFERROR(INDEX(Cadastro!$G$5:$G$112,$AB683),"")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5 de 5 do ciclo</v>
      </c>
      <c r="W683" s="34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5</v>
      </c>
      <c r="X683" s="34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27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IFERROR(INDEX(Cadastro!$C$5:$C$112,$AB684),"NÃO INFORMADO")</f>
        <v>ELE</v>
      </c>
      <c r="D684" s="17" t="str">
        <f>IFERROR(INDEX(Cadastro!$D$5:$D$112,$AB684),"")</f>
        <v>C</v>
      </c>
      <c r="E684" s="17" t="str">
        <f>IFERROR(INDEX(Cadastro!$G$5:$G$112,$AB684),"")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/>
      </c>
      <c r="L684" s="30">
        <f>SUMIFS(Dados!$E:$E,Dados!$A:$A,$A684,Dados!$S:$S,$F684)</f>
        <v>0</v>
      </c>
      <c r="M684" s="30" t="str">
        <f>IFERROR(INDEX(Parâmetros!$E$6:$E$11,MATCH($K684,Parâmetros!$A$6:$A$11,0)),"")</f>
        <v/>
      </c>
      <c r="N684" s="33" t="str">
        <f t="shared" si="109"/>
        <v/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Folga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6x1"),WEEKDAY($F684,2)=6,AND($A684=$A678,$L678&gt;0)),"Folga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Folga prevista pelo ciclo</v>
      </c>
      <c r="W684" s="34">
        <f>IF(OR(OR($D684="6x1",$D684="FF 6x1"),$D684="5x2"),"",IF($AB684&lt;&gt;$AB683,IF(IFERROR(INDEX(Cadastro!$F$5:$F$112,$AB684),"")="",IF($L684&gt;0,1,0),IF(IFERROR(INDEX(Cadastro!$F$5:$F$112,$AB684),"")&lt;=IFERROR(INDEX(Parâmetros!$B$39:$B$48,MATCH($E684,Parâmetros!$A$39:$A$48,0)),99),IFERROR(INDEX(Cadastro!$F$5:$F$112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0</v>
      </c>
      <c r="X684" s="34">
        <f>IF(OR(OR($D684="6x1",$D684="FF 6x1"),$D684="5x2"),"",IF($AB684&lt;&gt;$AB683,IF(IFERROR(INDEX(Cadastro!$F$5:$F$112,$AB684),"")="",0,IF(IFERROR(INDEX(Cadastro!$F$5:$F$112,$AB684),"")&gt;IFERROR(INDEX(Parâmetros!$B$39:$B$48,MATCH($E684,Parâmetros!$A$39:$A$48,0)),99),IFERROR(INDEX(Cadastro!$F$5:$F$112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1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registro"),IF(AND($AB684&lt;&gt;$AB683,IFERROR(INDEX(Cadastro!$F$5:$F$112,$AB684),"")=""),"Indeterminado (início da série)",IF($X684&gt;0,"Folga","Falta de registro"))))))))</f>
        <v>Folga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IFERROR(MATCH($A684&amp;"|"&amp;TEXT(_xlfn.MAXIFS(Cadastro!$E$5:$E$112,Cadastro!$A$5:$A$112,$A684,Cadastro!$E$5:$E$112,"&lt;="&amp;$F684),"yyyymmdd"),Cadastro!$I$5:$I$112,0),"")</f>
        <v>27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IFERROR(INDEX(Cadastro!$C$5:$C$112,$AB685),"NÃO INFORMADO")</f>
        <v>ELE</v>
      </c>
      <c r="D685" s="17" t="str">
        <f>IFERROR(INDEX(Cadastro!$D$5:$D$112,$AB685),"")</f>
        <v>C</v>
      </c>
      <c r="E685" s="17" t="str">
        <f>IFERROR(INDEX(Cadastro!$G$5:$G$112,$AB685),"")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6x1"),WEEKDAY($F685,2)=6,AND($A685=$A679,$L679&gt;0)),"Folga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1 de 5 do ciclo</v>
      </c>
      <c r="W685" s="34">
        <f>IF(OR(OR($D685="6x1",$D685="FF 6x1"),$D685="5x2"),"",IF($AB685&lt;&gt;$AB684,IF(IFERROR(INDEX(Cadastro!$F$5:$F$112,$AB685),"")="",IF($L685&gt;0,1,0),IF(IFERROR(INDEX(Cadastro!$F$5:$F$112,$AB685),"")&lt;=IFERROR(INDEX(Parâmetros!$B$39:$B$48,MATCH($E685,Parâmetros!$A$39:$A$48,0)),99),IFERROR(INDEX(Cadastro!$F$5:$F$112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1</v>
      </c>
      <c r="X685" s="34">
        <f>IF(OR(OR($D685="6x1",$D685="FF 6x1"),$D685="5x2"),"",IF($AB685&lt;&gt;$AB684,IF(IFERROR(INDEX(Cadastro!$F$5:$F$112,$AB685),"")="",0,IF(IFERROR(INDEX(Cadastro!$F$5:$F$112,$AB685),"")&gt;IFERROR(INDEX(Parâmetros!$B$39:$B$48,MATCH($E685,Parâmetros!$A$39:$A$48,0)),99),IFERROR(INDEX(Cadastro!$F$5:$F$112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registro"),IF(AND($AB685&lt;&gt;$AB684,IFERROR(INDEX(Cadastro!$F$5:$F$112,$AB685),"")=""),"Indeterminado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IFERROR(MATCH($A685&amp;"|"&amp;TEXT(_xlfn.MAXIFS(Cadastro!$E$5:$E$112,Cadastro!$A$5:$A$112,$A685,Cadastro!$E$5:$E$112,"&lt;="&amp;$F685),"yyyymmdd"),Cadastro!$I$5:$I$112,0),"")</f>
        <v>27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2 de 5 do ciclo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2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27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52403</v>
      </c>
      <c r="B687" s="17" t="s">
        <v>177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6x1"),WEEKDAY($F687,2)=6,AND($A687=$A676,$L676&gt;0)),"Folga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28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52403</v>
      </c>
      <c r="B688" s="17" t="s">
        <v>177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46266</v>
      </c>
      <c r="G688" s="32" t="str">
        <f t="shared" si="114"/>
        <v>ter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/>
      </c>
      <c r="L688" s="30">
        <f>SUMIFS(Dados!$E:$E,Dados!$A:$A,$A688,Dados!$S:$S,$F688)</f>
        <v>0</v>
      </c>
      <c r="M688" s="30" t="str">
        <f>IFERROR(INDEX(Parâmetros!$E$6:$E$11,MATCH($K688,Parâmetros!$A$6:$A$11,0)),"")</f>
        <v/>
      </c>
      <c r="N688" s="33" t="str">
        <f t="shared" si="115"/>
        <v/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116"/>
        <v/>
      </c>
      <c r="R688" s="32" t="str">
        <f t="shared" si="117"/>
        <v/>
      </c>
      <c r="S688" s="30" t="str">
        <f t="shared" si="118"/>
        <v/>
      </c>
      <c r="T688" s="32" t="str">
        <f>IF($Q688&lt;&gt;"Sim","",IF($N688&gt;Parâmetros!$E$15,"Sim","Não"))</f>
        <v/>
      </c>
      <c r="U688" s="17" t="str">
        <f t="shared" si="119"/>
        <v>Folga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6x1"),WEEKDAY($F688,2)=6,AND($A688=$A677,$L677&gt;0)),"Folga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Folga prevista pelo ciclo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0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1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Folga</v>
      </c>
      <c r="Z688" s="34">
        <f>IF(OR($L688&gt;0,$F688&gt;Parâmetros!$E$14),0,IF($A688&lt;&gt;$A687,1,N($Z687)+1))</f>
        <v>1</v>
      </c>
      <c r="AA688" s="34">
        <f>IF(OR($L688&gt;0,$F688&gt;Parâmetros!$E$14),0,IF(OR($A688&lt;&gt;$A689,$F689&gt;Parâmetros!$E$14),1,N($AA689)+1))</f>
        <v>1</v>
      </c>
      <c r="AB688" s="31">
        <f>IFERROR(MATCH($A688&amp;"|"&amp;TEXT(_xlfn.MAXIFS(Cadastro!$E$5:$E$112,Cadastro!$A$5:$A$112,$A688,Cadastro!$E$5:$E$112,"&lt;="&amp;$F688),"yyyymmdd"),Cadastro!$I$5:$I$112,0),"")</f>
        <v>28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52403</v>
      </c>
      <c r="B689" s="17" t="s">
        <v>177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46267</v>
      </c>
      <c r="G689" s="32" t="str">
        <f t="shared" si="114"/>
        <v>qua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0</v>
      </c>
      <c r="M689" s="30">
        <f>IFERROR(INDEX(Parâmetros!$E$6:$E$11,MATCH($K689,Parâmetros!$A$6:$A$11,0)),"")</f>
        <v>6.67</v>
      </c>
      <c r="N689" s="33">
        <f t="shared" si="115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16"/>
        <v/>
      </c>
      <c r="R689" s="32" t="str">
        <f t="shared" si="117"/>
        <v/>
      </c>
      <c r="S689" s="30" t="str">
        <f t="shared" si="118"/>
        <v/>
      </c>
      <c r="T689" s="32" t="str">
        <f>IF($Q689&lt;&gt;"Sim","",IF($N689&gt;Parâmetros!$E$15,"Sim","Não"))</f>
        <v/>
      </c>
      <c r="U689" s="17" t="str">
        <f t="shared" si="119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6x1"),WEEKDAY($F689,2)=6,AND($A689=$A678,$L678&gt;0)),"Folga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1 de 5 do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1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IFERROR(MATCH($A689&amp;"|"&amp;TEXT(_xlfn.MAXIFS(Cadastro!$E$5:$E$112,Cadastro!$A$5:$A$112,$A689,Cadastro!$E$5:$E$112,"&lt;="&amp;$F689),"yyyymmdd"),Cadastro!$I$5:$I$112,0),"")</f>
        <v>28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52403</v>
      </c>
      <c r="B690" s="17" t="s">
        <v>177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0</v>
      </c>
      <c r="M690" s="30">
        <f>IFERROR(INDEX(Parâmetros!$E$6:$E$11,MATCH($K690,Parâmetros!$A$6:$A$11,0)),"")</f>
        <v>6.67</v>
      </c>
      <c r="N690" s="33">
        <f t="shared" si="115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6x1"),WEEKDAY($F690,2)=6,AND($A690=$A679,$L679&gt;0)),"Folga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2 de 5 do ciclo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2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28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52403</v>
      </c>
      <c r="B691" s="17" t="s">
        <v>177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46269</v>
      </c>
      <c r="G691" s="32" t="str">
        <f t="shared" si="114"/>
        <v>sex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0</v>
      </c>
      <c r="M691" s="30">
        <f>IFERROR(INDEX(Parâmetros!$E$6:$E$11,MATCH($K691,Parâmetros!$A$6:$A$11,0)),"")</f>
        <v>6.67</v>
      </c>
      <c r="N691" s="33">
        <f t="shared" si="115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116"/>
        <v/>
      </c>
      <c r="R691" s="32" t="str">
        <f t="shared" si="117"/>
        <v/>
      </c>
      <c r="S691" s="30" t="str">
        <f t="shared" si="118"/>
        <v/>
      </c>
      <c r="T691" s="32" t="str">
        <f>IF($Q691&lt;&gt;"Sim","",IF($N691&gt;Parâmetros!$E$15,"Sim","Não"))</f>
        <v/>
      </c>
      <c r="U691" s="17" t="str">
        <f t="shared" si="119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6x1"),WEEKDAY($F691,2)=6,AND($A691=$A680,$L680&gt;0)),"Folga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3 de 5 do ciclo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3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28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52403</v>
      </c>
      <c r="B692" s="17" t="s">
        <v>177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46270</v>
      </c>
      <c r="G692" s="32" t="str">
        <f t="shared" si="114"/>
        <v>sáb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0</v>
      </c>
      <c r="M692" s="30">
        <f>IFERROR(INDEX(Parâmetros!$E$6:$E$11,MATCH($K692,Parâmetros!$A$6:$A$11,0)),"")</f>
        <v>6.67</v>
      </c>
      <c r="N692" s="33">
        <f t="shared" si="115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116"/>
        <v/>
      </c>
      <c r="R692" s="32" t="str">
        <f t="shared" si="117"/>
        <v/>
      </c>
      <c r="S692" s="30" t="str">
        <f t="shared" si="118"/>
        <v/>
      </c>
      <c r="T692" s="32" t="str">
        <f>IF($Q692&lt;&gt;"Sim","",IF($N692&gt;Parâmetros!$E$15,"Sim","Não"))</f>
        <v/>
      </c>
      <c r="U692" s="17" t="str">
        <f t="shared" si="119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6x1"),WEEKDAY($F692,2)=6,AND($A692=$A681,$L681&gt;0)),"Folga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4 de 5 do ciclo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4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28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52403</v>
      </c>
      <c r="B693" s="17" t="s">
        <v>177</v>
      </c>
      <c r="C693" s="17" t="str">
        <f>IFERROR(INDEX(Cadastro!$C$5:$C$112,$AB693),"NÃO INFORMADO")</f>
        <v>ELE</v>
      </c>
      <c r="D693" s="17" t="str">
        <f>IFERROR(INDEX(Cadastro!$D$5:$D$112,$AB693),"")</f>
        <v>C</v>
      </c>
      <c r="E693" s="17" t="str">
        <f>IFERROR(INDEX(Cadastro!$G$5:$G$112,$AB693),"")</f>
        <v>C</v>
      </c>
      <c r="F693" s="29">
        <v>46271</v>
      </c>
      <c r="G693" s="32" t="str">
        <f t="shared" si="114"/>
        <v>dom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0</v>
      </c>
      <c r="M693" s="30">
        <f>IFERROR(INDEX(Parâmetros!$E$6:$E$11,MATCH($K693,Parâmetros!$A$6:$A$11,0)),"")</f>
        <v>6.67</v>
      </c>
      <c r="N693" s="33">
        <f t="shared" si="115"/>
        <v>0</v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16"/>
        <v/>
      </c>
      <c r="R693" s="32" t="str">
        <f t="shared" si="117"/>
        <v/>
      </c>
      <c r="S693" s="30" t="str">
        <f t="shared" si="118"/>
        <v/>
      </c>
      <c r="T693" s="32" t="str">
        <f>IF($Q693&lt;&gt;"Sim","",IF($N693&gt;Parâmetros!$E$15,"Sim","Não"))</f>
        <v/>
      </c>
      <c r="U693" s="17" t="str">
        <f t="shared" si="119"/>
        <v>Fora da apuração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FALTA DE REGISTRO · dia 5 de 5 do ciclo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5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Falta de registro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IFERROR(MATCH($A693&amp;"|"&amp;TEXT(_xlfn.MAXIFS(Cadastro!$E$5:$E$112,Cadastro!$A$5:$A$112,$A693,Cadastro!$E$5:$E$112,"&lt;="&amp;$F693),"yyyymmdd"),Cadastro!$I$5:$I$112,0),"")</f>
        <v>28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52403</v>
      </c>
      <c r="B694" s="17" t="s">
        <v>177</v>
      </c>
      <c r="C694" s="17" t="str">
        <f>IFERROR(INDEX(Cadastro!$C$5:$C$112,$AB694),"NÃO INFORMADO")</f>
        <v>ELE</v>
      </c>
      <c r="D694" s="17" t="str">
        <f>IFERROR(INDEX(Cadastro!$D$5:$D$112,$AB694),"")</f>
        <v>C</v>
      </c>
      <c r="E694" s="17" t="str">
        <f>IFERROR(INDEX(Cadastro!$G$5:$G$112,$AB694),"")</f>
        <v>C</v>
      </c>
      <c r="F694" s="29">
        <v>46272</v>
      </c>
      <c r="G694" s="32" t="str">
        <f t="shared" si="114"/>
        <v>seg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15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16"/>
        <v/>
      </c>
      <c r="R694" s="32" t="str">
        <f t="shared" si="117"/>
        <v/>
      </c>
      <c r="S694" s="30" t="str">
        <f t="shared" si="118"/>
        <v/>
      </c>
      <c r="T694" s="32" t="str">
        <f>IF($Q694&lt;&gt;"Sim","",IF($N694&gt;Parâmetros!$E$15,"Sim","Não"))</f>
        <v/>
      </c>
      <c r="U694" s="17" t="str">
        <f t="shared" si="119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prevista pelo ciclo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0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1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IFERROR(MATCH($A694&amp;"|"&amp;TEXT(_xlfn.MAXIFS(Cadastro!$E$5:$E$112,Cadastro!$A$5:$A$112,$A694,Cadastro!$E$5:$E$112,"&lt;="&amp;$F694),"yyyymmdd"),Cadastro!$I$5:$I$112,0),"")</f>
        <v>28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52403</v>
      </c>
      <c r="B695" s="17" t="s">
        <v>177</v>
      </c>
      <c r="C695" s="17" t="str">
        <f>IFERROR(INDEX(Cadastro!$C$5:$C$112,$AB695),"NÃO INFORMADO")</f>
        <v>ELE</v>
      </c>
      <c r="D695" s="17" t="str">
        <f>IFERROR(INDEX(Cadastro!$D$5:$D$112,$AB695),"")</f>
        <v>C</v>
      </c>
      <c r="E695" s="17" t="str">
        <f>IFERROR(INDEX(Cadastro!$G$5:$G$112,$AB695),"")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0</v>
      </c>
      <c r="M695" s="30">
        <f>IFERROR(INDEX(Parâmetros!$E$6:$E$11,MATCH($K695,Parâmetros!$A$6:$A$11,0)),"")</f>
        <v>6.67</v>
      </c>
      <c r="N695" s="33">
        <f t="shared" si="115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16"/>
        <v/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1 de 5 do ciclo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1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IFERROR(MATCH($A695&amp;"|"&amp;TEXT(_xlfn.MAXIFS(Cadastro!$E$5:$E$112,Cadastro!$A$5:$A$112,$A695,Cadastro!$E$5:$E$112,"&lt;="&amp;$F695),"yyyymmdd"),Cadastro!$I$5:$I$112,0),"")</f>
        <v>28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52403</v>
      </c>
      <c r="B696" s="17" t="s">
        <v>177</v>
      </c>
      <c r="C696" s="17" t="str">
        <f>IFERROR(INDEX(Cadastro!$C$5:$C$112,$AB696),"NÃO INFORMADO")</f>
        <v>ELE</v>
      </c>
      <c r="D696" s="17" t="str">
        <f>IFERROR(INDEX(Cadastro!$D$5:$D$112,$AB696),"")</f>
        <v>C</v>
      </c>
      <c r="E696" s="17" t="str">
        <f>IFERROR(INDEX(Cadastro!$G$5:$G$112,$AB696),"")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C</v>
      </c>
      <c r="L696" s="30">
        <f>SUMIFS(Dados!$E:$E,Dados!$A:$A,$A696,Dados!$S:$S,$F696)</f>
        <v>0</v>
      </c>
      <c r="M696" s="30">
        <f>IFERROR(INDEX(Parâmetros!$E$6:$E$11,MATCH($K696,Parâmetros!$A$6:$A$11,0)),"")</f>
        <v>6.67</v>
      </c>
      <c r="N696" s="33">
        <f t="shared" si="115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2 de 5 do ciclo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2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IFERROR(MATCH($A696&amp;"|"&amp;TEXT(_xlfn.MAXIFS(Cadastro!$E$5:$E$112,Cadastro!$A$5:$A$112,$A696,Cadastro!$E$5:$E$112,"&lt;="&amp;$F696),"yyyymmdd"),Cadastro!$I$5:$I$112,0),"")</f>
        <v>28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52403</v>
      </c>
      <c r="B697" s="17" t="s">
        <v>177</v>
      </c>
      <c r="C697" s="17" t="str">
        <f>IFERROR(INDEX(Cadastro!$C$5:$C$112,$AB697),"NÃO INFORMADO")</f>
        <v>ELE</v>
      </c>
      <c r="D697" s="17" t="str">
        <f>IFERROR(INDEX(Cadastro!$D$5:$D$112,$AB697),"")</f>
        <v>C</v>
      </c>
      <c r="E697" s="17" t="str">
        <f>IFERROR(INDEX(Cadastro!$G$5:$G$112,$AB697),"")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3 de 5 do ciclo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3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IFERROR(MATCH($A697&amp;"|"&amp;TEXT(_xlfn.MAXIFS(Cadastro!$E$5:$E$112,Cadastro!$A$5:$A$112,$A697,Cadastro!$E$5:$E$112,"&lt;="&amp;$F697),"yyyymmdd"),Cadastro!$I$5:$I$112,0),"")</f>
        <v>28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52403</v>
      </c>
      <c r="B698" s="17" t="s">
        <v>177</v>
      </c>
      <c r="C698" s="17" t="str">
        <f>IFERROR(INDEX(Cadastro!$C$5:$C$112,$AB698),"NÃO INFORMADO")</f>
        <v>ELE</v>
      </c>
      <c r="D698" s="17" t="str">
        <f>IFERROR(INDEX(Cadastro!$D$5:$D$112,$AB698),"")</f>
        <v>C</v>
      </c>
      <c r="E698" s="17" t="str">
        <f>IFERROR(INDEX(Cadastro!$G$5:$G$112,$AB698),"")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4 de 5 do ciclo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4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IFERROR(MATCH($A698&amp;"|"&amp;TEXT(_xlfn.MAXIFS(Cadastro!$E$5:$E$112,Cadastro!$A$5:$A$112,$A698,Cadastro!$E$5:$E$112,"&lt;="&amp;$F698),"yyyymmdd"),Cadastro!$I$5:$I$112,0),"")</f>
        <v>28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52403</v>
      </c>
      <c r="B699" s="17" t="s">
        <v>177</v>
      </c>
      <c r="C699" s="17" t="str">
        <f>IFERROR(INDEX(Cadastro!$C$5:$C$112,$AB699),"NÃO INFORMADO")</f>
        <v>ELE</v>
      </c>
      <c r="D699" s="17" t="str">
        <f>IFERROR(INDEX(Cadastro!$D$5:$D$112,$AB699),"")</f>
        <v>C</v>
      </c>
      <c r="E699" s="17" t="str">
        <f>IFERROR(INDEX(Cadastro!$G$5:$G$112,$AB699),"")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5 de 5 do ciclo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5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IFERROR(MATCH($A699&amp;"|"&amp;TEXT(_xlfn.MAXIFS(Cadastro!$E$5:$E$112,Cadastro!$A$5:$A$112,$A699,Cadastro!$E$5:$E$112,"&lt;="&amp;$F699),"yyyymmdd"),Cadastro!$I$5:$I$112,0),"")</f>
        <v>28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52403</v>
      </c>
      <c r="B700" s="17" t="s">
        <v>177</v>
      </c>
      <c r="C700" s="17" t="str">
        <f>IFERROR(INDEX(Cadastro!$C$5:$C$112,$AB700),"NÃO INFORMADO")</f>
        <v>ELE</v>
      </c>
      <c r="D700" s="17" t="str">
        <f>IFERROR(INDEX(Cadastro!$D$5:$D$112,$AB700),"")</f>
        <v>C</v>
      </c>
      <c r="E700" s="17" t="str">
        <f>IFERROR(INDEX(Cadastro!$G$5:$G$112,$AB700),"")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15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prevista pelo ciclo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0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1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IFERROR(MATCH($A700&amp;"|"&amp;TEXT(_xlfn.MAXIFS(Cadastro!$E$5:$E$112,Cadastro!$A$5:$A$112,$A700,Cadastro!$E$5:$E$112,"&lt;="&amp;$F700),"yyyymmdd"),Cadastro!$I$5:$I$112,0),"")</f>
        <v>28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52403</v>
      </c>
      <c r="B701" s="17" t="s">
        <v>177</v>
      </c>
      <c r="C701" s="17" t="str">
        <f>IFERROR(INDEX(Cadastro!$C$5:$C$112,$AB701),"NÃO INFORMADO")</f>
        <v>ELE</v>
      </c>
      <c r="D701" s="17" t="str">
        <f>IFERROR(INDEX(Cadastro!$D$5:$D$112,$AB701),"")</f>
        <v>C</v>
      </c>
      <c r="E701" s="17" t="str">
        <f>IFERROR(INDEX(Cadastro!$G$5:$G$112,$AB701),"")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1 de 5 do ciclo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1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IFERROR(MATCH($A701&amp;"|"&amp;TEXT(_xlfn.MAXIFS(Cadastro!$E$5:$E$112,Cadastro!$A$5:$A$112,$A701,Cadastro!$E$5:$E$112,"&lt;="&amp;$F701),"yyyymmdd"),Cadastro!$I$5:$I$112,0),"")</f>
        <v>28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52403</v>
      </c>
      <c r="B702" s="17" t="s">
        <v>177</v>
      </c>
      <c r="C702" s="17" t="str">
        <f>IFERROR(INDEX(Cadastro!$C$5:$C$112,$AB702),"NÃO INFORMADO")</f>
        <v>ELE</v>
      </c>
      <c r="D702" s="17" t="str">
        <f>IFERROR(INDEX(Cadastro!$D$5:$D$112,$AB702),"")</f>
        <v>C</v>
      </c>
      <c r="E702" s="17" t="str">
        <f>IFERROR(INDEX(Cadastro!$G$5:$G$112,$AB702),"")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C</v>
      </c>
      <c r="L702" s="30">
        <f>SUMIFS(Dados!$E:$E,Dados!$A:$A,$A702,Dados!$S:$S,$F702)</f>
        <v>0</v>
      </c>
      <c r="M702" s="30">
        <f>IFERROR(INDEX(Parâmetros!$E$6:$E$11,MATCH($K702,Parâmetros!$A$6:$A$11,0)),"")</f>
        <v>6.67</v>
      </c>
      <c r="N702" s="33">
        <f t="shared" si="115"/>
        <v>0</v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Fora da apuração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FALTA DE REGISTRO · dia 2 de 5 do ciclo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2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Falta de registro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IFERROR(MATCH($A702&amp;"|"&amp;TEXT(_xlfn.MAXIFS(Cadastro!$E$5:$E$112,Cadastro!$A$5:$A$112,$A702,Cadastro!$E$5:$E$112,"&lt;="&amp;$F702),"yyyymmdd"),Cadastro!$I$5:$I$112,0),"")</f>
        <v>28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52403</v>
      </c>
      <c r="B703" s="17" t="s">
        <v>177</v>
      </c>
      <c r="C703" s="17" t="str">
        <f>IFERROR(INDEX(Cadastro!$C$5:$C$112,$AB703),"NÃO INFORMADO")</f>
        <v>ELE</v>
      </c>
      <c r="D703" s="17" t="str">
        <f>IFERROR(INDEX(Cadastro!$D$5:$D$112,$AB703),"")</f>
        <v>C</v>
      </c>
      <c r="E703" s="17" t="str">
        <f>IFERROR(INDEX(Cadastro!$G$5:$G$112,$AB703),"")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3 de 5 do ciclo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3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IFERROR(MATCH($A703&amp;"|"&amp;TEXT(_xlfn.MAXIFS(Cadastro!$E$5:$E$112,Cadastro!$A$5:$A$112,$A703,Cadastro!$E$5:$E$112,"&lt;="&amp;$F703),"yyyymmdd"),Cadastro!$I$5:$I$112,0),"")</f>
        <v>28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52403</v>
      </c>
      <c r="B704" s="17" t="s">
        <v>177</v>
      </c>
      <c r="C704" s="17" t="str">
        <f>IFERROR(INDEX(Cadastro!$C$5:$C$112,$AB704),"NÃO INFORMADO")</f>
        <v>ELE</v>
      </c>
      <c r="D704" s="17" t="str">
        <f>IFERROR(INDEX(Cadastro!$D$5:$D$112,$AB704),"")</f>
        <v>C</v>
      </c>
      <c r="E704" s="17" t="str">
        <f>IFERROR(INDEX(Cadastro!$G$5:$G$112,$AB704),"")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4 de 5 do ciclo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4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IFERROR(MATCH($A704&amp;"|"&amp;TEXT(_xlfn.MAXIFS(Cadastro!$E$5:$E$112,Cadastro!$A$5:$A$112,$A704,Cadastro!$E$5:$E$112,"&lt;="&amp;$F704),"yyyymmdd"),Cadastro!$I$5:$I$112,0),"")</f>
        <v>28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52403</v>
      </c>
      <c r="B705" s="17" t="s">
        <v>177</v>
      </c>
      <c r="C705" s="17" t="str">
        <f>IFERROR(INDEX(Cadastro!$C$5:$C$112,$AB705),"NÃO INFORMADO")</f>
        <v>ELE</v>
      </c>
      <c r="D705" s="17" t="str">
        <f>IFERROR(INDEX(Cadastro!$D$5:$D$112,$AB705),"")</f>
        <v>C</v>
      </c>
      <c r="E705" s="17" t="str">
        <f>IFERROR(INDEX(Cadastro!$G$5:$G$112,$AB705),"")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5 de 5 do ciclo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5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IFERROR(MATCH($A705&amp;"|"&amp;TEXT(_xlfn.MAXIFS(Cadastro!$E$5:$E$112,Cadastro!$A$5:$A$112,$A705,Cadastro!$E$5:$E$112,"&lt;="&amp;$F705),"yyyymmdd"),Cadastro!$I$5:$I$112,0),"")</f>
        <v>28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52403</v>
      </c>
      <c r="B706" s="17" t="s">
        <v>177</v>
      </c>
      <c r="C706" s="17" t="str">
        <f>IFERROR(INDEX(Cadastro!$C$5:$C$112,$AB706),"NÃO INFORMADO")</f>
        <v>ELE</v>
      </c>
      <c r="D706" s="17" t="str">
        <f>IFERROR(INDEX(Cadastro!$D$5:$D$112,$AB706),"")</f>
        <v>C</v>
      </c>
      <c r="E706" s="17" t="str">
        <f>IFERROR(INDEX(Cadastro!$G$5:$G$112,$AB706),"")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15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Folga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Folga prevista pelo ciclo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0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1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Folga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IFERROR(MATCH($A706&amp;"|"&amp;TEXT(_xlfn.MAXIFS(Cadastro!$E$5:$E$112,Cadastro!$A$5:$A$112,$A706,Cadastro!$E$5:$E$112,"&lt;="&amp;$F706),"yyyymmdd"),Cadastro!$I$5:$I$112,0),"")</f>
        <v>28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52403</v>
      </c>
      <c r="B707" s="17" t="s">
        <v>177</v>
      </c>
      <c r="C707" s="17" t="str">
        <f>IFERROR(INDEX(Cadastro!$C$5:$C$112,$AB707),"NÃO INFORMADO")</f>
        <v>ELE</v>
      </c>
      <c r="D707" s="17" t="str">
        <f>IFERROR(INDEX(Cadastro!$D$5:$D$112,$AB707),"")</f>
        <v>C</v>
      </c>
      <c r="E707" s="17" t="str">
        <f>IFERROR(INDEX(Cadastro!$G$5:$G$112,$AB707),"")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1 de 5 do ciclo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28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52403</v>
      </c>
      <c r="B708" s="17" t="s">
        <v>177</v>
      </c>
      <c r="C708" s="17" t="str">
        <f>IFERROR(INDEX(Cadastro!$C$5:$C$112,$AB708),"NÃO INFORMADO")</f>
        <v>ELE</v>
      </c>
      <c r="D708" s="17" t="str">
        <f>IFERROR(INDEX(Cadastro!$D$5:$D$112,$AB708),"")</f>
        <v>C</v>
      </c>
      <c r="E708" s="17" t="str">
        <f>IFERROR(INDEX(Cadastro!$G$5:$G$112,$AB708),"")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>C</v>
      </c>
      <c r="L708" s="30">
        <f>SUMIFS(Dados!$E:$E,Dados!$A:$A,$A708,Dados!$S:$S,$F708)</f>
        <v>0</v>
      </c>
      <c r="M708" s="30">
        <f>IFERROR(INDEX(Parâmetros!$E$6:$E$11,MATCH($K708,Parâmetros!$A$6:$A$11,0)),"")</f>
        <v>6.67</v>
      </c>
      <c r="N708" s="33">
        <f t="shared" si="115"/>
        <v>0</v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Fora da apuração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FALTA DE REGISTRO · dia 2 de 5 do ciclo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2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Falta de registro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28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52403</v>
      </c>
      <c r="B709" s="17" t="s">
        <v>177</v>
      </c>
      <c r="C709" s="17" t="str">
        <f>IFERROR(INDEX(Cadastro!$C$5:$C$112,$AB709),"NÃO INFORMADO")</f>
        <v>ELE</v>
      </c>
      <c r="D709" s="17" t="str">
        <f>IFERROR(INDEX(Cadastro!$D$5:$D$112,$AB709),"")</f>
        <v>C</v>
      </c>
      <c r="E709" s="17" t="str">
        <f>IFERROR(INDEX(Cadastro!$G$5:$G$112,$AB709),"")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3 de 5 do ciclo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3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28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52403</v>
      </c>
      <c r="B710" s="17" t="s">
        <v>177</v>
      </c>
      <c r="C710" s="17" t="str">
        <f>IFERROR(INDEX(Cadastro!$C$5:$C$112,$AB710),"NÃO INFORMADO")</f>
        <v>ELE</v>
      </c>
      <c r="D710" s="17" t="str">
        <f>IFERROR(INDEX(Cadastro!$D$5:$D$112,$AB710),"")</f>
        <v>C</v>
      </c>
      <c r="E710" s="17" t="str">
        <f>IFERROR(INDEX(Cadastro!$G$5:$G$112,$AB710),"")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4 de 5 do ciclo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4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28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52403</v>
      </c>
      <c r="B711" s="17" t="s">
        <v>177</v>
      </c>
      <c r="C711" s="17" t="str">
        <f>IFERROR(INDEX(Cadastro!$C$5:$C$112,$AB711),"NÃO INFORMADO")</f>
        <v>ELE</v>
      </c>
      <c r="D711" s="17" t="str">
        <f>IFERROR(INDEX(Cadastro!$D$5:$D$112,$AB711),"")</f>
        <v>C</v>
      </c>
      <c r="E711" s="17" t="str">
        <f>IFERROR(INDEX(Cadastro!$G$5:$G$112,$AB711),"")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5 de 5 do ciclo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5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28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52403</v>
      </c>
      <c r="B712" s="17" t="s">
        <v>177</v>
      </c>
      <c r="C712" s="17" t="str">
        <f>IFERROR(INDEX(Cadastro!$C$5:$C$112,$AB712),"NÃO INFORMADO")</f>
        <v>ELE</v>
      </c>
      <c r="D712" s="17" t="str">
        <f>IFERROR(INDEX(Cadastro!$D$5:$D$112,$AB712),"")</f>
        <v>C</v>
      </c>
      <c r="E712" s="17" t="str">
        <f>IFERROR(INDEX(Cadastro!$G$5:$G$112,$AB712),"")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15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Folga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Folga prevista pelo ciclo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0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1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Folga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28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52403</v>
      </c>
      <c r="B713" s="17" t="s">
        <v>177</v>
      </c>
      <c r="C713" s="17" t="str">
        <f>IFERROR(INDEX(Cadastro!$C$5:$C$112,$AB713),"NÃO INFORMADO")</f>
        <v>ELE</v>
      </c>
      <c r="D713" s="17" t="str">
        <f>IFERROR(INDEX(Cadastro!$D$5:$D$112,$AB713),"")</f>
        <v>C</v>
      </c>
      <c r="E713" s="17" t="str">
        <f>IFERROR(INDEX(Cadastro!$G$5:$G$112,$AB713),"")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1 de 5 do ciclo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1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28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52403</v>
      </c>
      <c r="B714" s="17" t="s">
        <v>177</v>
      </c>
      <c r="C714" s="17" t="str">
        <f>IFERROR(INDEX(Cadastro!$C$5:$C$112,$AB714),"NÃO INFORMADO")</f>
        <v>ELE</v>
      </c>
      <c r="D714" s="17" t="str">
        <f>IFERROR(INDEX(Cadastro!$D$5:$D$112,$AB714),"")</f>
        <v>C</v>
      </c>
      <c r="E714" s="17" t="str">
        <f>IFERROR(INDEX(Cadastro!$G$5:$G$112,$AB714),"")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>C</v>
      </c>
      <c r="L714" s="30">
        <f>SUMIFS(Dados!$E:$E,Dados!$A:$A,$A714,Dados!$S:$S,$F714)</f>
        <v>0</v>
      </c>
      <c r="M714" s="30">
        <f>IFERROR(INDEX(Parâmetros!$E$6:$E$11,MATCH($K714,Parâmetros!$A$6:$A$11,0)),"")</f>
        <v>6.67</v>
      </c>
      <c r="N714" s="33">
        <f t="shared" si="115"/>
        <v>0</v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Fora da apuração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FALTA DE REGISTRO · dia 2 de 5 do ciclo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Falta de registro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28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52403</v>
      </c>
      <c r="B715" s="17" t="s">
        <v>177</v>
      </c>
      <c r="C715" s="17" t="str">
        <f>IFERROR(INDEX(Cadastro!$C$5:$C$112,$AB715),"NÃO INFORMADO")</f>
        <v>ELE</v>
      </c>
      <c r="D715" s="17" t="str">
        <f>IFERROR(INDEX(Cadastro!$D$5:$D$112,$AB715),"")</f>
        <v>C</v>
      </c>
      <c r="E715" s="17" t="str">
        <f>IFERROR(INDEX(Cadastro!$G$5:$G$112,$AB715),"")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6x1"),WEEKDAY($F715,2)=6,AND($A715=$A709,$L709&gt;0)),"Folga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3 de 5 do ciclo</v>
      </c>
      <c r="W715" s="34">
        <f>IF(OR(OR($D715="6x1",$D715="FF 6x1"),$D715="5x2"),"",IF($AB715&lt;&gt;$AB714,IF(IFERROR(INDEX(Cadastro!$F$5:$F$112,$AB715),"")="",IF($L715&gt;0,1,0),IF(IFERROR(INDEX(Cadastro!$F$5:$F$112,$AB715),"")&lt;=IFERROR(INDEX(Parâmetros!$B$39:$B$48,MATCH($E715,Parâmetros!$A$39:$A$48,0)),99),IFERROR(INDEX(Cadastro!$F$5:$F$112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3</v>
      </c>
      <c r="X715" s="34">
        <f>IF(OR(OR($D715="6x1",$D715="FF 6x1"),$D715="5x2"),"",IF($AB715&lt;&gt;$AB714,IF(IFERROR(INDEX(Cadastro!$F$5:$F$112,$AB715),"")="",0,IF(IFERROR(INDEX(Cadastro!$F$5:$F$112,$AB715),"")&gt;IFERROR(INDEX(Parâmetros!$B$39:$B$48,MATCH($E715,Parâmetros!$A$39:$A$48,0)),99),IFERROR(INDEX(Cadastro!$F$5:$F$112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registro"),IF(AND($AB715&lt;&gt;$AB714,IFERROR(INDEX(Cadastro!$F$5:$F$112,$AB715),"")=""),"Indeterminado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IFERROR(MATCH($A715&amp;"|"&amp;TEXT(_xlfn.MAXIFS(Cadastro!$E$5:$E$112,Cadastro!$A$5:$A$112,$A715,Cadastro!$E$5:$E$112,"&lt;="&amp;$F715),"yyyymmdd"),Cadastro!$I$5:$I$112,0),"")</f>
        <v>28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52403</v>
      </c>
      <c r="B716" s="17" t="s">
        <v>177</v>
      </c>
      <c r="C716" s="17" t="str">
        <f>IFERROR(INDEX(Cadastro!$C$5:$C$112,$AB716),"NÃO INFORMADO")</f>
        <v>ELE</v>
      </c>
      <c r="D716" s="17" t="str">
        <f>IFERROR(INDEX(Cadastro!$D$5:$D$112,$AB716),"")</f>
        <v>C</v>
      </c>
      <c r="E716" s="17" t="str">
        <f>IFERROR(INDEX(Cadastro!$G$5:$G$112,$AB716),"")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6x1"),WEEKDAY($F716,2)=6,AND($A716=$A710,$L710&gt;0)),"Folga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4 de 5 do ciclo</v>
      </c>
      <c r="W716" s="34">
        <f>IF(OR(OR($D716="6x1",$D716="FF 6x1"),$D716="5x2"),"",IF($AB716&lt;&gt;$AB715,IF(IFERROR(INDEX(Cadastro!$F$5:$F$112,$AB716),"")="",IF($L716&gt;0,1,0),IF(IFERROR(INDEX(Cadastro!$F$5:$F$112,$AB716),"")&lt;=IFERROR(INDEX(Parâmetros!$B$39:$B$48,MATCH($E716,Parâmetros!$A$39:$A$48,0)),99),IFERROR(INDEX(Cadastro!$F$5:$F$112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4</v>
      </c>
      <c r="X716" s="34">
        <f>IF(OR(OR($D716="6x1",$D716="FF 6x1"),$D716="5x2"),"",IF($AB716&lt;&gt;$AB715,IF(IFERROR(INDEX(Cadastro!$F$5:$F$112,$AB716),"")="",0,IF(IFERROR(INDEX(Cadastro!$F$5:$F$112,$AB716),"")&gt;IFERROR(INDEX(Parâmetros!$B$39:$B$48,MATCH($E716,Parâmetros!$A$39:$A$48,0)),99),IFERROR(INDEX(Cadastro!$F$5:$F$112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registro"),IF(AND($AB716&lt;&gt;$AB715,IFERROR(INDEX(Cadastro!$F$5:$F$112,$AB716),"")=""),"Indeterminado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IFERROR(MATCH($A716&amp;"|"&amp;TEXT(_xlfn.MAXIFS(Cadastro!$E$5:$E$112,Cadastro!$A$5:$A$112,$A716,Cadastro!$E$5:$E$112,"&lt;="&amp;$F716),"yyyymmdd"),Cadastro!$I$5:$I$112,0),"")</f>
        <v>28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52403</v>
      </c>
      <c r="B717" s="17" t="s">
        <v>177</v>
      </c>
      <c r="C717" s="17" t="str">
        <f>IFERROR(INDEX(Cadastro!$C$5:$C$112,$AB717),"NÃO INFORMADO")</f>
        <v>ELE</v>
      </c>
      <c r="D717" s="17" t="str">
        <f>IFERROR(INDEX(Cadastro!$D$5:$D$112,$AB717),"")</f>
        <v>C</v>
      </c>
      <c r="E717" s="17" t="str">
        <f>IFERROR(INDEX(Cadastro!$G$5:$G$112,$AB717),"")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5 de 5 do ciclo</v>
      </c>
      <c r="W717" s="34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5</v>
      </c>
      <c r="X717" s="34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28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52403</v>
      </c>
      <c r="B718" s="17" t="s">
        <v>177</v>
      </c>
      <c r="C718" s="17" t="str">
        <f>IFERROR(INDEX(Cadastro!$C$5:$C$112,$AB718),"NÃO INFORMADO")</f>
        <v>ELE</v>
      </c>
      <c r="D718" s="17" t="str">
        <f>IFERROR(INDEX(Cadastro!$D$5:$D$112,$AB718),"")</f>
        <v>C</v>
      </c>
      <c r="E718" s="17" t="str">
        <f>IFERROR(INDEX(Cadastro!$G$5:$G$112,$AB718),"")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/>
      </c>
      <c r="L718" s="30">
        <f>SUMIFS(Dados!$E:$E,Dados!$A:$A,$A718,Dados!$S:$S,$F718)</f>
        <v>0</v>
      </c>
      <c r="M718" s="30" t="str">
        <f>IFERROR(INDEX(Parâmetros!$E$6:$E$11,MATCH($K718,Parâmetros!$A$6:$A$11,0)),"")</f>
        <v/>
      </c>
      <c r="N718" s="33" t="str">
        <f t="shared" si="121"/>
        <v/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Folga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Folga prevista pelo ciclo</v>
      </c>
      <c r="W718" s="34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0</v>
      </c>
      <c r="X718" s="34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1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Folga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28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52403</v>
      </c>
      <c r="B719" s="17" t="s">
        <v>177</v>
      </c>
      <c r="C719" s="17" t="str">
        <f>IFERROR(INDEX(Cadastro!$C$5:$C$112,$AB719),"NÃO INFORMADO")</f>
        <v>ELE</v>
      </c>
      <c r="D719" s="17" t="str">
        <f>IFERROR(INDEX(Cadastro!$D$5:$D$112,$AB719),"")</f>
        <v>C</v>
      </c>
      <c r="E719" s="17" t="str">
        <f>IFERROR(INDEX(Cadastro!$G$5:$G$112,$AB719),"")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1 de 5 do ciclo</v>
      </c>
      <c r="W719" s="34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1</v>
      </c>
      <c r="X719" s="34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28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52403</v>
      </c>
      <c r="B720" s="17" t="s">
        <v>177</v>
      </c>
      <c r="C720" s="17" t="str">
        <f>IFERROR(INDEX(Cadastro!$C$5:$C$112,$AB720),"NÃO INFORMADO")</f>
        <v>ELE</v>
      </c>
      <c r="D720" s="17" t="str">
        <f>IFERROR(INDEX(Cadastro!$D$5:$D$112,$AB720),"")</f>
        <v>C</v>
      </c>
      <c r="E720" s="17" t="str">
        <f>IFERROR(INDEX(Cadastro!$G$5:$G$112,$AB720),"")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C</v>
      </c>
      <c r="L720" s="30">
        <f>SUMIFS(Dados!$E:$E,Dados!$A:$A,$A720,Dados!$S:$S,$F720)</f>
        <v>0</v>
      </c>
      <c r="M720" s="30">
        <f>IFERROR(INDEX(Parâmetros!$E$6:$E$11,MATCH($K720,Parâmetros!$A$6:$A$11,0)),"")</f>
        <v>6.67</v>
      </c>
      <c r="N720" s="33">
        <f t="shared" si="121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2 de 5 do ciclo</v>
      </c>
      <c r="W720" s="34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2</v>
      </c>
      <c r="X720" s="34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0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28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52403</v>
      </c>
      <c r="B721" s="17" t="s">
        <v>177</v>
      </c>
      <c r="C721" s="17" t="str">
        <f>IFERROR(INDEX(Cadastro!$C$5:$C$112,$AB721),"NÃO INFORMADO")</f>
        <v>ELE</v>
      </c>
      <c r="D721" s="17" t="str">
        <f>IFERROR(INDEX(Cadastro!$D$5:$D$112,$AB721),"")</f>
        <v>C</v>
      </c>
      <c r="E721" s="17" t="str">
        <f>IFERROR(INDEX(Cadastro!$G$5:$G$112,$AB721),"")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3 de 5 do ciclo</v>
      </c>
      <c r="W721" s="34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3</v>
      </c>
      <c r="X721" s="34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28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52403</v>
      </c>
      <c r="B722" s="17" t="s">
        <v>177</v>
      </c>
      <c r="C722" s="17" t="str">
        <f>IFERROR(INDEX(Cadastro!$C$5:$C$112,$AB722),"NÃO INFORMADO")</f>
        <v>ELE</v>
      </c>
      <c r="D722" s="17" t="str">
        <f>IFERROR(INDEX(Cadastro!$D$5:$D$112,$AB722),"")</f>
        <v>C</v>
      </c>
      <c r="E722" s="17" t="str">
        <f>IFERROR(INDEX(Cadastro!$G$5:$G$112,$AB722),"")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4 de 5 do ciclo</v>
      </c>
      <c r="W722" s="34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4</v>
      </c>
      <c r="X722" s="34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IFERROR(MATCH($A722&amp;"|"&amp;TEXT(_xlfn.MAXIFS(Cadastro!$E$5:$E$112,Cadastro!$A$5:$A$112,$A722,Cadastro!$E$5:$E$112,"&lt;="&amp;$F722),"yyyymmdd"),Cadastro!$I$5:$I$112,0),"")</f>
        <v>28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53346</v>
      </c>
      <c r="B723" s="17" t="s">
        <v>178</v>
      </c>
      <c r="C723" s="17" t="str">
        <f>IFERROR(INDEX(Cadastro!$C$5:$C$112,$AB723),"NÃO INFORMADO")</f>
        <v>ESP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6x1"),WEEKDAY($F723,2)=6,AND($A723=$A712,$L712&gt;0)),"Folga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29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53346</v>
      </c>
      <c r="B724" s="17" t="s">
        <v>178</v>
      </c>
      <c r="C724" s="17" t="str">
        <f>IFERROR(INDEX(Cadastro!$C$5:$C$112,$AB724),"NÃO INFORMADO")</f>
        <v>ESP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5.1400000000000006</v>
      </c>
      <c r="M724" s="30">
        <f>IFERROR(INDEX(Parâmetros!$E$6:$E$11,MATCH($K724,Parâmetros!$A$6:$A$11,0)),"")</f>
        <v>8.8000000000000007</v>
      </c>
      <c r="N724" s="33">
        <f t="shared" si="127"/>
        <v>0.58409090909090911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Não</v>
      </c>
      <c r="S724" s="30">
        <f t="shared" si="130"/>
        <v>1.9000000000000004</v>
      </c>
      <c r="T724" s="32" t="str">
        <f>IF($Q724&lt;&gt;"Sim","",IF($N724&gt;Parâmetros!$E$15,"Sim","Não"))</f>
        <v>Não</v>
      </c>
      <c r="U724" s="17" t="str">
        <f t="shared" si="131"/>
        <v>Abaixo da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6x1"),WEEKDAY($F724,2)=6,AND($A724=$A713,$L713&gt;0)),"Folga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29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53346</v>
      </c>
      <c r="B725" s="17" t="s">
        <v>178</v>
      </c>
      <c r="C725" s="17" t="str">
        <f>IFERROR(INDEX(Cadastro!$C$5:$C$112,$AB725),"NÃO INFORMADO")</f>
        <v>ESP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46267</v>
      </c>
      <c r="G725" s="32" t="str">
        <f t="shared" si="12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12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128"/>
        <v/>
      </c>
      <c r="R725" s="32" t="str">
        <f t="shared" si="129"/>
        <v/>
      </c>
      <c r="S725" s="30" t="str">
        <f t="shared" si="130"/>
        <v/>
      </c>
      <c r="T725" s="32" t="str">
        <f>IF($Q725&lt;&gt;"Sim","",IF($N725&gt;Parâmetros!$E$15,"Sim","Não"))</f>
        <v/>
      </c>
      <c r="U725" s="17" t="str">
        <f t="shared" si="13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6x1"),WEEKDAY($F725,2)=6,AND($A725=$A714,$L714&gt;0)),"Folga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29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53346</v>
      </c>
      <c r="B726" s="17" t="s">
        <v>178</v>
      </c>
      <c r="C726" s="17" t="str">
        <f>IFERROR(INDEX(Cadastro!$C$5:$C$112,$AB726),"NÃO INFORMADO")</f>
        <v>ESP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46268</v>
      </c>
      <c r="G726" s="32" t="str">
        <f t="shared" si="12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12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128"/>
        <v/>
      </c>
      <c r="R726" s="32" t="str">
        <f t="shared" si="129"/>
        <v/>
      </c>
      <c r="S726" s="30" t="str">
        <f t="shared" si="130"/>
        <v/>
      </c>
      <c r="T726" s="32" t="str">
        <f>IF($Q726&lt;&gt;"Sim","",IF($N726&gt;Parâmetros!$E$15,"Sim","Não"))</f>
        <v/>
      </c>
      <c r="U726" s="17" t="str">
        <f t="shared" si="13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6x1"),WEEKDAY($F726,2)=6,AND($A726=$A715,$L715&gt;0)),"Folga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29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53346</v>
      </c>
      <c r="B727" s="17" t="s">
        <v>178</v>
      </c>
      <c r="C727" s="17" t="str">
        <f>IFERROR(INDEX(Cadastro!$C$5:$C$112,$AB727),"NÃO INFORMADO")</f>
        <v>ESP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46269</v>
      </c>
      <c r="G727" s="32" t="str">
        <f t="shared" si="12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12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128"/>
        <v/>
      </c>
      <c r="R727" s="32" t="str">
        <f t="shared" si="129"/>
        <v/>
      </c>
      <c r="S727" s="30" t="str">
        <f t="shared" si="130"/>
        <v/>
      </c>
      <c r="T727" s="32" t="str">
        <f>IF($Q727&lt;&gt;"Sim","",IF($N727&gt;Parâmetros!$E$15,"Sim","Não"))</f>
        <v/>
      </c>
      <c r="U727" s="17" t="str">
        <f t="shared" si="13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6x1"),WEEKDAY($F727,2)=6,AND($A727=$A716,$L716&gt;0)),"Folga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29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53346</v>
      </c>
      <c r="B728" s="17" t="s">
        <v>178</v>
      </c>
      <c r="C728" s="17" t="str">
        <f>IFERROR(INDEX(Cadastro!$C$5:$C$112,$AB728),"NÃO INFORMADO")</f>
        <v>ESP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6x1"),WEEKDAY($F728,2)=6,AND($A728=$A717,$L717&gt;0)),"Folga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29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53346</v>
      </c>
      <c r="B729" s="17" t="s">
        <v>178</v>
      </c>
      <c r="C729" s="17" t="str">
        <f>IFERROR(INDEX(Cadastro!$C$5:$C$112,$AB729),"NÃO INFORMADO")</f>
        <v>ESP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IFERROR(MATCH($A729&amp;"|"&amp;TEXT(_xlfn.MAXIFS(Cadastro!$E$5:$E$112,Cadastro!$A$5:$A$112,$A729,Cadastro!$E$5:$E$112,"&lt;="&amp;$F729),"yyyymmdd"),Cadastro!$I$5:$I$112,0),"")</f>
        <v>29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53346</v>
      </c>
      <c r="B730" s="17" t="s">
        <v>178</v>
      </c>
      <c r="C730" s="17" t="str">
        <f>IFERROR(INDEX(Cadastro!$C$5:$C$112,$AB730),"NÃO INFORMADO")</f>
        <v>ESP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28"/>
        <v/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Fora da apuração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IFERROR(MATCH($A730&amp;"|"&amp;TEXT(_xlfn.MAXIFS(Cadastro!$E$5:$E$112,Cadastro!$A$5:$A$112,$A730,Cadastro!$E$5:$E$112,"&lt;="&amp;$F730),"yyyymmdd"),Cadastro!$I$5:$I$112,0),"")</f>
        <v>29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53346</v>
      </c>
      <c r="B731" s="17" t="s">
        <v>178</v>
      </c>
      <c r="C731" s="17" t="str">
        <f>IFERROR(INDEX(Cadastro!$C$5:$C$112,$AB731),"NÃO INFORMADO")</f>
        <v>ESP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Não</v>
      </c>
      <c r="Q731" s="32" t="str">
        <f t="shared" si="128"/>
        <v/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Fora da apuração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29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53346</v>
      </c>
      <c r="B732" s="17" t="s">
        <v>178</v>
      </c>
      <c r="C732" s="17" t="str">
        <f>IFERROR(INDEX(Cadastro!$C$5:$C$112,$AB732),"NÃO INFORMADO")</f>
        <v>ESP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Não</v>
      </c>
      <c r="Q732" s="32" t="str">
        <f t="shared" si="128"/>
        <v/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Fora da apuração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29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53346</v>
      </c>
      <c r="B733" s="17" t="s">
        <v>178</v>
      </c>
      <c r="C733" s="17" t="str">
        <f>IFERROR(INDEX(Cadastro!$C$5:$C$112,$AB733),"NÃO INFORMADO")</f>
        <v>ESP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29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53346</v>
      </c>
      <c r="B734" s="17" t="s">
        <v>178</v>
      </c>
      <c r="C734" s="17" t="str">
        <f>IFERROR(INDEX(Cadastro!$C$5:$C$112,$AB734),"NÃO INFORMADO")</f>
        <v>ESP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29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53346</v>
      </c>
      <c r="B735" s="17" t="s">
        <v>178</v>
      </c>
      <c r="C735" s="17" t="str">
        <f>IFERROR(INDEX(Cadastro!$C$5:$C$112,$AB735),"NÃO INFORMADO")</f>
        <v>ESP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29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53346</v>
      </c>
      <c r="B736" s="17" t="s">
        <v>178</v>
      </c>
      <c r="C736" s="17" t="str">
        <f>IFERROR(INDEX(Cadastro!$C$5:$C$112,$AB736),"NÃO INFORMADO")</f>
        <v>ESP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29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53346</v>
      </c>
      <c r="B737" s="17" t="s">
        <v>178</v>
      </c>
      <c r="C737" s="17" t="str">
        <f>IFERROR(INDEX(Cadastro!$C$5:$C$112,$AB737),"NÃO INFORMADO")</f>
        <v>ESP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IFERROR(MATCH($A737&amp;"|"&amp;TEXT(_xlfn.MAXIFS(Cadastro!$E$5:$E$112,Cadastro!$A$5:$A$112,$A737,Cadastro!$E$5:$E$112,"&lt;="&amp;$F737),"yyyymmdd"),Cadastro!$I$5:$I$112,0),"")</f>
        <v>29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53346</v>
      </c>
      <c r="B738" s="17" t="s">
        <v>178</v>
      </c>
      <c r="C738" s="17" t="str">
        <f>IFERROR(INDEX(Cadastro!$C$5:$C$112,$AB738),"NÃO INFORMADO")</f>
        <v>ESP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29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53346</v>
      </c>
      <c r="B739" s="17" t="s">
        <v>178</v>
      </c>
      <c r="C739" s="17" t="str">
        <f>IFERROR(INDEX(Cadastro!$C$5:$C$112,$AB739),"NÃO INFORMADO")</f>
        <v>ESP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29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53346</v>
      </c>
      <c r="B740" s="17" t="s">
        <v>178</v>
      </c>
      <c r="C740" s="17" t="str">
        <f>IFERROR(INDEX(Cadastro!$C$5:$C$112,$AB740),"NÃO INFORMADO")</f>
        <v>ESP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29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53346</v>
      </c>
      <c r="B741" s="17" t="s">
        <v>178</v>
      </c>
      <c r="C741" s="17" t="str">
        <f>IFERROR(INDEX(Cadastro!$C$5:$C$112,$AB741),"NÃO INFORMADO")</f>
        <v>ESP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29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53346</v>
      </c>
      <c r="B742" s="17" t="s">
        <v>178</v>
      </c>
      <c r="C742" s="17" t="str">
        <f>IFERROR(INDEX(Cadastro!$C$5:$C$112,$AB742),"NÃO INFORMADO")</f>
        <v>ESP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29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53346</v>
      </c>
      <c r="B743" s="17" t="s">
        <v>178</v>
      </c>
      <c r="C743" s="17" t="str">
        <f>IFERROR(INDEX(Cadastro!$C$5:$C$112,$AB743),"NÃO INFORMADO")</f>
        <v>ESP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29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53346</v>
      </c>
      <c r="B744" s="17" t="s">
        <v>178</v>
      </c>
      <c r="C744" s="17" t="str">
        <f>IFERROR(INDEX(Cadastro!$C$5:$C$112,$AB744),"NÃO INFORMADO")</f>
        <v>ESP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29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53346</v>
      </c>
      <c r="B745" s="17" t="s">
        <v>178</v>
      </c>
      <c r="C745" s="17" t="str">
        <f>IFERROR(INDEX(Cadastro!$C$5:$C$112,$AB745),"NÃO INFORMADO")</f>
        <v>ESP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29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53346</v>
      </c>
      <c r="B746" s="17" t="s">
        <v>178</v>
      </c>
      <c r="C746" s="17" t="str">
        <f>IFERROR(INDEX(Cadastro!$C$5:$C$112,$AB746),"NÃO INFORMADO")</f>
        <v>ESP</v>
      </c>
      <c r="D746" s="17" t="str">
        <f>IFERROR(INDEX(Cadastro!$D$5:$D$112,$AB746),"")</f>
        <v>6x1</v>
      </c>
      <c r="E746" s="17" t="str">
        <f>IFERROR(INDEX(Cadastro!$G$5:$G$112,$AB746),"")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6x1"),WEEKDAY($F746,2)=6,AND($A746=$A740,$L740&gt;0)),"Folga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$112,$AB746),"")="",IF($L746&gt;0,1,0),IF(IFERROR(INDEX(Cadastro!$F$5:$F$112,$AB746),"")&lt;=IFERROR(INDEX(Parâmetros!$B$39:$B$48,MATCH($E746,Parâmetros!$A$39:$A$48,0)),99),IFERROR(INDEX(Cadastro!$F$5:$F$112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$112,$AB746),"")="",0,IF(IFERROR(INDEX(Cadastro!$F$5:$F$112,$AB746),"")&gt;IFERROR(INDEX(Parâmetros!$B$39:$B$48,MATCH($E746,Parâmetros!$A$39:$A$48,0)),99),IFERROR(INDEX(Cadastro!$F$5:$F$112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registro"),IF(AND($AB746&lt;&gt;$AB745,IFERROR(INDEX(Cadastro!$F$5:$F$112,$AB746),"")=""),"Indeterminado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IFERROR(MATCH($A746&amp;"|"&amp;TEXT(_xlfn.MAXIFS(Cadastro!$E$5:$E$112,Cadastro!$A$5:$A$112,$A746,Cadastro!$E$5:$E$112,"&lt;="&amp;$F746),"yyyymmdd"),Cadastro!$I$5:$I$112,0),"")</f>
        <v>29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53346</v>
      </c>
      <c r="B747" s="17" t="s">
        <v>178</v>
      </c>
      <c r="C747" s="17" t="str">
        <f>IFERROR(INDEX(Cadastro!$C$5:$C$112,$AB747),"NÃO INFORMADO")</f>
        <v>ESP</v>
      </c>
      <c r="D747" s="17" t="str">
        <f>IFERROR(INDEX(Cadastro!$D$5:$D$112,$AB747),"")</f>
        <v>6x1</v>
      </c>
      <c r="E747" s="17" t="str">
        <f>IFERROR(INDEX(Cadastro!$G$5:$G$112,$AB747),"")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6x1"),WEEKDAY($F747,2)=6,AND($A747=$A741,$L741&gt;0)),"Folga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$112,$AB747),"")="",IF($L747&gt;0,1,0),IF(IFERROR(INDEX(Cadastro!$F$5:$F$112,$AB747),"")&lt;=IFERROR(INDEX(Parâmetros!$B$39:$B$48,MATCH($E747,Parâmetros!$A$39:$A$48,0)),99),IFERROR(INDEX(Cadastro!$F$5:$F$112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$112,$AB747),"")="",0,IF(IFERROR(INDEX(Cadastro!$F$5:$F$112,$AB747),"")&gt;IFERROR(INDEX(Parâmetros!$B$39:$B$48,MATCH($E747,Parâmetros!$A$39:$A$48,0)),99),IFERROR(INDEX(Cadastro!$F$5:$F$112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registro"),IF(AND($AB747&lt;&gt;$AB746,IFERROR(INDEX(Cadastro!$F$5:$F$112,$AB747),"")=""),"Indeterminado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IFERROR(MATCH($A747&amp;"|"&amp;TEXT(_xlfn.MAXIFS(Cadastro!$E$5:$E$112,Cadastro!$A$5:$A$112,$A747,Cadastro!$E$5:$E$112,"&lt;="&amp;$F747),"yyyymmdd"),Cadastro!$I$5:$I$112,0),"")</f>
        <v>29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53346</v>
      </c>
      <c r="B748" s="17" t="s">
        <v>178</v>
      </c>
      <c r="C748" s="17" t="str">
        <f>IFERROR(INDEX(Cadastro!$C$5:$C$112,$AB748),"NÃO INFORMADO")</f>
        <v>ESP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IFERROR(MATCH($A748&amp;"|"&amp;TEXT(_xlfn.MAXIFS(Cadastro!$E$5:$E$112,Cadastro!$A$5:$A$112,$A748,Cadastro!$E$5:$E$112,"&lt;="&amp;$F748),"yyyymmdd"),Cadastro!$I$5:$I$112,0),"")</f>
        <v>29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53346</v>
      </c>
      <c r="B749" s="17" t="s">
        <v>178</v>
      </c>
      <c r="C749" s="17" t="str">
        <f>IFERROR(INDEX(Cadastro!$C$5:$C$112,$AB749),"NÃO INFORMADO")</f>
        <v>ESP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IFERROR(MATCH($A749&amp;"|"&amp;TEXT(_xlfn.MAXIFS(Cadastro!$E$5:$E$112,Cadastro!$A$5:$A$112,$A749,Cadastro!$E$5:$E$112,"&lt;="&amp;$F749),"yyyymmdd"),Cadastro!$I$5:$I$112,0),"")</f>
        <v>29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53346</v>
      </c>
      <c r="B750" s="17" t="s">
        <v>178</v>
      </c>
      <c r="C750" s="17" t="str">
        <f>IFERROR(INDEX(Cadastro!$C$5:$C$112,$AB750),"NÃO INFORMADO")</f>
        <v>ESP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29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53346</v>
      </c>
      <c r="B751" s="17" t="s">
        <v>178</v>
      </c>
      <c r="C751" s="17" t="str">
        <f>IFERROR(INDEX(Cadastro!$C$5:$C$112,$AB751),"NÃO INFORMADO")</f>
        <v>ESP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29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53346</v>
      </c>
      <c r="B752" s="17" t="s">
        <v>178</v>
      </c>
      <c r="C752" s="17" t="str">
        <f>IFERROR(INDEX(Cadastro!$C$5:$C$112,$AB752),"NÃO INFORMADO")</f>
        <v>ESP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29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53346</v>
      </c>
      <c r="B753" s="17" t="s">
        <v>178</v>
      </c>
      <c r="C753" s="17" t="str">
        <f>IFERROR(INDEX(Cadastro!$C$5:$C$112,$AB753),"NÃO INFORMADO")</f>
        <v>ESP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29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53346</v>
      </c>
      <c r="B754" s="17" t="s">
        <v>178</v>
      </c>
      <c r="C754" s="17" t="str">
        <f>IFERROR(INDEX(Cadastro!$C$5:$C$112,$AB754),"NÃO INFORMADO")</f>
        <v>ESP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IFERROR(MATCH($A754&amp;"|"&amp;TEXT(_xlfn.MAXIFS(Cadastro!$E$5:$E$112,Cadastro!$A$5:$A$112,$A754,Cadastro!$E$5:$E$112,"&lt;="&amp;$F754),"yyyymmdd"),Cadastro!$I$5:$I$112,0),"")</f>
        <v>29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53346</v>
      </c>
      <c r="B755" s="17" t="s">
        <v>178</v>
      </c>
      <c r="C755" s="17" t="str">
        <f>IFERROR(INDEX(Cadastro!$C$5:$C$112,$AB755),"NÃO INFORMADO")</f>
        <v>ESP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29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53346</v>
      </c>
      <c r="B756" s="17" t="s">
        <v>178</v>
      </c>
      <c r="C756" s="17" t="str">
        <f>IFERROR(INDEX(Cadastro!$C$5:$C$112,$AB756),"NÃO INFORMADO")</f>
        <v>ESP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29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53346</v>
      </c>
      <c r="B757" s="17" t="s">
        <v>178</v>
      </c>
      <c r="C757" s="17" t="str">
        <f>IFERROR(INDEX(Cadastro!$C$5:$C$112,$AB757),"NÃO INFORMADO")</f>
        <v>ESP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29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53346</v>
      </c>
      <c r="B758" s="17" t="s">
        <v>178</v>
      </c>
      <c r="C758" s="17" t="str">
        <f>IFERROR(INDEX(Cadastro!$C$5:$C$112,$AB758),"NÃO INFORMADO")</f>
        <v>ESP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29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55637</v>
      </c>
      <c r="B759" s="17" t="s">
        <v>179</v>
      </c>
      <c r="C759" s="17" t="str">
        <f>IFERROR(INDEX(Cadastro!$C$5:$C$112,$AB759),"NÃO INFORMADO")</f>
        <v>INS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6x1"),WEEKDAY($F759,2)=6,AND($A759=$A748,$L748&gt;0)),"Folga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55637</v>
      </c>
      <c r="B760" s="17" t="s">
        <v>179</v>
      </c>
      <c r="C760" s="17" t="str">
        <f>IFERROR(INDEX(Cadastro!$C$5:$C$112,$AB760),"NÃO INFORMADO")</f>
        <v>INS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6x1"),WEEKDAY($F760,2)=6,AND($A760=$A749,$L749&gt;0)),"Folga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55637</v>
      </c>
      <c r="B761" s="17" t="s">
        <v>179</v>
      </c>
      <c r="C761" s="17" t="str">
        <f>IFERROR(INDEX(Cadastro!$C$5:$C$112,$AB761),"NÃO INFORMADO")</f>
        <v>INS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764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5.65</v>
      </c>
      <c r="M761" s="30">
        <f>IFERROR(INDEX(Parâmetros!$E$6:$E$11,MATCH($K761,Parâmetros!$A$6:$A$11,0)),"")</f>
        <v>8.8000000000000007</v>
      </c>
      <c r="N761" s="33">
        <f t="shared" si="133"/>
        <v>0.64204545454545459</v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34"/>
        <v/>
      </c>
      <c r="R761" s="32" t="str">
        <f t="shared" si="135"/>
        <v/>
      </c>
      <c r="S761" s="30" t="str">
        <f t="shared" si="136"/>
        <v/>
      </c>
      <c r="T761" s="32" t="str">
        <f>IF($Q761&lt;&gt;"Sim","",IF($N761&gt;Parâmetros!$E$15,"Sim","Não"))</f>
        <v/>
      </c>
      <c r="U761" s="17" t="str">
        <f t="shared" si="137"/>
        <v>Fora da apuração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6x1"),WEEKDAY($F761,2)=6,AND($A761=$A750,$L750&gt;0)),"Folga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IFERROR(MATCH($A761&amp;"|"&amp;TEXT(_xlfn.MAXIFS(Cadastro!$E$5:$E$112,Cadastro!$A$5:$A$112,$A761,Cadastro!$E$5:$E$112,"&lt;="&amp;$F761),"yyyymmdd"),Cadastro!$I$5:$I$112,0),"")</f>
        <v>32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55637</v>
      </c>
      <c r="B762" s="17" t="s">
        <v>179</v>
      </c>
      <c r="C762" s="17" t="str">
        <f>IFERROR(INDEX(Cadastro!$C$5:$C$112,$AB762),"NÃO INFORMADO")</f>
        <v>INS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46268</v>
      </c>
      <c r="G762" s="32" t="str">
        <f t="shared" si="132"/>
        <v>qui</v>
      </c>
      <c r="H762" s="31" t="str">
        <f>IF($L762=0,"",_xlfn.MINIFS(Dados!$Q:$Q,Dados!$A:$A,$A762,Dados!$S:$S,$F762))</f>
        <v/>
      </c>
      <c r="I762" s="31" t="str">
        <f>IF($H762="","",_xlfn.MAXIFS(Dados!$R:$R,Dados!$A:$A,$A762,Dados!$S:$S,$F762))</f>
        <v/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0</v>
      </c>
      <c r="M762" s="30">
        <f>IFERROR(INDEX(Parâmetros!$E$6:$E$11,MATCH($K762,Parâmetros!$A$6:$A$11,0)),"")</f>
        <v>8.8000000000000007</v>
      </c>
      <c r="N762" s="33">
        <f t="shared" si="133"/>
        <v>0</v>
      </c>
      <c r="O762" s="33">
        <f>Parâmetros!$E$13</f>
        <v>0.8</v>
      </c>
      <c r="P762" s="32" t="str">
        <f>IF(OR($M762="",$F762&gt;Parâmetros!$E$14),"Não","Sim")</f>
        <v>Não</v>
      </c>
      <c r="Q762" s="32" t="str">
        <f t="shared" si="134"/>
        <v/>
      </c>
      <c r="R762" s="32" t="str">
        <f t="shared" si="135"/>
        <v/>
      </c>
      <c r="S762" s="30" t="str">
        <f t="shared" si="136"/>
        <v/>
      </c>
      <c r="T762" s="32" t="str">
        <f>IF($Q762&lt;&gt;"Sim","",IF($N762&gt;Parâmetros!$E$15,"Sim","Não"))</f>
        <v/>
      </c>
      <c r="U762" s="17" t="str">
        <f t="shared" si="137"/>
        <v>Fora da apuração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6x1"),WEEKDAY($F762,2)=6,AND($A762=$A751,$L751&gt;0)),"Folga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FALTA DE REGISTRO · dia útil da escala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Falta de registro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55637</v>
      </c>
      <c r="B763" s="17" t="s">
        <v>179</v>
      </c>
      <c r="C763" s="17" t="str">
        <f>IFERROR(INDEX(Cadastro!$C$5:$C$112,$AB763),"NÃO INFORMADO")</f>
        <v>INS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46269</v>
      </c>
      <c r="G763" s="32" t="str">
        <f t="shared" si="132"/>
        <v>sex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0</v>
      </c>
      <c r="M763" s="30">
        <f>IFERROR(INDEX(Parâmetros!$E$6:$E$11,MATCH($K763,Parâmetros!$A$6:$A$11,0)),"")</f>
        <v>8.8000000000000007</v>
      </c>
      <c r="N763" s="33">
        <f t="shared" si="133"/>
        <v>0</v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134"/>
        <v/>
      </c>
      <c r="R763" s="32" t="str">
        <f t="shared" si="135"/>
        <v/>
      </c>
      <c r="S763" s="30" t="str">
        <f t="shared" si="136"/>
        <v/>
      </c>
      <c r="T763" s="32" t="str">
        <f>IF($Q763&lt;&gt;"Sim","",IF($N763&gt;Parâmetros!$E$15,"Sim","Não"))</f>
        <v/>
      </c>
      <c r="U763" s="17" t="str">
        <f t="shared" si="137"/>
        <v>Fora da apuração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6x1"),WEEKDAY($F763,2)=6,AND($A763=$A752,$L752&gt;0)),"Folga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FALTA DE REGISTRO · dia útil da escala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Falta de registro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55637</v>
      </c>
      <c r="B764" s="17" t="s">
        <v>179</v>
      </c>
      <c r="C764" s="17" t="str">
        <f>IFERROR(INDEX(Cadastro!$C$5:$C$112,$AB764),"NÃO INFORMADO")</f>
        <v>INS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6x1"),WEEKDAY($F764,2)=6,AND($A764=$A753,$L753&gt;0)),"Folga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Folga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55637</v>
      </c>
      <c r="B765" s="17" t="s">
        <v>179</v>
      </c>
      <c r="C765" s="17" t="str">
        <f>IFERROR(INDEX(Cadastro!$C$5:$C$112,$AB765),"NÃO INFORMADO")</f>
        <v>INS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Folga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55637</v>
      </c>
      <c r="B766" s="17" t="s">
        <v>179</v>
      </c>
      <c r="C766" s="17" t="str">
        <f>IFERROR(INDEX(Cadastro!$C$5:$C$112,$AB766),"NÃO INFORMADO")</f>
        <v>INS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33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55637</v>
      </c>
      <c r="B767" s="17" t="s">
        <v>179</v>
      </c>
      <c r="C767" s="17" t="str">
        <f>IFERROR(INDEX(Cadastro!$C$5:$C$112,$AB767),"NÃO INFORMADO")</f>
        <v>INS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0</v>
      </c>
      <c r="M767" s="30">
        <f>IFERROR(INDEX(Parâmetros!$E$6:$E$11,MATCH($K767,Parâmetros!$A$6:$A$11,0)),"")</f>
        <v>8.8000000000000007</v>
      </c>
      <c r="N767" s="33">
        <f t="shared" si="133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útil da escala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55637</v>
      </c>
      <c r="B768" s="17" t="s">
        <v>179</v>
      </c>
      <c r="C768" s="17" t="str">
        <f>IFERROR(INDEX(Cadastro!$C$5:$C$112,$AB768),"NÃO INFORMADO")</f>
        <v>INS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46274</v>
      </c>
      <c r="G768" s="32" t="str">
        <f t="shared" si="132"/>
        <v>qua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0</v>
      </c>
      <c r="M768" s="30">
        <f>IFERROR(INDEX(Parâmetros!$E$6:$E$11,MATCH($K768,Parâmetros!$A$6:$A$11,0)),"")</f>
        <v>8.8000000000000007</v>
      </c>
      <c r="N768" s="33">
        <f t="shared" si="133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34"/>
        <v/>
      </c>
      <c r="R768" s="32" t="str">
        <f t="shared" si="135"/>
        <v/>
      </c>
      <c r="S768" s="30" t="str">
        <f t="shared" si="136"/>
        <v/>
      </c>
      <c r="T768" s="32" t="str">
        <f>IF($Q768&lt;&gt;"Sim","",IF($N768&gt;Parâmetros!$E$15,"Sim","Não"))</f>
        <v/>
      </c>
      <c r="U768" s="17" t="str">
        <f t="shared" si="137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útil da escala 6x1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IFERROR(MATCH($A768&amp;"|"&amp;TEXT(_xlfn.MAXIFS(Cadastro!$E$5:$E$112,Cadastro!$A$5:$A$112,$A768,Cadastro!$E$5:$E$112,"&lt;="&amp;$F768),"yyyymmdd"),Cadastro!$I$5:$I$112,0),"")</f>
        <v>32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55637</v>
      </c>
      <c r="B769" s="17" t="s">
        <v>179</v>
      </c>
      <c r="C769" s="17" t="str">
        <f>IFERROR(INDEX(Cadastro!$C$5:$C$112,$AB769),"NÃO INFORMADO")</f>
        <v>INS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55637</v>
      </c>
      <c r="B770" s="17" t="s">
        <v>179</v>
      </c>
      <c r="C770" s="17" t="str">
        <f>IFERROR(INDEX(Cadastro!$C$5:$C$112,$AB770),"NÃO INFORMADO")</f>
        <v>INS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55637</v>
      </c>
      <c r="B771" s="17" t="s">
        <v>179</v>
      </c>
      <c r="C771" s="17" t="str">
        <f>IFERROR(INDEX(Cadastro!$C$5:$C$112,$AB771),"NÃO INFORMADO")</f>
        <v>INS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55637</v>
      </c>
      <c r="B772" s="17" t="s">
        <v>179</v>
      </c>
      <c r="C772" s="17" t="str">
        <f>IFERROR(INDEX(Cadastro!$C$5:$C$112,$AB772),"NÃO INFORMADO")</f>
        <v>INS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32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55637</v>
      </c>
      <c r="B773" s="17" t="s">
        <v>179</v>
      </c>
      <c r="C773" s="17" t="str">
        <f>IFERROR(INDEX(Cadastro!$C$5:$C$112,$AB773),"NÃO INFORMADO")</f>
        <v>INS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32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55637</v>
      </c>
      <c r="B774" s="17" t="s">
        <v>179</v>
      </c>
      <c r="C774" s="17" t="str">
        <f>IFERROR(INDEX(Cadastro!$C$5:$C$112,$AB774),"NÃO INFORMADO")</f>
        <v>INS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32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55637</v>
      </c>
      <c r="B775" s="17" t="s">
        <v>179</v>
      </c>
      <c r="C775" s="17" t="str">
        <f>IFERROR(INDEX(Cadastro!$C$5:$C$112,$AB775),"NÃO INFORMADO")</f>
        <v>INS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32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55637</v>
      </c>
      <c r="B776" s="17" t="s">
        <v>179</v>
      </c>
      <c r="C776" s="17" t="str">
        <f>IFERROR(INDEX(Cadastro!$C$5:$C$112,$AB776),"NÃO INFORMADO")</f>
        <v>INS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32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55637</v>
      </c>
      <c r="B777" s="17" t="s">
        <v>179</v>
      </c>
      <c r="C777" s="17" t="str">
        <f>IFERROR(INDEX(Cadastro!$C$5:$C$112,$AB777),"NÃO INFORMADO")</f>
        <v>INS</v>
      </c>
      <c r="D777" s="17" t="str">
        <f>IFERROR(INDEX(Cadastro!$D$5:$D$112,$AB777),"")</f>
        <v>6x1</v>
      </c>
      <c r="E777" s="17" t="str">
        <f>IFERROR(INDEX(Cadastro!$G$5:$G$112,$AB777),"")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6x1"),WEEKDAY($F777,2)=6,AND($A777=$A771,$L771&gt;0)),"Folga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$112,$AB777),"")="",IF($L777&gt;0,1,0),IF(IFERROR(INDEX(Cadastro!$F$5:$F$112,$AB777),"")&lt;=IFERROR(INDEX(Parâmetros!$B$39:$B$48,MATCH($E777,Parâmetros!$A$39:$A$48,0)),99),IFERROR(INDEX(Cadastro!$F$5:$F$112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$112,$AB777),"")="",0,IF(IFERROR(INDEX(Cadastro!$F$5:$F$112,$AB777),"")&gt;IFERROR(INDEX(Parâmetros!$B$39:$B$48,MATCH($E777,Parâmetros!$A$39:$A$48,0)),99),IFERROR(INDEX(Cadastro!$F$5:$F$112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registro"),IF(AND($AB777&lt;&gt;$AB776,IFERROR(INDEX(Cadastro!$F$5:$F$112,$AB777),"")=""),"Indeterminado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IFERROR(MATCH($A777&amp;"|"&amp;TEXT(_xlfn.MAXIFS(Cadastro!$E$5:$E$112,Cadastro!$A$5:$A$112,$A777,Cadastro!$E$5:$E$112,"&lt;="&amp;$F777),"yyyymmdd"),Cadastro!$I$5:$I$112,0),"")</f>
        <v>32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55637</v>
      </c>
      <c r="B778" s="17" t="s">
        <v>179</v>
      </c>
      <c r="C778" s="17" t="str">
        <f>IFERROR(INDEX(Cadastro!$C$5:$C$112,$AB778),"NÃO INFORMADO")</f>
        <v>INS</v>
      </c>
      <c r="D778" s="17" t="str">
        <f>IFERROR(INDEX(Cadastro!$D$5:$D$112,$AB778),"")</f>
        <v>6x1</v>
      </c>
      <c r="E778" s="17" t="str">
        <f>IFERROR(INDEX(Cadastro!$G$5:$G$112,$AB778),"")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6x1"),WEEKDAY($F778,2)=6,AND($A778=$A772,$L772&gt;0)),"Folga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$112,$AB778),"")="",IF($L778&gt;0,1,0),IF(IFERROR(INDEX(Cadastro!$F$5:$F$112,$AB778),"")&lt;=IFERROR(INDEX(Parâmetros!$B$39:$B$48,MATCH($E778,Parâmetros!$A$39:$A$48,0)),99),IFERROR(INDEX(Cadastro!$F$5:$F$112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$112,$AB778),"")="",0,IF(IFERROR(INDEX(Cadastro!$F$5:$F$112,$AB778),"")&gt;IFERROR(INDEX(Parâmetros!$B$39:$B$48,MATCH($E778,Parâmetros!$A$39:$A$48,0)),99),IFERROR(INDEX(Cadastro!$F$5:$F$112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registro"),IF(AND($AB778&lt;&gt;$AB777,IFERROR(INDEX(Cadastro!$F$5:$F$112,$AB778),"")=""),"Indeterminado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IFERROR(MATCH($A778&amp;"|"&amp;TEXT(_xlfn.MAXIFS(Cadastro!$E$5:$E$112,Cadastro!$A$5:$A$112,$A778,Cadastro!$E$5:$E$112,"&lt;="&amp;$F778),"yyyymmdd"),Cadastro!$I$5:$I$112,0),"")</f>
        <v>32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55637</v>
      </c>
      <c r="B779" s="17" t="s">
        <v>179</v>
      </c>
      <c r="C779" s="17" t="str">
        <f>IFERROR(INDEX(Cadastro!$C$5:$C$112,$AB779),"NÃO INFORMADO")</f>
        <v>INS</v>
      </c>
      <c r="D779" s="17" t="str">
        <f>IFERROR(INDEX(Cadastro!$D$5:$D$112,$AB779),"")</f>
        <v>6x1</v>
      </c>
      <c r="E779" s="17" t="str">
        <f>IFERROR(INDEX(Cadastro!$G$5:$G$112,$AB779),"")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IFERROR(MATCH($A779&amp;"|"&amp;TEXT(_xlfn.MAXIFS(Cadastro!$E$5:$E$112,Cadastro!$A$5:$A$112,$A779,Cadastro!$E$5:$E$112,"&lt;="&amp;$F779),"yyyymmdd"),Cadastro!$I$5:$I$112,0),"")</f>
        <v>32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55637</v>
      </c>
      <c r="B780" s="17" t="s">
        <v>179</v>
      </c>
      <c r="C780" s="17" t="str">
        <f>IFERROR(INDEX(Cadastro!$C$5:$C$112,$AB780),"NÃO INFORMADO")</f>
        <v>INS</v>
      </c>
      <c r="D780" s="17" t="str">
        <f>IFERROR(INDEX(Cadastro!$D$5:$D$112,$AB780),"")</f>
        <v>6x1</v>
      </c>
      <c r="E780" s="17" t="str">
        <f>IFERROR(INDEX(Cadastro!$G$5:$G$112,$AB780),"")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IFERROR(MATCH($A780&amp;"|"&amp;TEXT(_xlfn.MAXIFS(Cadastro!$E$5:$E$112,Cadastro!$A$5:$A$112,$A780,Cadastro!$E$5:$E$112,"&lt;="&amp;$F780),"yyyymmdd"),Cadastro!$I$5:$I$112,0),"")</f>
        <v>32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55637</v>
      </c>
      <c r="B781" s="17" t="s">
        <v>179</v>
      </c>
      <c r="C781" s="17" t="str">
        <f>IFERROR(INDEX(Cadastro!$C$5:$C$112,$AB781),"NÃO INFORMADO")</f>
        <v>INS</v>
      </c>
      <c r="D781" s="17" t="str">
        <f>IFERROR(INDEX(Cadastro!$D$5:$D$112,$AB781),"")</f>
        <v>6x1</v>
      </c>
      <c r="E781" s="17" t="str">
        <f>IFERROR(INDEX(Cadastro!$G$5:$G$112,$AB781),"")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IFERROR(MATCH($A781&amp;"|"&amp;TEXT(_xlfn.MAXIFS(Cadastro!$E$5:$E$112,Cadastro!$A$5:$A$112,$A781,Cadastro!$E$5:$E$112,"&lt;="&amp;$F781),"yyyymmdd"),Cadastro!$I$5:$I$112,0),"")</f>
        <v>32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55637</v>
      </c>
      <c r="B782" s="17" t="s">
        <v>179</v>
      </c>
      <c r="C782" s="17" t="str">
        <f>IFERROR(INDEX(Cadastro!$C$5:$C$112,$AB782),"NÃO INFORMADO")</f>
        <v>INS</v>
      </c>
      <c r="D782" s="17" t="str">
        <f>IFERROR(INDEX(Cadastro!$D$5:$D$112,$AB782),"")</f>
        <v>6x1</v>
      </c>
      <c r="E782" s="17" t="str">
        <f>IFERROR(INDEX(Cadastro!$G$5:$G$112,$AB782),"")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IFERROR(MATCH($A782&amp;"|"&amp;TEXT(_xlfn.MAXIFS(Cadastro!$E$5:$E$112,Cadastro!$A$5:$A$112,$A782,Cadastro!$E$5:$E$112,"&lt;="&amp;$F782),"yyyymmdd"),Cadastro!$I$5:$I$112,0),"")</f>
        <v>32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55637</v>
      </c>
      <c r="B783" s="17" t="s">
        <v>179</v>
      </c>
      <c r="C783" s="17" t="str">
        <f>IFERROR(INDEX(Cadastro!$C$5:$C$112,$AB783),"NÃO INFORMADO")</f>
        <v>INS</v>
      </c>
      <c r="D783" s="17" t="str">
        <f>IFERROR(INDEX(Cadastro!$D$5:$D$112,$AB783),"")</f>
        <v>6x1</v>
      </c>
      <c r="E783" s="17" t="str">
        <f>IFERROR(INDEX(Cadastro!$G$5:$G$112,$AB783),"")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IFERROR(MATCH($A783&amp;"|"&amp;TEXT(_xlfn.MAXIFS(Cadastro!$E$5:$E$112,Cadastro!$A$5:$A$112,$A783,Cadastro!$E$5:$E$112,"&lt;="&amp;$F783),"yyyymmdd"),Cadastro!$I$5:$I$112,0),"")</f>
        <v>32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55637</v>
      </c>
      <c r="B784" s="17" t="s">
        <v>179</v>
      </c>
      <c r="C784" s="17" t="str">
        <f>IFERROR(INDEX(Cadastro!$C$5:$C$112,$AB784),"NÃO INFORMADO")</f>
        <v>INS</v>
      </c>
      <c r="D784" s="17" t="str">
        <f>IFERROR(INDEX(Cadastro!$D$5:$D$112,$AB784),"")</f>
        <v>6x1</v>
      </c>
      <c r="E784" s="17" t="str">
        <f>IFERROR(INDEX(Cadastro!$G$5:$G$112,$AB784),"")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IFERROR(MATCH($A784&amp;"|"&amp;TEXT(_xlfn.MAXIFS(Cadastro!$E$5:$E$112,Cadastro!$A$5:$A$112,$A784,Cadastro!$E$5:$E$112,"&lt;="&amp;$F784),"yyyymmdd"),Cadastro!$I$5:$I$112,0),"")</f>
        <v>32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55637</v>
      </c>
      <c r="B785" s="17" t="s">
        <v>179</v>
      </c>
      <c r="C785" s="17" t="str">
        <f>IFERROR(INDEX(Cadastro!$C$5:$C$112,$AB785),"NÃO INFORMADO")</f>
        <v>INS</v>
      </c>
      <c r="D785" s="17" t="str">
        <f>IFERROR(INDEX(Cadastro!$D$5:$D$112,$AB785),"")</f>
        <v>6x1</v>
      </c>
      <c r="E785" s="17" t="str">
        <f>IFERROR(INDEX(Cadastro!$G$5:$G$112,$AB785),"")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IFERROR(MATCH($A785&amp;"|"&amp;TEXT(_xlfn.MAXIFS(Cadastro!$E$5:$E$112,Cadastro!$A$5:$A$112,$A785,Cadastro!$E$5:$E$112,"&lt;="&amp;$F785),"yyyymmdd"),Cadastro!$I$5:$I$112,0),"")</f>
        <v>32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55637</v>
      </c>
      <c r="B786" s="17" t="s">
        <v>179</v>
      </c>
      <c r="C786" s="17" t="str">
        <f>IFERROR(INDEX(Cadastro!$C$5:$C$112,$AB786),"NÃO INFORMADO")</f>
        <v>INS</v>
      </c>
      <c r="D786" s="17" t="str">
        <f>IFERROR(INDEX(Cadastro!$D$5:$D$112,$AB786),"")</f>
        <v>6x1</v>
      </c>
      <c r="E786" s="17" t="str">
        <f>IFERROR(INDEX(Cadastro!$G$5:$G$112,$AB786),"")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IFERROR(MATCH($A786&amp;"|"&amp;TEXT(_xlfn.MAXIFS(Cadastro!$E$5:$E$112,Cadastro!$A$5:$A$112,$A786,Cadastro!$E$5:$E$112,"&lt;="&amp;$F786),"yyyymmdd"),Cadastro!$I$5:$I$112,0),"")</f>
        <v>32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55637</v>
      </c>
      <c r="B787" s="17" t="s">
        <v>179</v>
      </c>
      <c r="C787" s="17" t="str">
        <f>IFERROR(INDEX(Cadastro!$C$5:$C$112,$AB787),"NÃO INFORMADO")</f>
        <v>INS</v>
      </c>
      <c r="D787" s="17" t="str">
        <f>IFERROR(INDEX(Cadastro!$D$5:$D$112,$AB787),"")</f>
        <v>6x1</v>
      </c>
      <c r="E787" s="17" t="str">
        <f>IFERROR(INDEX(Cadastro!$G$5:$G$112,$AB787),"")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IFERROR(MATCH($A787&amp;"|"&amp;TEXT(_xlfn.MAXIFS(Cadastro!$E$5:$E$112,Cadastro!$A$5:$A$112,$A787,Cadastro!$E$5:$E$112,"&lt;="&amp;$F787),"yyyymmdd"),Cadastro!$I$5:$I$112,0),"")</f>
        <v>32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55637</v>
      </c>
      <c r="B788" s="17" t="s">
        <v>179</v>
      </c>
      <c r="C788" s="17" t="str">
        <f>IFERROR(INDEX(Cadastro!$C$5:$C$112,$AB788),"NÃO INFORMADO")</f>
        <v>INS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32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55637</v>
      </c>
      <c r="B789" s="17" t="s">
        <v>179</v>
      </c>
      <c r="C789" s="17" t="str">
        <f>IFERROR(INDEX(Cadastro!$C$5:$C$112,$AB789),"NÃO INFORMADO")</f>
        <v>INS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32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55637</v>
      </c>
      <c r="B790" s="17" t="s">
        <v>179</v>
      </c>
      <c r="C790" s="17" t="str">
        <f>IFERROR(INDEX(Cadastro!$C$5:$C$112,$AB790),"NÃO INFORMADO")</f>
        <v>INS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32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55637</v>
      </c>
      <c r="B791" s="17" t="s">
        <v>179</v>
      </c>
      <c r="C791" s="17" t="str">
        <f>IFERROR(INDEX(Cadastro!$C$5:$C$112,$AB791),"NÃO INFORMADO")</f>
        <v>INS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32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55637</v>
      </c>
      <c r="B792" s="17" t="s">
        <v>179</v>
      </c>
      <c r="C792" s="17" t="str">
        <f>IFERROR(INDEX(Cadastro!$C$5:$C$112,$AB792),"NÃO INFORMADO")</f>
        <v>INS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IFERROR(MATCH($A792&amp;"|"&amp;TEXT(_xlfn.MAXIFS(Cadastro!$E$5:$E$112,Cadastro!$A$5:$A$112,$A792,Cadastro!$E$5:$E$112,"&lt;="&amp;$F792),"yyyymmdd"),Cadastro!$I$5:$I$112,0),"")</f>
        <v>32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55637</v>
      </c>
      <c r="B793" s="17" t="s">
        <v>179</v>
      </c>
      <c r="C793" s="17" t="str">
        <f>IFERROR(INDEX(Cadastro!$C$5:$C$112,$AB793),"NÃO INFORMADO")</f>
        <v>INS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32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55637</v>
      </c>
      <c r="B794" s="17" t="s">
        <v>179</v>
      </c>
      <c r="C794" s="17" t="str">
        <f>IFERROR(INDEX(Cadastro!$C$5:$C$112,$AB794),"NÃO INFORMADO")</f>
        <v>INS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32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54049</v>
      </c>
      <c r="B795" s="17" t="s">
        <v>180</v>
      </c>
      <c r="C795" s="17" t="str">
        <f>IFERROR(INDEX(Cadastro!$C$5:$C$112,$AB795),"NÃO INFORMADO")</f>
        <v>NÃO INFORMADO</v>
      </c>
      <c r="D795" s="17" t="str">
        <f>IFERROR(INDEX(Cadastro!$D$5:$D$112,$AB795),"")</f>
        <v>Férias</v>
      </c>
      <c r="E795" s="17" t="str">
        <f>IFERROR(INDEX(Cadastro!$G$5:$G$112,$AB795),"")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6x1"),WEEKDAY($F795,2)=6,AND($A795=$A784,$L784&gt;0)),"Folga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2</v>
      </c>
      <c r="AB795" s="31">
        <f>IFERROR(MATCH($A795&amp;"|"&amp;TEXT(_xlfn.MAXIFS(Cadastro!$E$5:$E$112,Cadastro!$A$5:$A$112,$A795,Cadastro!$E$5:$E$112,"&lt;="&amp;$F795),"yyyymmdd"),Cadastro!$I$5:$I$112,0),"")</f>
        <v>34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54049</v>
      </c>
      <c r="B796" s="17" t="s">
        <v>180</v>
      </c>
      <c r="C796" s="17" t="str">
        <f>IFERROR(INDEX(Cadastro!$C$5:$C$112,$AB796),"NÃO INFORMADO")</f>
        <v>NÃO INFORMADO</v>
      </c>
      <c r="D796" s="17" t="str">
        <f>IFERROR(INDEX(Cadastro!$D$5:$D$112,$AB796),"")</f>
        <v>Férias</v>
      </c>
      <c r="E796" s="17" t="str">
        <f>IFERROR(INDEX(Cadastro!$G$5:$G$112,$AB796),"")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6x1"),WEEKDAY($F796,2)=6,AND($A796=$A785,$L785&gt;0)),"Folga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1</v>
      </c>
      <c r="AB796" s="31">
        <f>IFERROR(MATCH($A796&amp;"|"&amp;TEXT(_xlfn.MAXIFS(Cadastro!$E$5:$E$112,Cadastro!$A$5:$A$112,$A796,Cadastro!$E$5:$E$112,"&lt;="&amp;$F796),"yyyymmdd"),Cadastro!$I$5:$I$112,0),"")</f>
        <v>34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54049</v>
      </c>
      <c r="B797" s="17" t="s">
        <v>180</v>
      </c>
      <c r="C797" s="17" t="str">
        <f>IFERROR(INDEX(Cadastro!$C$5:$C$112,$AB797),"NÃO INFORMADO")</f>
        <v>NÃO INFORMADO</v>
      </c>
      <c r="D797" s="17" t="str">
        <f>IFERROR(INDEX(Cadastro!$D$5:$D$112,$AB797),"")</f>
        <v>Férias</v>
      </c>
      <c r="E797" s="17" t="str">
        <f>IFERROR(INDEX(Cadastro!$G$5:$G$112,$AB797),"")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6x1"),WEEKDAY($F797,2)=6,AND($A797=$A786,$L786&gt;0)),"Folga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34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54049</v>
      </c>
      <c r="B798" s="17" t="s">
        <v>180</v>
      </c>
      <c r="C798" s="17" t="str">
        <f>IFERROR(INDEX(Cadastro!$C$5:$C$112,$AB798),"NÃO INFORMADO")</f>
        <v>NÃO INFORMADO</v>
      </c>
      <c r="D798" s="17" t="str">
        <f>IFERROR(INDEX(Cadastro!$D$5:$D$112,$AB798),"")</f>
        <v>Férias</v>
      </c>
      <c r="E798" s="17" t="str">
        <f>IFERROR(INDEX(Cadastro!$G$5:$G$112,$AB798),"")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6x1"),WEEKDAY($F798,2)=6,AND($A798=$A787,$L787&gt;0)),"Folga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34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54049</v>
      </c>
      <c r="B799" s="17" t="s">
        <v>180</v>
      </c>
      <c r="C799" s="17" t="str">
        <f>IFERROR(INDEX(Cadastro!$C$5:$C$112,$AB799),"NÃO INFORMADO")</f>
        <v>NÃO INFORMADO</v>
      </c>
      <c r="D799" s="17" t="str">
        <f>IFERROR(INDEX(Cadastro!$D$5:$D$112,$AB799),"")</f>
        <v>Férias</v>
      </c>
      <c r="E799" s="17" t="str">
        <f>IFERROR(INDEX(Cadastro!$G$5:$G$112,$AB799),"")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6x1"),WEEKDAY($F799,2)=6,AND($A799=$A788,$L788&gt;0)),"Folga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IFERROR(MATCH($A799&amp;"|"&amp;TEXT(_xlfn.MAXIFS(Cadastro!$E$5:$E$112,Cadastro!$A$5:$A$112,$A799,Cadastro!$E$5:$E$112,"&lt;="&amp;$F799),"yyyymmdd"),Cadastro!$I$5:$I$112,0),"")</f>
        <v>34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54049</v>
      </c>
      <c r="B800" s="17" t="s">
        <v>180</v>
      </c>
      <c r="C800" s="17" t="str">
        <f>IFERROR(INDEX(Cadastro!$C$5:$C$112,$AB800),"NÃO INFORMADO")</f>
        <v>NÃO INFORMADO</v>
      </c>
      <c r="D800" s="17" t="str">
        <f>IFERROR(INDEX(Cadastro!$D$5:$D$112,$AB800),"")</f>
        <v>Férias</v>
      </c>
      <c r="E800" s="17" t="str">
        <f>IFERROR(INDEX(Cadastro!$G$5:$G$112,$AB800),"")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6x1"),WEEKDAY($F800,2)=6,AND($A800=$A789,$L789&gt;0)),"Folga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34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54049</v>
      </c>
      <c r="B801" s="17" t="s">
        <v>180</v>
      </c>
      <c r="C801" s="17" t="str">
        <f>IFERROR(INDEX(Cadastro!$C$5:$C$112,$AB801),"NÃO INFORMADO")</f>
        <v>NÃO INFORMADO</v>
      </c>
      <c r="D801" s="17" t="str">
        <f>IFERROR(INDEX(Cadastro!$D$5:$D$112,$AB801),"")</f>
        <v>Férias</v>
      </c>
      <c r="E801" s="17" t="str">
        <f>IFERROR(INDEX(Cadastro!$G$5:$G$112,$AB801),"")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34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54049</v>
      </c>
      <c r="B802" s="17" t="s">
        <v>180</v>
      </c>
      <c r="C802" s="17" t="str">
        <f>IFERROR(INDEX(Cadastro!$C$5:$C$112,$AB802),"NÃO INFORMADO")</f>
        <v>NÃO INFORMADO</v>
      </c>
      <c r="D802" s="17" t="str">
        <f>IFERROR(INDEX(Cadastro!$D$5:$D$112,$AB802),"")</f>
        <v>Férias</v>
      </c>
      <c r="E802" s="17" t="str">
        <f>IFERROR(INDEX(Cadastro!$G$5:$G$112,$AB802),"")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34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54049</v>
      </c>
      <c r="B803" s="17" t="s">
        <v>180</v>
      </c>
      <c r="C803" s="17" t="str">
        <f>IFERROR(INDEX(Cadastro!$C$5:$C$112,$AB803),"NÃO INFORMADO")</f>
        <v>NÃO INFORMADO</v>
      </c>
      <c r="D803" s="17" t="str">
        <f>IFERROR(INDEX(Cadastro!$D$5:$D$112,$AB803),"")</f>
        <v>Férias</v>
      </c>
      <c r="E803" s="17" t="str">
        <f>IFERROR(INDEX(Cadastro!$G$5:$G$112,$AB803),"")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34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54049</v>
      </c>
      <c r="B804" s="17" t="s">
        <v>180</v>
      </c>
      <c r="C804" s="17" t="str">
        <f>IFERROR(INDEX(Cadastro!$C$5:$C$112,$AB804),"NÃO INFORMADO")</f>
        <v>NÃO INFORMADO</v>
      </c>
      <c r="D804" s="17" t="str">
        <f>IFERROR(INDEX(Cadastro!$D$5:$D$112,$AB804),"")</f>
        <v>Férias</v>
      </c>
      <c r="E804" s="17" t="str">
        <f>IFERROR(INDEX(Cadastro!$G$5:$G$112,$AB804),"")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34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54049</v>
      </c>
      <c r="B805" s="17" t="s">
        <v>180</v>
      </c>
      <c r="C805" s="17" t="str">
        <f>IFERROR(INDEX(Cadastro!$C$5:$C$112,$AB805),"NÃO INFORMADO")</f>
        <v>NÃO INFORMADO</v>
      </c>
      <c r="D805" s="17" t="str">
        <f>IFERROR(INDEX(Cadastro!$D$5:$D$112,$AB805),"")</f>
        <v>Férias</v>
      </c>
      <c r="E805" s="17" t="str">
        <f>IFERROR(INDEX(Cadastro!$G$5:$G$112,$AB805),"")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34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54049</v>
      </c>
      <c r="B806" s="17" t="s">
        <v>180</v>
      </c>
      <c r="C806" s="17" t="str">
        <f>IFERROR(INDEX(Cadastro!$C$5:$C$112,$AB806),"NÃO INFORMADO")</f>
        <v>NÃO INFORMADO</v>
      </c>
      <c r="D806" s="17" t="str">
        <f>IFERROR(INDEX(Cadastro!$D$5:$D$112,$AB806),"")</f>
        <v>Férias</v>
      </c>
      <c r="E806" s="17" t="str">
        <f>IFERROR(INDEX(Cadastro!$G$5:$G$112,$AB806),"")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34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54049</v>
      </c>
      <c r="B807" s="17" t="s">
        <v>180</v>
      </c>
      <c r="C807" s="17" t="str">
        <f>IFERROR(INDEX(Cadastro!$C$5:$C$112,$AB807),"NÃO INFORMADO")</f>
        <v>NÃO INFORMADO</v>
      </c>
      <c r="D807" s="17" t="str">
        <f>IFERROR(INDEX(Cadastro!$D$5:$D$112,$AB807),"")</f>
        <v>Férias</v>
      </c>
      <c r="E807" s="17" t="str">
        <f>IFERROR(INDEX(Cadastro!$G$5:$G$112,$AB807),"")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34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54049</v>
      </c>
      <c r="B808" s="17" t="s">
        <v>180</v>
      </c>
      <c r="C808" s="17" t="str">
        <f>IFERROR(INDEX(Cadastro!$C$5:$C$112,$AB808),"NÃO INFORMADO")</f>
        <v>NÃO INFORMADO</v>
      </c>
      <c r="D808" s="17" t="str">
        <f>IFERROR(INDEX(Cadastro!$D$5:$D$112,$AB808),"")</f>
        <v>Férias</v>
      </c>
      <c r="E808" s="17" t="str">
        <f>IFERROR(INDEX(Cadastro!$G$5:$G$112,$AB808),"")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6x1"),WEEKDAY($F808,2)=6,AND($A808=$A802,$L802&gt;0)),"Folga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$112,$AB808),"")="",IF($L808&gt;0,1,0),IF(IFERROR(INDEX(Cadastro!$F$5:$F$112,$AB808),"")&lt;=IFERROR(INDEX(Parâmetros!$B$39:$B$48,MATCH($E808,Parâmetros!$A$39:$A$48,0)),99),IFERROR(INDEX(Cadastro!$F$5:$F$112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$112,$AB808),"")="",0,IF(IFERROR(INDEX(Cadastro!$F$5:$F$112,$AB808),"")&gt;IFERROR(INDEX(Parâmetros!$B$39:$B$48,MATCH($E808,Parâmetros!$A$39:$A$48,0)),99),IFERROR(INDEX(Cadastro!$F$5:$F$112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registro"),IF(AND($AB808&lt;&gt;$AB807,IFERROR(INDEX(Cadastro!$F$5:$F$112,$AB808),"")=""),"Indeterminado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IFERROR(MATCH($A808&amp;"|"&amp;TEXT(_xlfn.MAXIFS(Cadastro!$E$5:$E$112,Cadastro!$A$5:$A$112,$A808,Cadastro!$E$5:$E$112,"&lt;="&amp;$F808),"yyyymmdd"),Cadastro!$I$5:$I$112,0),"")</f>
        <v>34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54049</v>
      </c>
      <c r="B809" s="17" t="s">
        <v>180</v>
      </c>
      <c r="C809" s="17" t="str">
        <f>IFERROR(INDEX(Cadastro!$C$5:$C$112,$AB809),"NÃO INFORMADO")</f>
        <v>NÃO INFORMADO</v>
      </c>
      <c r="D809" s="17" t="str">
        <f>IFERROR(INDEX(Cadastro!$D$5:$D$112,$AB809),"")</f>
        <v>Férias</v>
      </c>
      <c r="E809" s="17" t="str">
        <f>IFERROR(INDEX(Cadastro!$G$5:$G$112,$AB809),"")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6x1"),WEEKDAY($F809,2)=6,AND($A809=$A803,$L803&gt;0)),"Folga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$112,$AB809),"")="",IF($L809&gt;0,1,0),IF(IFERROR(INDEX(Cadastro!$F$5:$F$112,$AB809),"")&lt;=IFERROR(INDEX(Parâmetros!$B$39:$B$48,MATCH($E809,Parâmetros!$A$39:$A$48,0)),99),IFERROR(INDEX(Cadastro!$F$5:$F$112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$112,$AB809),"")="",0,IF(IFERROR(INDEX(Cadastro!$F$5:$F$112,$AB809),"")&gt;IFERROR(INDEX(Parâmetros!$B$39:$B$48,MATCH($E809,Parâmetros!$A$39:$A$48,0)),99),IFERROR(INDEX(Cadastro!$F$5:$F$112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registro"),IF(AND($AB809&lt;&gt;$AB808,IFERROR(INDEX(Cadastro!$F$5:$F$112,$AB809),"")=""),"Indeterminado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IFERROR(MATCH($A809&amp;"|"&amp;TEXT(_xlfn.MAXIFS(Cadastro!$E$5:$E$112,Cadastro!$A$5:$A$112,$A809,Cadastro!$E$5:$E$112,"&lt;="&amp;$F809),"yyyymmdd"),Cadastro!$I$5:$I$112,0),"")</f>
        <v>34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54049</v>
      </c>
      <c r="B810" s="17" t="s">
        <v>180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IFERROR(MATCH($A810&amp;"|"&amp;TEXT(_xlfn.MAXIFS(Cadastro!$E$5:$E$112,Cadastro!$A$5:$A$112,$A810,Cadastro!$E$5:$E$112,"&lt;="&amp;$F810),"yyyymmdd"),Cadastro!$I$5:$I$112,0),"")</f>
        <v>34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54049</v>
      </c>
      <c r="B811" s="17" t="s">
        <v>180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IFERROR(MATCH($A811&amp;"|"&amp;TEXT(_xlfn.MAXIFS(Cadastro!$E$5:$E$112,Cadastro!$A$5:$A$112,$A811,Cadastro!$E$5:$E$112,"&lt;="&amp;$F811),"yyyymmdd"),Cadastro!$I$5:$I$112,0),"")</f>
        <v>34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54049</v>
      </c>
      <c r="B812" s="17" t="s">
        <v>180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IFERROR(MATCH($A812&amp;"|"&amp;TEXT(_xlfn.MAXIFS(Cadastro!$E$5:$E$112,Cadastro!$A$5:$A$112,$A812,Cadastro!$E$5:$E$112,"&lt;="&amp;$F812),"yyyymmdd"),Cadastro!$I$5:$I$112,0),"")</f>
        <v>34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54049</v>
      </c>
      <c r="B813" s="17" t="s">
        <v>180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IFERROR(MATCH($A813&amp;"|"&amp;TEXT(_xlfn.MAXIFS(Cadastro!$E$5:$E$112,Cadastro!$A$5:$A$112,$A813,Cadastro!$E$5:$E$112,"&lt;="&amp;$F813),"yyyymmdd"),Cadastro!$I$5:$I$112,0),"")</f>
        <v>34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54049</v>
      </c>
      <c r="B814" s="17" t="s">
        <v>180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IFERROR(MATCH($A814&amp;"|"&amp;TEXT(_xlfn.MAXIFS(Cadastro!$E$5:$E$112,Cadastro!$A$5:$A$112,$A814,Cadastro!$E$5:$E$112,"&lt;="&amp;$F814),"yyyymmdd"),Cadastro!$I$5:$I$112,0),"")</f>
        <v>34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54049</v>
      </c>
      <c r="B815" s="17" t="s">
        <v>180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IFERROR(MATCH($A815&amp;"|"&amp;TEXT(_xlfn.MAXIFS(Cadastro!$E$5:$E$112,Cadastro!$A$5:$A$112,$A815,Cadastro!$E$5:$E$112,"&lt;="&amp;$F815),"yyyymmdd"),Cadastro!$I$5:$I$112,0),"")</f>
        <v>34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54049</v>
      </c>
      <c r="B816" s="17" t="s">
        <v>180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IFERROR(MATCH($A816&amp;"|"&amp;TEXT(_xlfn.MAXIFS(Cadastro!$E$5:$E$112,Cadastro!$A$5:$A$112,$A816,Cadastro!$E$5:$E$112,"&lt;="&amp;$F816),"yyyymmdd"),Cadastro!$I$5:$I$112,0),"")</f>
        <v>34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54049</v>
      </c>
      <c r="B817" s="17" t="s">
        <v>180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IFERROR(MATCH($A817&amp;"|"&amp;TEXT(_xlfn.MAXIFS(Cadastro!$E$5:$E$112,Cadastro!$A$5:$A$112,$A817,Cadastro!$E$5:$E$112,"&lt;="&amp;$F817),"yyyymmdd"),Cadastro!$I$5:$I$112,0),"")</f>
        <v>34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54049</v>
      </c>
      <c r="B818" s="17" t="s">
        <v>180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IFERROR(MATCH($A818&amp;"|"&amp;TEXT(_xlfn.MAXIFS(Cadastro!$E$5:$E$112,Cadastro!$A$5:$A$112,$A818,Cadastro!$E$5:$E$112,"&lt;="&amp;$F818),"yyyymmdd"),Cadastro!$I$5:$I$112,0),"")</f>
        <v>34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54049</v>
      </c>
      <c r="B819" s="17" t="s">
        <v>180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IFERROR(MATCH($A819&amp;"|"&amp;TEXT(_xlfn.MAXIFS(Cadastro!$E$5:$E$112,Cadastro!$A$5:$A$112,$A819,Cadastro!$E$5:$E$112,"&lt;="&amp;$F819),"yyyymmdd"),Cadastro!$I$5:$I$112,0),"")</f>
        <v>34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54049</v>
      </c>
      <c r="B820" s="17" t="s">
        <v>180</v>
      </c>
      <c r="C820" s="17" t="str">
        <f>IFERROR(INDEX(Cadastro!$C$5:$C$112,$AB820),"NÃO INFORMADO")</f>
        <v>NÃO INFORMADO</v>
      </c>
      <c r="D820" s="17" t="str">
        <f>IFERROR(INDEX(Cadastro!$D$5:$D$112,$AB820),"")</f>
        <v>Férias</v>
      </c>
      <c r="E820" s="17" t="str">
        <f>IFERROR(INDEX(Cadastro!$G$5:$G$112,$AB820),"")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34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54049</v>
      </c>
      <c r="B821" s="17" t="s">
        <v>180</v>
      </c>
      <c r="C821" s="17" t="str">
        <f>IFERROR(INDEX(Cadastro!$C$5:$C$112,$AB821),"NÃO INFORMADO")</f>
        <v>NÃO INFORMADO</v>
      </c>
      <c r="D821" s="17" t="str">
        <f>IFERROR(INDEX(Cadastro!$D$5:$D$112,$AB821),"")</f>
        <v>Férias</v>
      </c>
      <c r="E821" s="17" t="str">
        <f>IFERROR(INDEX(Cadastro!$G$5:$G$112,$AB821),"")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IFERROR(MATCH($A821&amp;"|"&amp;TEXT(_xlfn.MAXIFS(Cadastro!$E$5:$E$112,Cadastro!$A$5:$A$112,$A821,Cadastro!$E$5:$E$112,"&lt;="&amp;$F821),"yyyymmdd"),Cadastro!$I$5:$I$112,0),"")</f>
        <v>34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54049</v>
      </c>
      <c r="B822" s="17" t="s">
        <v>180</v>
      </c>
      <c r="C822" s="17" t="str">
        <f>IFERROR(INDEX(Cadastro!$C$5:$C$112,$AB822),"NÃO INFORMADO")</f>
        <v>NÃO INFORMADO</v>
      </c>
      <c r="D822" s="17" t="str">
        <f>IFERROR(INDEX(Cadastro!$D$5:$D$112,$AB822),"")</f>
        <v>Férias</v>
      </c>
      <c r="E822" s="17" t="str">
        <f>IFERROR(INDEX(Cadastro!$G$5:$G$112,$AB822),"")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IFERROR(MATCH($A822&amp;"|"&amp;TEXT(_xlfn.MAXIFS(Cadastro!$E$5:$E$112,Cadastro!$A$5:$A$112,$A822,Cadastro!$E$5:$E$112,"&lt;="&amp;$F822),"yyyymmdd"),Cadastro!$I$5:$I$112,0),"")</f>
        <v>34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customHeight="1" x14ac:dyDescent="0.25">
      <c r="A823" s="31">
        <v>54049</v>
      </c>
      <c r="B823" s="17" t="s">
        <v>180</v>
      </c>
      <c r="C823" s="17" t="str">
        <f>IFERROR(INDEX(Cadastro!$C$5:$C$112,$AB823),"NÃO INFORMADO")</f>
        <v>NÃO INFORMADO</v>
      </c>
      <c r="D823" s="17" t="str">
        <f>IFERROR(INDEX(Cadastro!$D$5:$D$112,$AB823),"")</f>
        <v>Férias</v>
      </c>
      <c r="E823" s="17" t="str">
        <f>IFERROR(INDEX(Cadastro!$G$5:$G$112,$AB823),"")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34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54049</v>
      </c>
      <c r="B824" s="17" t="s">
        <v>180</v>
      </c>
      <c r="C824" s="17" t="str">
        <f>IFERROR(INDEX(Cadastro!$C$5:$C$112,$AB824),"NÃO INFORMADO")</f>
        <v>NÃO INFORMADO</v>
      </c>
      <c r="D824" s="17" t="str">
        <f>IFERROR(INDEX(Cadastro!$D$5:$D$112,$AB824),"")</f>
        <v>Férias</v>
      </c>
      <c r="E824" s="17" t="str">
        <f>IFERROR(INDEX(Cadastro!$G$5:$G$112,$AB824),"")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IFERROR(MATCH($A824&amp;"|"&amp;TEXT(_xlfn.MAXIFS(Cadastro!$E$5:$E$112,Cadastro!$A$5:$A$112,$A824,Cadastro!$E$5:$E$112,"&lt;="&amp;$F824),"yyyymmdd"),Cadastro!$I$5:$I$112,0),"")</f>
        <v>34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54049</v>
      </c>
      <c r="B825" s="17" t="s">
        <v>180</v>
      </c>
      <c r="C825" s="17" t="str">
        <f>IFERROR(INDEX(Cadastro!$C$5:$C$112,$AB825),"NÃO INFORMADO")</f>
        <v>NÃO INFORMADO</v>
      </c>
      <c r="D825" s="17" t="str">
        <f>IFERROR(INDEX(Cadastro!$D$5:$D$112,$AB825),"")</f>
        <v>Férias</v>
      </c>
      <c r="E825" s="17" t="str">
        <f>IFERROR(INDEX(Cadastro!$G$5:$G$112,$AB825),"")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IFERROR(MATCH($A825&amp;"|"&amp;TEXT(_xlfn.MAXIFS(Cadastro!$E$5:$E$112,Cadastro!$A$5:$A$112,$A825,Cadastro!$E$5:$E$112,"&lt;="&amp;$F825),"yyyymmdd"),Cadastro!$I$5:$I$112,0),"")</f>
        <v>34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54049</v>
      </c>
      <c r="B826" s="17" t="s">
        <v>180</v>
      </c>
      <c r="C826" s="17" t="str">
        <f>IFERROR(INDEX(Cadastro!$C$5:$C$112,$AB826),"NÃO INFORMADO")</f>
        <v>NÃO INFORMADO</v>
      </c>
      <c r="D826" s="17" t="str">
        <f>IFERROR(INDEX(Cadastro!$D$5:$D$112,$AB826),"")</f>
        <v>Férias</v>
      </c>
      <c r="E826" s="17" t="str">
        <f>IFERROR(INDEX(Cadastro!$G$5:$G$112,$AB826),"")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34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54049</v>
      </c>
      <c r="B827" s="17" t="s">
        <v>180</v>
      </c>
      <c r="C827" s="17" t="str">
        <f>IFERROR(INDEX(Cadastro!$C$5:$C$112,$AB827),"NÃO INFORMADO")</f>
        <v>NÃO INFORMADO</v>
      </c>
      <c r="D827" s="17" t="str">
        <f>IFERROR(INDEX(Cadastro!$D$5:$D$112,$AB827),"")</f>
        <v>Férias</v>
      </c>
      <c r="E827" s="17" t="str">
        <f>IFERROR(INDEX(Cadastro!$G$5:$G$112,$AB827),"")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IFERROR(MATCH($A827&amp;"|"&amp;TEXT(_xlfn.MAXIFS(Cadastro!$E$5:$E$112,Cadastro!$A$5:$A$112,$A827,Cadastro!$E$5:$E$112,"&lt;="&amp;$F827),"yyyymmdd"),Cadastro!$I$5:$I$112,0),"")</f>
        <v>34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54049</v>
      </c>
      <c r="B828" s="17" t="s">
        <v>180</v>
      </c>
      <c r="C828" s="17" t="str">
        <f>IFERROR(INDEX(Cadastro!$C$5:$C$112,$AB828),"NÃO INFORMADO")</f>
        <v>NÃO INFORMADO</v>
      </c>
      <c r="D828" s="17" t="str">
        <f>IFERROR(INDEX(Cadastro!$D$5:$D$112,$AB828),"")</f>
        <v>Férias</v>
      </c>
      <c r="E828" s="17" t="str">
        <f>IFERROR(INDEX(Cadastro!$G$5:$G$112,$AB828),"")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IFERROR(MATCH($A828&amp;"|"&amp;TEXT(_xlfn.MAXIFS(Cadastro!$E$5:$E$112,Cadastro!$A$5:$A$112,$A828,Cadastro!$E$5:$E$112,"&lt;="&amp;$F828),"yyyymmdd"),Cadastro!$I$5:$I$112,0),"")</f>
        <v>34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54049</v>
      </c>
      <c r="B829" s="17" t="s">
        <v>180</v>
      </c>
      <c r="C829" s="17" t="str">
        <f>IFERROR(INDEX(Cadastro!$C$5:$C$112,$AB829),"NÃO INFORMADO")</f>
        <v>NÃO INFORMADO</v>
      </c>
      <c r="D829" s="17" t="str">
        <f>IFERROR(INDEX(Cadastro!$D$5:$D$112,$AB829),"")</f>
        <v>Férias</v>
      </c>
      <c r="E829" s="17" t="str">
        <f>IFERROR(INDEX(Cadastro!$G$5:$G$112,$AB829),"")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IFERROR(MATCH($A829&amp;"|"&amp;TEXT(_xlfn.MAXIFS(Cadastro!$E$5:$E$112,Cadastro!$A$5:$A$112,$A829,Cadastro!$E$5:$E$112,"&lt;="&amp;$F829),"yyyymmdd"),Cadastro!$I$5:$I$112,0),"")</f>
        <v>34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54049</v>
      </c>
      <c r="B830" s="17" t="s">
        <v>180</v>
      </c>
      <c r="C830" s="17" t="str">
        <f>IFERROR(INDEX(Cadastro!$C$5:$C$112,$AB830),"NÃO INFORMADO")</f>
        <v>NÃO INFORMADO</v>
      </c>
      <c r="D830" s="17" t="str">
        <f>IFERROR(INDEX(Cadastro!$D$5:$D$112,$AB830),"")</f>
        <v>Férias</v>
      </c>
      <c r="E830" s="17" t="str">
        <f>IFERROR(INDEX(Cadastro!$G$5:$G$112,$AB830),"")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IFERROR(MATCH($A830&amp;"|"&amp;TEXT(_xlfn.MAXIFS(Cadastro!$E$5:$E$112,Cadastro!$A$5:$A$112,$A830,Cadastro!$E$5:$E$112,"&lt;="&amp;$F830),"yyyymmdd"),Cadastro!$I$5:$I$112,0),"")</f>
        <v>34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50636</v>
      </c>
      <c r="B831" s="17" t="s">
        <v>181</v>
      </c>
      <c r="C831" s="17" t="str">
        <f>IFERROR(INDEX(Cadastro!$C$5:$C$112,$AB831),"NÃO INFORMADO")</f>
        <v>CAL</v>
      </c>
      <c r="D831" s="17" t="str">
        <f>IFERROR(INDEX(Cadastro!$D$5:$D$112,$AB831),"")</f>
        <v>Férias</v>
      </c>
      <c r="E831" s="17" t="str">
        <f>IFERROR(INDEX(Cadastro!$G$5:$G$112,$AB831),"")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6x1"),WEEKDAY($F831,2)=6,AND($A831=$A820,$L820&gt;0)),"Folga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2</v>
      </c>
      <c r="AB831" s="31">
        <f>IFERROR(MATCH($A831&amp;"|"&amp;TEXT(_xlfn.MAXIFS(Cadastro!$E$5:$E$112,Cadastro!$A$5:$A$112,$A831,Cadastro!$E$5:$E$112,"&lt;="&amp;$F831),"yyyymmdd"),Cadastro!$I$5:$I$112,0),"")</f>
        <v>79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50636</v>
      </c>
      <c r="B832" s="17" t="s">
        <v>181</v>
      </c>
      <c r="C832" s="17" t="str">
        <f>IFERROR(INDEX(Cadastro!$C$5:$C$112,$AB832),"NÃO INFORMADO")</f>
        <v>CAL</v>
      </c>
      <c r="D832" s="17" t="str">
        <f>IFERROR(INDEX(Cadastro!$D$5:$D$112,$AB832),"")</f>
        <v>Férias</v>
      </c>
      <c r="E832" s="17" t="str">
        <f>IFERROR(INDEX(Cadastro!$G$5:$G$112,$AB832),"")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6x1"),WEEKDAY($F832,2)=6,AND($A832=$A821,$L821&gt;0)),"Folga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1</v>
      </c>
      <c r="AB832" s="31">
        <f>IFERROR(MATCH($A832&amp;"|"&amp;TEXT(_xlfn.MAXIFS(Cadastro!$E$5:$E$112,Cadastro!$A$5:$A$112,$A832,Cadastro!$E$5:$E$112,"&lt;="&amp;$F832),"yyyymmdd"),Cadastro!$I$5:$I$112,0),"")</f>
        <v>79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50636</v>
      </c>
      <c r="B833" s="17" t="s">
        <v>181</v>
      </c>
      <c r="C833" s="17" t="str">
        <f>IFERROR(INDEX(Cadastro!$C$5:$C$112,$AB833),"NÃO INFORMADO")</f>
        <v>CAL</v>
      </c>
      <c r="D833" s="17" t="str">
        <f>IFERROR(INDEX(Cadastro!$D$5:$D$112,$AB833),"")</f>
        <v>Férias</v>
      </c>
      <c r="E833" s="17" t="str">
        <f>IFERROR(INDEX(Cadastro!$G$5:$G$112,$AB833),"")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6x1"),WEEKDAY($F833,2)=6,AND($A833=$A822,$L822&gt;0)),"Folga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79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50636</v>
      </c>
      <c r="B834" s="17" t="s">
        <v>181</v>
      </c>
      <c r="C834" s="17" t="str">
        <f>IFERROR(INDEX(Cadastro!$C$5:$C$112,$AB834),"NÃO INFORMADO")</f>
        <v>CAL</v>
      </c>
      <c r="D834" s="17" t="str">
        <f>IFERROR(INDEX(Cadastro!$D$5:$D$112,$AB834),"")</f>
        <v>Férias</v>
      </c>
      <c r="E834" s="17" t="str">
        <f>IFERROR(INDEX(Cadastro!$G$5:$G$112,$AB834),"")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6x1"),WEEKDAY($F834,2)=6,AND($A834=$A823,$L823&gt;0)),"Folga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79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50636</v>
      </c>
      <c r="B835" s="17" t="s">
        <v>181</v>
      </c>
      <c r="C835" s="17" t="str">
        <f>IFERROR(INDEX(Cadastro!$C$5:$C$112,$AB835),"NÃO INFORMADO")</f>
        <v>CAL</v>
      </c>
      <c r="D835" s="17" t="str">
        <f>IFERROR(INDEX(Cadastro!$D$5:$D$112,$AB835),"")</f>
        <v>Férias</v>
      </c>
      <c r="E835" s="17" t="str">
        <f>IFERROR(INDEX(Cadastro!$G$5:$G$112,$AB835),"")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6x1"),WEEKDAY($F835,2)=6,AND($A835=$A824,$L824&gt;0)),"Folga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79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50636</v>
      </c>
      <c r="B836" s="17" t="s">
        <v>181</v>
      </c>
      <c r="C836" s="17" t="str">
        <f>IFERROR(INDEX(Cadastro!$C$5:$C$112,$AB836),"NÃO INFORMADO")</f>
        <v>CAL</v>
      </c>
      <c r="D836" s="17" t="str">
        <f>IFERROR(INDEX(Cadastro!$D$5:$D$112,$AB836),"")</f>
        <v>Férias</v>
      </c>
      <c r="E836" s="17" t="str">
        <f>IFERROR(INDEX(Cadastro!$G$5:$G$112,$AB836),"")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6x1"),WEEKDAY($F836,2)=6,AND($A836=$A825,$L825&gt;0)),"Folga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79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50636</v>
      </c>
      <c r="B837" s="17" t="s">
        <v>181</v>
      </c>
      <c r="C837" s="17" t="str">
        <f>IFERROR(INDEX(Cadastro!$C$5:$C$112,$AB837),"NÃO INFORMADO")</f>
        <v>CAL</v>
      </c>
      <c r="D837" s="17" t="str">
        <f>IFERROR(INDEX(Cadastro!$D$5:$D$112,$AB837),"")</f>
        <v>Férias</v>
      </c>
      <c r="E837" s="17" t="str">
        <f>IFERROR(INDEX(Cadastro!$G$5:$G$112,$AB837),"")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79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50636</v>
      </c>
      <c r="B838" s="17" t="s">
        <v>181</v>
      </c>
      <c r="C838" s="17" t="str">
        <f>IFERROR(INDEX(Cadastro!$C$5:$C$112,$AB838),"NÃO INFORMADO")</f>
        <v>CAL</v>
      </c>
      <c r="D838" s="17" t="str">
        <f>IFERROR(INDEX(Cadastro!$D$5:$D$112,$AB838),"")</f>
        <v>Férias</v>
      </c>
      <c r="E838" s="17" t="str">
        <f>IFERROR(INDEX(Cadastro!$G$5:$G$112,$AB838),"")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79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50636</v>
      </c>
      <c r="B839" s="17" t="s">
        <v>181</v>
      </c>
      <c r="C839" s="17" t="str">
        <f>IFERROR(INDEX(Cadastro!$C$5:$C$112,$AB839),"NÃO INFORMADO")</f>
        <v>CAL</v>
      </c>
      <c r="D839" s="17" t="str">
        <f>IFERROR(INDEX(Cadastro!$D$5:$D$112,$AB839),"")</f>
        <v>Férias</v>
      </c>
      <c r="E839" s="17" t="str">
        <f>IFERROR(INDEX(Cadastro!$G$5:$G$112,$AB839),"")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6x1"),WEEKDAY($F839,2)=6,AND($A839=$A833,$L833&gt;0)),"Folga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$112,$AB839),"")="",IF($L839&gt;0,1,0),IF(IFERROR(INDEX(Cadastro!$F$5:$F$112,$AB839),"")&lt;=IFERROR(INDEX(Parâmetros!$B$39:$B$48,MATCH($E839,Parâmetros!$A$39:$A$48,0)),99),IFERROR(INDEX(Cadastro!$F$5:$F$112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$112,$AB839),"")="",0,IF(IFERROR(INDEX(Cadastro!$F$5:$F$112,$AB839),"")&gt;IFERROR(INDEX(Parâmetros!$B$39:$B$48,MATCH($E839,Parâmetros!$A$39:$A$48,0)),99),IFERROR(INDEX(Cadastro!$F$5:$F$112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registro"),IF(AND($AB839&lt;&gt;$AB838,IFERROR(INDEX(Cadastro!$F$5:$F$112,$AB839),"")=""),"Indeterminado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IFERROR(MATCH($A839&amp;"|"&amp;TEXT(_xlfn.MAXIFS(Cadastro!$E$5:$E$112,Cadastro!$A$5:$A$112,$A839,Cadastro!$E$5:$E$112,"&lt;="&amp;$F839),"yyyymmdd"),Cadastro!$I$5:$I$112,0),"")</f>
        <v>79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50636</v>
      </c>
      <c r="B840" s="17" t="s">
        <v>181</v>
      </c>
      <c r="C840" s="17" t="str">
        <f>IFERROR(INDEX(Cadastro!$C$5:$C$112,$AB840),"NÃO INFORMADO")</f>
        <v>CAL</v>
      </c>
      <c r="D840" s="17" t="str">
        <f>IFERROR(INDEX(Cadastro!$D$5:$D$112,$AB840),"")</f>
        <v>Férias</v>
      </c>
      <c r="E840" s="17" t="str">
        <f>IFERROR(INDEX(Cadastro!$G$5:$G$112,$AB840),"")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6x1"),WEEKDAY($F840,2)=6,AND($A840=$A834,$L834&gt;0)),"Folga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$112,$AB840),"")="",IF($L840&gt;0,1,0),IF(IFERROR(INDEX(Cadastro!$F$5:$F$112,$AB840),"")&lt;=IFERROR(INDEX(Parâmetros!$B$39:$B$48,MATCH($E840,Parâmetros!$A$39:$A$48,0)),99),IFERROR(INDEX(Cadastro!$F$5:$F$112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$112,$AB840),"")="",0,IF(IFERROR(INDEX(Cadastro!$F$5:$F$112,$AB840),"")&gt;IFERROR(INDEX(Parâmetros!$B$39:$B$48,MATCH($E840,Parâmetros!$A$39:$A$48,0)),99),IFERROR(INDEX(Cadastro!$F$5:$F$112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registro"),IF(AND($AB840&lt;&gt;$AB839,IFERROR(INDEX(Cadastro!$F$5:$F$112,$AB840),"")=""),"Indeterminado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IFERROR(MATCH($A840&amp;"|"&amp;TEXT(_xlfn.MAXIFS(Cadastro!$E$5:$E$112,Cadastro!$A$5:$A$112,$A840,Cadastro!$E$5:$E$112,"&lt;="&amp;$F840),"yyyymmdd"),Cadastro!$I$5:$I$112,0),"")</f>
        <v>79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50636</v>
      </c>
      <c r="B841" s="17" t="s">
        <v>181</v>
      </c>
      <c r="C841" s="17" t="str">
        <f>IFERROR(INDEX(Cadastro!$C$5:$C$112,$AB841),"NÃO INFORMADO")</f>
        <v>CAL</v>
      </c>
      <c r="D841" s="17" t="str">
        <f>IFERROR(INDEX(Cadastro!$D$5:$D$112,$AB841),"")</f>
        <v>Férias</v>
      </c>
      <c r="E841" s="17" t="str">
        <f>IFERROR(INDEX(Cadastro!$G$5:$G$112,$AB841),"")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IFERROR(MATCH($A841&amp;"|"&amp;TEXT(_xlfn.MAXIFS(Cadastro!$E$5:$E$112,Cadastro!$A$5:$A$112,$A841,Cadastro!$E$5:$E$112,"&lt;="&amp;$F841),"yyyymmdd"),Cadastro!$I$5:$I$112,0),"")</f>
        <v>79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50636</v>
      </c>
      <c r="B842" s="17" t="s">
        <v>181</v>
      </c>
      <c r="C842" s="17" t="str">
        <f>IFERROR(INDEX(Cadastro!$C$5:$C$112,$AB842),"NÃO INFORMADO")</f>
        <v>CAL</v>
      </c>
      <c r="D842" s="17" t="str">
        <f>IFERROR(INDEX(Cadastro!$D$5:$D$112,$AB842),"")</f>
        <v>Férias</v>
      </c>
      <c r="E842" s="17" t="str">
        <f>IFERROR(INDEX(Cadastro!$G$5:$G$112,$AB842),"")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79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50636</v>
      </c>
      <c r="B843" s="17" t="s">
        <v>181</v>
      </c>
      <c r="C843" s="17" t="str">
        <f>IFERROR(INDEX(Cadastro!$C$5:$C$112,$AB843),"NÃO INFORMADO")</f>
        <v>CAL</v>
      </c>
      <c r="D843" s="17" t="str">
        <f>IFERROR(INDEX(Cadastro!$D$5:$D$112,$AB843),"")</f>
        <v>Férias</v>
      </c>
      <c r="E843" s="17" t="str">
        <f>IFERROR(INDEX(Cadastro!$G$5:$G$112,$AB843),"")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79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50636</v>
      </c>
      <c r="B844" s="17" t="s">
        <v>181</v>
      </c>
      <c r="C844" s="17" t="str">
        <f>IFERROR(INDEX(Cadastro!$C$5:$C$112,$AB844),"NÃO INFORMADO")</f>
        <v>CAL</v>
      </c>
      <c r="D844" s="17" t="str">
        <f>IFERROR(INDEX(Cadastro!$D$5:$D$112,$AB844),"")</f>
        <v>Férias</v>
      </c>
      <c r="E844" s="17" t="str">
        <f>IFERROR(INDEX(Cadastro!$G$5:$G$112,$AB844),"")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79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50636</v>
      </c>
      <c r="B845" s="17" t="s">
        <v>181</v>
      </c>
      <c r="C845" s="17" t="str">
        <f>IFERROR(INDEX(Cadastro!$C$5:$C$112,$AB845),"NÃO INFORMADO")</f>
        <v>CAL</v>
      </c>
      <c r="D845" s="17" t="str">
        <f>IFERROR(INDEX(Cadastro!$D$5:$D$112,$AB845),"")</f>
        <v>Férias</v>
      </c>
      <c r="E845" s="17" t="str">
        <f>IFERROR(INDEX(Cadastro!$G$5:$G$112,$AB845),"")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79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50636</v>
      </c>
      <c r="B846" s="17" t="s">
        <v>181</v>
      </c>
      <c r="C846" s="17" t="str">
        <f>IFERROR(INDEX(Cadastro!$C$5:$C$112,$AB846),"NÃO INFORMADO")</f>
        <v>CAL</v>
      </c>
      <c r="D846" s="17" t="str">
        <f>IFERROR(INDEX(Cadastro!$D$5:$D$112,$AB846),"")</f>
        <v>Férias</v>
      </c>
      <c r="E846" s="17" t="str">
        <f>IFERROR(INDEX(Cadastro!$G$5:$G$112,$AB846),"")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79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50636</v>
      </c>
      <c r="B847" s="17" t="s">
        <v>181</v>
      </c>
      <c r="C847" s="17" t="str">
        <f>IFERROR(INDEX(Cadastro!$C$5:$C$112,$AB847),"NÃO INFORMADO")</f>
        <v>CAL</v>
      </c>
      <c r="D847" s="17" t="str">
        <f>IFERROR(INDEX(Cadastro!$D$5:$D$112,$AB847),"")</f>
        <v>Férias</v>
      </c>
      <c r="E847" s="17" t="str">
        <f>IFERROR(INDEX(Cadastro!$G$5:$G$112,$AB847),"")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IFERROR(MATCH($A847&amp;"|"&amp;TEXT(_xlfn.MAXIFS(Cadastro!$E$5:$E$112,Cadastro!$A$5:$A$112,$A847,Cadastro!$E$5:$E$112,"&lt;="&amp;$F847),"yyyymmdd"),Cadastro!$I$5:$I$112,0),"")</f>
        <v>79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50636</v>
      </c>
      <c r="B848" s="17" t="s">
        <v>181</v>
      </c>
      <c r="C848" s="17" t="str">
        <f>IFERROR(INDEX(Cadastro!$C$5:$C$112,$AB848),"NÃO INFORMADO")</f>
        <v>CAL</v>
      </c>
      <c r="D848" s="17" t="str">
        <f>IFERROR(INDEX(Cadastro!$D$5:$D$112,$AB848),"")</f>
        <v>Férias</v>
      </c>
      <c r="E848" s="17" t="str">
        <f>IFERROR(INDEX(Cadastro!$G$5:$G$112,$AB848),"")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79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50636</v>
      </c>
      <c r="B849" s="17" t="s">
        <v>181</v>
      </c>
      <c r="C849" s="17" t="str">
        <f>IFERROR(INDEX(Cadastro!$C$5:$C$112,$AB849),"NÃO INFORMADO")</f>
        <v>CAL</v>
      </c>
      <c r="D849" s="17" t="str">
        <f>IFERROR(INDEX(Cadastro!$D$5:$D$112,$AB849),"")</f>
        <v>Férias</v>
      </c>
      <c r="E849" s="17" t="str">
        <f>IFERROR(INDEX(Cadastro!$G$5:$G$112,$AB849),"")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79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50636</v>
      </c>
      <c r="B850" s="17" t="s">
        <v>181</v>
      </c>
      <c r="C850" s="17" t="str">
        <f>IFERROR(INDEX(Cadastro!$C$5:$C$112,$AB850),"NÃO INFORMADO")</f>
        <v>CAL</v>
      </c>
      <c r="D850" s="17" t="str">
        <f>IFERROR(INDEX(Cadastro!$D$5:$D$112,$AB850),"")</f>
        <v>Férias</v>
      </c>
      <c r="E850" s="17" t="str">
        <f>IFERROR(INDEX(Cadastro!$G$5:$G$112,$AB850),"")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79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50636</v>
      </c>
      <c r="B851" s="17" t="s">
        <v>181</v>
      </c>
      <c r="C851" s="17" t="str">
        <f>IFERROR(INDEX(Cadastro!$C$5:$C$112,$AB851),"NÃO INFORMADO")</f>
        <v>CAL</v>
      </c>
      <c r="D851" s="17" t="str">
        <f>IFERROR(INDEX(Cadastro!$D$5:$D$112,$AB851),"")</f>
        <v>Férias</v>
      </c>
      <c r="E851" s="17" t="str">
        <f>IFERROR(INDEX(Cadastro!$G$5:$G$112,$AB851),"")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79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50636</v>
      </c>
      <c r="B852" s="17" t="s">
        <v>181</v>
      </c>
      <c r="C852" s="17" t="str">
        <f>IFERROR(INDEX(Cadastro!$C$5:$C$112,$AB852),"NÃO INFORMADO")</f>
        <v>CAL</v>
      </c>
      <c r="D852" s="17" t="str">
        <f>IFERROR(INDEX(Cadastro!$D$5:$D$112,$AB852),"")</f>
        <v>Férias</v>
      </c>
      <c r="E852" s="17" t="str">
        <f>IFERROR(INDEX(Cadastro!$G$5:$G$112,$AB852),"")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79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50636</v>
      </c>
      <c r="B853" s="17" t="s">
        <v>181</v>
      </c>
      <c r="C853" s="17" t="str">
        <f>IFERROR(INDEX(Cadastro!$C$5:$C$112,$AB853),"NÃO INFORMADO")</f>
        <v>CAL</v>
      </c>
      <c r="D853" s="17" t="str">
        <f>IFERROR(INDEX(Cadastro!$D$5:$D$112,$AB853),"")</f>
        <v>Férias</v>
      </c>
      <c r="E853" s="17" t="str">
        <f>IFERROR(INDEX(Cadastro!$G$5:$G$112,$AB853),"")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IFERROR(MATCH($A853&amp;"|"&amp;TEXT(_xlfn.MAXIFS(Cadastro!$E$5:$E$112,Cadastro!$A$5:$A$112,$A853,Cadastro!$E$5:$E$112,"&lt;="&amp;$F853),"yyyymmdd"),Cadastro!$I$5:$I$112,0),"")</f>
        <v>79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50636</v>
      </c>
      <c r="B854" s="17" t="s">
        <v>181</v>
      </c>
      <c r="C854" s="17" t="str">
        <f>IFERROR(INDEX(Cadastro!$C$5:$C$112,$AB854),"NÃO INFORMADO")</f>
        <v>CAL</v>
      </c>
      <c r="D854" s="17" t="str">
        <f>IFERROR(INDEX(Cadastro!$D$5:$D$112,$AB854),"")</f>
        <v>Férias</v>
      </c>
      <c r="E854" s="17" t="str">
        <f>IFERROR(INDEX(Cadastro!$G$5:$G$112,$AB854),"")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79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50636</v>
      </c>
      <c r="B855" s="17" t="s">
        <v>181</v>
      </c>
      <c r="C855" s="17" t="str">
        <f>IFERROR(INDEX(Cadastro!$C$5:$C$112,$AB855),"NÃO INFORMADO")</f>
        <v>CAL</v>
      </c>
      <c r="D855" s="17" t="str">
        <f>IFERROR(INDEX(Cadastro!$D$5:$D$112,$AB855),"")</f>
        <v>Férias</v>
      </c>
      <c r="E855" s="17" t="str">
        <f>IFERROR(INDEX(Cadastro!$G$5:$G$112,$AB855),"")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79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50636</v>
      </c>
      <c r="B856" s="17" t="s">
        <v>181</v>
      </c>
      <c r="C856" s="17" t="str">
        <f>IFERROR(INDEX(Cadastro!$C$5:$C$112,$AB856),"NÃO INFORMADO")</f>
        <v>CAL</v>
      </c>
      <c r="D856" s="17" t="str">
        <f>IFERROR(INDEX(Cadastro!$D$5:$D$112,$AB856),"")</f>
        <v>Férias</v>
      </c>
      <c r="E856" s="17" t="str">
        <f>IFERROR(INDEX(Cadastro!$G$5:$G$112,$AB856),"")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79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50636</v>
      </c>
      <c r="B857" s="17" t="s">
        <v>181</v>
      </c>
      <c r="C857" s="17" t="str">
        <f>IFERROR(INDEX(Cadastro!$C$5:$C$112,$AB857),"NÃO INFORMADO")</f>
        <v>CAL</v>
      </c>
      <c r="D857" s="17" t="str">
        <f>IFERROR(INDEX(Cadastro!$D$5:$D$112,$AB857),"")</f>
        <v>Férias</v>
      </c>
      <c r="E857" s="17" t="str">
        <f>IFERROR(INDEX(Cadastro!$G$5:$G$112,$AB857),"")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79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50636</v>
      </c>
      <c r="B858" s="17" t="s">
        <v>181</v>
      </c>
      <c r="C858" s="17" t="str">
        <f>IFERROR(INDEX(Cadastro!$C$5:$C$112,$AB858),"NÃO INFORMADO")</f>
        <v>CAL</v>
      </c>
      <c r="D858" s="17" t="str">
        <f>IFERROR(INDEX(Cadastro!$D$5:$D$112,$AB858),"")</f>
        <v>Férias</v>
      </c>
      <c r="E858" s="17" t="str">
        <f>IFERROR(INDEX(Cadastro!$G$5:$G$112,$AB858),"")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79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50636</v>
      </c>
      <c r="B859" s="17" t="s">
        <v>181</v>
      </c>
      <c r="C859" s="17" t="str">
        <f>IFERROR(INDEX(Cadastro!$C$5:$C$112,$AB859),"NÃO INFORMADO")</f>
        <v>CAL</v>
      </c>
      <c r="D859" s="17" t="str">
        <f>IFERROR(INDEX(Cadastro!$D$5:$D$112,$AB859),"")</f>
        <v>Férias</v>
      </c>
      <c r="E859" s="17" t="str">
        <f>IFERROR(INDEX(Cadastro!$G$5:$G$112,$AB859),"")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79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50636</v>
      </c>
      <c r="B860" s="17" t="s">
        <v>181</v>
      </c>
      <c r="C860" s="17" t="str">
        <f>IFERROR(INDEX(Cadastro!$C$5:$C$112,$AB860),"NÃO INFORMADO")</f>
        <v>CAL</v>
      </c>
      <c r="D860" s="17" t="str">
        <f>IFERROR(INDEX(Cadastro!$D$5:$D$112,$AB860),"")</f>
        <v>Férias</v>
      </c>
      <c r="E860" s="17" t="str">
        <f>IFERROR(INDEX(Cadastro!$G$5:$G$112,$AB860),"")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IFERROR(MATCH($A860&amp;"|"&amp;TEXT(_xlfn.MAXIFS(Cadastro!$E$5:$E$112,Cadastro!$A$5:$A$112,$A860,Cadastro!$E$5:$E$112,"&lt;="&amp;$F860),"yyyymmdd"),Cadastro!$I$5:$I$112,0),"")</f>
        <v>79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50636</v>
      </c>
      <c r="B861" s="17" t="s">
        <v>181</v>
      </c>
      <c r="C861" s="17" t="str">
        <f>IFERROR(INDEX(Cadastro!$C$5:$C$112,$AB861),"NÃO INFORMADO")</f>
        <v>CAL</v>
      </c>
      <c r="D861" s="17" t="str">
        <f>IFERROR(INDEX(Cadastro!$D$5:$D$112,$AB861),"")</f>
        <v>Férias</v>
      </c>
      <c r="E861" s="17" t="str">
        <f>IFERROR(INDEX(Cadastro!$G$5:$G$112,$AB861),"")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79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50636</v>
      </c>
      <c r="B862" s="17" t="s">
        <v>181</v>
      </c>
      <c r="C862" s="17" t="str">
        <f>IFERROR(INDEX(Cadastro!$C$5:$C$112,$AB862),"NÃO INFORMADO")</f>
        <v>CAL</v>
      </c>
      <c r="D862" s="17" t="str">
        <f>IFERROR(INDEX(Cadastro!$D$5:$D$112,$AB862),"")</f>
        <v>Férias</v>
      </c>
      <c r="E862" s="17" t="str">
        <f>IFERROR(INDEX(Cadastro!$G$5:$G$112,$AB862),"")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79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50636</v>
      </c>
      <c r="B863" s="17" t="s">
        <v>181</v>
      </c>
      <c r="C863" s="17" t="str">
        <f>IFERROR(INDEX(Cadastro!$C$5:$C$112,$AB863),"NÃO INFORMADO")</f>
        <v>CAL</v>
      </c>
      <c r="D863" s="17" t="str">
        <f>IFERROR(INDEX(Cadastro!$D$5:$D$112,$AB863),"")</f>
        <v>Férias</v>
      </c>
      <c r="E863" s="17" t="str">
        <f>IFERROR(INDEX(Cadastro!$G$5:$G$112,$AB863),"")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79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50636</v>
      </c>
      <c r="B864" s="17" t="s">
        <v>181</v>
      </c>
      <c r="C864" s="17" t="str">
        <f>IFERROR(INDEX(Cadastro!$C$5:$C$112,$AB864),"NÃO INFORMADO")</f>
        <v>CAL</v>
      </c>
      <c r="D864" s="17" t="str">
        <f>IFERROR(INDEX(Cadastro!$D$5:$D$112,$AB864),"")</f>
        <v>Férias</v>
      </c>
      <c r="E864" s="17" t="str">
        <f>IFERROR(INDEX(Cadastro!$G$5:$G$112,$AB864),"")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79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50636</v>
      </c>
      <c r="B865" s="17" t="s">
        <v>181</v>
      </c>
      <c r="C865" s="17" t="str">
        <f>IFERROR(INDEX(Cadastro!$C$5:$C$112,$AB865),"NÃO INFORMADO")</f>
        <v>CAL</v>
      </c>
      <c r="D865" s="17" t="str">
        <f>IFERROR(INDEX(Cadastro!$D$5:$D$112,$AB865),"")</f>
        <v>Férias</v>
      </c>
      <c r="E865" s="17" t="str">
        <f>IFERROR(INDEX(Cadastro!$G$5:$G$112,$AB865),"")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79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50636</v>
      </c>
      <c r="B866" s="17" t="s">
        <v>181</v>
      </c>
      <c r="C866" s="17" t="str">
        <f>IFERROR(INDEX(Cadastro!$C$5:$C$112,$AB866),"NÃO INFORMADO")</f>
        <v>CAL</v>
      </c>
      <c r="D866" s="17" t="str">
        <f>IFERROR(INDEX(Cadastro!$D$5:$D$112,$AB866),"")</f>
        <v>Férias</v>
      </c>
      <c r="E866" s="17" t="str">
        <f>IFERROR(INDEX(Cadastro!$G$5:$G$112,$AB866),"")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79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56256</v>
      </c>
      <c r="B867" s="17" t="s">
        <v>182</v>
      </c>
      <c r="C867" s="17" t="str">
        <f>IFERROR(INDEX(Cadastro!$C$5:$C$112,$AB867),"NÃO INFORMADO")</f>
        <v>LUB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Não</v>
      </c>
      <c r="R867" s="32" t="str">
        <f t="shared" ref="R867:R902" si="153">IF($Q867&lt;&gt;"Sim","",IF($N867&gt;=$O867,"Sim","Não"))</f>
        <v/>
      </c>
      <c r="S867" s="30" t="str">
        <f t="shared" ref="S867:S902" si="154">IF($Q867&lt;&gt;"Sim","",MAX(0,$M867*$O867-$L867))</f>
        <v/>
      </c>
      <c r="T867" s="32" t="str">
        <f>IF($Q867&lt;&gt;"Sim","",IF($N867&gt;Parâmetros!$E$15,"Sim","Não"))</f>
        <v/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Falta de registro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6x1"),WEEKDAY($F867,2)=6,AND($A867=$A856,$L856&gt;0)),"Folga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1</v>
      </c>
      <c r="AA867" s="34">
        <f>IF(OR($L867&gt;0,$F867&gt;Parâmetros!$E$14),0,IF(OR($A867&lt;&gt;$A868,$F868&gt;Parâmetros!$E$14),1,N($AA868)+1))</f>
        <v>2</v>
      </c>
      <c r="AB867" s="31">
        <f>IFERROR(MATCH($A867&amp;"|"&amp;TEXT(_xlfn.MAXIFS(Cadastro!$E$5:$E$112,Cadastro!$A$5:$A$112,$A867,Cadastro!$E$5:$E$112,"&lt;="&amp;$F867),"yyyymmdd"),Cadastro!$I$5:$I$112,0),"")</f>
        <v>36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56256</v>
      </c>
      <c r="B868" s="17" t="s">
        <v>182</v>
      </c>
      <c r="C868" s="17" t="str">
        <f>IFERROR(INDEX(Cadastro!$C$5:$C$112,$AB868),"NÃO INFORMADO")</f>
        <v>LUB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46266</v>
      </c>
      <c r="G868" s="32" t="str">
        <f t="shared" si="150"/>
        <v>ter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0</v>
      </c>
      <c r="M868" s="30">
        <f>IFERROR(INDEX(Parâmetros!$E$6:$E$11,MATCH($K868,Parâmetros!$A$6:$A$11,0)),"")</f>
        <v>8.8000000000000007</v>
      </c>
      <c r="N868" s="33">
        <f t="shared" si="151"/>
        <v>0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Não</v>
      </c>
      <c r="R868" s="32" t="str">
        <f t="shared" si="153"/>
        <v/>
      </c>
      <c r="S868" s="30" t="str">
        <f t="shared" si="154"/>
        <v/>
      </c>
      <c r="T868" s="32" t="str">
        <f>IF($Q868&lt;&gt;"Sim","",IF($N868&gt;Parâmetros!$E$15,"Sim","Não"))</f>
        <v/>
      </c>
      <c r="U868" s="17" t="str">
        <f t="shared" si="155"/>
        <v>Falta de registro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6x1"),WEEKDAY($F868,2)=6,AND($A868=$A857,$L857&gt;0)),"Folga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FALTA DE REGISTRO · dia útil da escala 6x1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Falta de registro</v>
      </c>
      <c r="Z868" s="34">
        <f>IF(OR($L868&gt;0,$F868&gt;Parâmetros!$E$14),0,IF($A868&lt;&gt;$A867,1,N($Z867)+1))</f>
        <v>2</v>
      </c>
      <c r="AA868" s="34">
        <f>IF(OR($L868&gt;0,$F868&gt;Parâmetros!$E$14),0,IF(OR($A868&lt;&gt;$A869,$F869&gt;Parâmetros!$E$14),1,N($AA869)+1))</f>
        <v>1</v>
      </c>
      <c r="AB868" s="31">
        <f>IFERROR(MATCH($A868&amp;"|"&amp;TEXT(_xlfn.MAXIFS(Cadastro!$E$5:$E$112,Cadastro!$A$5:$A$112,$A868,Cadastro!$E$5:$E$112,"&lt;="&amp;$F868),"yyyymmdd"),Cadastro!$I$5:$I$112,0),"")</f>
        <v>36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56256</v>
      </c>
      <c r="B869" s="17" t="s">
        <v>182</v>
      </c>
      <c r="C869" s="17" t="str">
        <f>IFERROR(INDEX(Cadastro!$C$5:$C$112,$AB869),"NÃO INFORMADO")</f>
        <v>LUB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46267</v>
      </c>
      <c r="G869" s="32" t="str">
        <f t="shared" si="150"/>
        <v>qua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51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52"/>
        <v/>
      </c>
      <c r="R869" s="32" t="str">
        <f t="shared" si="153"/>
        <v/>
      </c>
      <c r="S869" s="30" t="str">
        <f t="shared" si="154"/>
        <v/>
      </c>
      <c r="T869" s="32" t="str">
        <f>IF($Q869&lt;&gt;"Sim","",IF($N869&gt;Parâmetros!$E$15,"Sim","Não"))</f>
        <v/>
      </c>
      <c r="U869" s="17" t="str">
        <f t="shared" si="155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6x1"),WEEKDAY($F869,2)=6,AND($A869=$A858,$L858&gt;0)),"Folga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36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56256</v>
      </c>
      <c r="B870" s="17" t="s">
        <v>182</v>
      </c>
      <c r="C870" s="17" t="str">
        <f>IFERROR(INDEX(Cadastro!$C$5:$C$112,$AB870),"NÃO INFORMADO")</f>
        <v>LUB</v>
      </c>
      <c r="D870" s="17" t="str">
        <f>IFERROR(INDEX(Cadastro!$D$5:$D$112,$AB870),"")</f>
        <v>6x1</v>
      </c>
      <c r="E870" s="17" t="str">
        <f>IFERROR(INDEX(Cadastro!$G$5:$G$112,$AB870),"")</f>
        <v>6x1</v>
      </c>
      <c r="F870" s="29">
        <v>46268</v>
      </c>
      <c r="G870" s="32" t="str">
        <f t="shared" si="150"/>
        <v>qui</v>
      </c>
      <c r="H870" s="31" t="str">
        <f>IF($L870=0,"",_xlfn.MINIFS(Dados!$Q:$Q,Dados!$A:$A,$A870,Dados!$S:$S,$F870))</f>
        <v/>
      </c>
      <c r="I870" s="31" t="str">
        <f>IF($H870="","",_xlfn.MAXIFS(Dados!$R:$R,Dados!$A:$A,$A870,Dados!$S:$S,$F870))</f>
        <v/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0</v>
      </c>
      <c r="M870" s="30">
        <f>IFERROR(INDEX(Parâmetros!$E$6:$E$11,MATCH($K870,Parâmetros!$A$6:$A$11,0)),"")</f>
        <v>8.8000000000000007</v>
      </c>
      <c r="N870" s="33">
        <f t="shared" si="151"/>
        <v>0</v>
      </c>
      <c r="O870" s="33">
        <f>Parâmetros!$E$13</f>
        <v>0.8</v>
      </c>
      <c r="P870" s="32" t="str">
        <f>IF(OR($M870="",$F870&gt;Parâmetros!$E$14),"Não","Sim")</f>
        <v>Não</v>
      </c>
      <c r="Q870" s="32" t="str">
        <f t="shared" si="152"/>
        <v/>
      </c>
      <c r="R870" s="32" t="str">
        <f t="shared" si="153"/>
        <v/>
      </c>
      <c r="S870" s="30" t="str">
        <f t="shared" si="154"/>
        <v/>
      </c>
      <c r="T870" s="32" t="str">
        <f>IF($Q870&lt;&gt;"Sim","",IF($N870&gt;Parâmetros!$E$15,"Sim","Não"))</f>
        <v/>
      </c>
      <c r="U870" s="17" t="str">
        <f t="shared" si="155"/>
        <v>Fora da apuração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6x1"),WEEKDAY($F870,2)=6,AND($A870=$A859,$L859&gt;0)),"Folga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FALTA DE REGISTRO · dia útil da escala 6x1</v>
      </c>
      <c r="W870" s="34" t="str">
        <f>IF(OR(OR($D870="6x1",$D870="FF 6x1"),$D870="5x2"),"",IF($AB870&lt;&gt;$AB869,IF(IFERROR(INDEX(Cadastro!$F$5:$F$112,$AB870),"")="",IF($L870&gt;0,1,0),IF(IFERROR(INDEX(Cadastro!$F$5:$F$112,$AB870),"")&lt;=IFERROR(INDEX(Parâmetros!$B$39:$B$48,MATCH($E870,Parâmetros!$A$39:$A$48,0)),99),IFERROR(INDEX(Cadastro!$F$5:$F$112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$112,$AB870),"")="",0,IF(IFERROR(INDEX(Cadastro!$F$5:$F$112,$AB870),"")&gt;IFERROR(INDEX(Parâmetros!$B$39:$B$48,MATCH($E870,Parâmetros!$A$39:$A$48,0)),99),IFERROR(INDEX(Cadastro!$F$5:$F$112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registro"),IF(AND($AB870&lt;&gt;$AB869,IFERROR(INDEX(Cadastro!$F$5:$F$112,$AB870),"")=""),"Indeterminado (início da série)",IF($X870&gt;0,"Folga","Falta de registro"))))))))</f>
        <v>Falta de registro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IFERROR(MATCH($A870&amp;"|"&amp;TEXT(_xlfn.MAXIFS(Cadastro!$E$5:$E$112,Cadastro!$A$5:$A$112,$A870,Cadastro!$E$5:$E$112,"&lt;="&amp;$F870),"yyyymmdd"),Cadastro!$I$5:$I$112,0),"")</f>
        <v>36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56256</v>
      </c>
      <c r="B871" s="17" t="s">
        <v>182</v>
      </c>
      <c r="C871" s="17" t="str">
        <f>IFERROR(INDEX(Cadastro!$C$5:$C$112,$AB871),"NÃO INFORMADO")</f>
        <v>LUB</v>
      </c>
      <c r="D871" s="17" t="str">
        <f>IFERROR(INDEX(Cadastro!$D$5:$D$112,$AB871),"")</f>
        <v>6x1</v>
      </c>
      <c r="E871" s="17" t="str">
        <f>IFERROR(INDEX(Cadastro!$G$5:$G$112,$AB871),"")</f>
        <v>6x1</v>
      </c>
      <c r="F871" s="29">
        <v>46269</v>
      </c>
      <c r="G871" s="32" t="str">
        <f t="shared" si="150"/>
        <v>sex</v>
      </c>
      <c r="H871" s="31" t="str">
        <f>IF($L871=0,"",_xlfn.MINIFS(Dados!$Q:$Q,Dados!$A:$A,$A871,Dados!$S:$S,$F871))</f>
        <v/>
      </c>
      <c r="I871" s="31" t="str">
        <f>IF($H871="","",_xlfn.MAXIFS(Dados!$R:$R,Dados!$A:$A,$A871,Dados!$S:$S,$F871))</f>
        <v/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0</v>
      </c>
      <c r="M871" s="30">
        <f>IFERROR(INDEX(Parâmetros!$E$6:$E$11,MATCH($K871,Parâmetros!$A$6:$A$11,0)),"")</f>
        <v>8.8000000000000007</v>
      </c>
      <c r="N871" s="33">
        <f t="shared" si="151"/>
        <v>0</v>
      </c>
      <c r="O871" s="33">
        <f>Parâmetros!$E$13</f>
        <v>0.8</v>
      </c>
      <c r="P871" s="32" t="str">
        <f>IF(OR($M871="",$F871&gt;Parâmetros!$E$14),"Não","Sim")</f>
        <v>Não</v>
      </c>
      <c r="Q871" s="32" t="str">
        <f t="shared" si="152"/>
        <v/>
      </c>
      <c r="R871" s="32" t="str">
        <f t="shared" si="153"/>
        <v/>
      </c>
      <c r="S871" s="30" t="str">
        <f t="shared" si="154"/>
        <v/>
      </c>
      <c r="T871" s="32" t="str">
        <f>IF($Q871&lt;&gt;"Sim","",IF($N871&gt;Parâmetros!$E$15,"Sim","Não"))</f>
        <v/>
      </c>
      <c r="U871" s="17" t="str">
        <f t="shared" si="155"/>
        <v>Fora da apuração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6x1"),WEEKDAY($F871,2)=6,AND($A871=$A860,$L860&gt;0)),"Folga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FALTA DE REGISTRO · dia útil da escala 6x1</v>
      </c>
      <c r="W871" s="34" t="str">
        <f>IF(OR(OR($D871="6x1",$D871="FF 6x1"),$D871="5x2"),"",IF($AB871&lt;&gt;$AB870,IF(IFERROR(INDEX(Cadastro!$F$5:$F$112,$AB871),"")="",IF($L871&gt;0,1,0),IF(IFERROR(INDEX(Cadastro!$F$5:$F$112,$AB871),"")&lt;=IFERROR(INDEX(Parâmetros!$B$39:$B$48,MATCH($E871,Parâmetros!$A$39:$A$48,0)),99),IFERROR(INDEX(Cadastro!$F$5:$F$112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$112,$AB871),"")="",0,IF(IFERROR(INDEX(Cadastro!$F$5:$F$112,$AB871),"")&gt;IFERROR(INDEX(Parâmetros!$B$39:$B$48,MATCH($E871,Parâmetros!$A$39:$A$48,0)),99),IFERROR(INDEX(Cadastro!$F$5:$F$112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registro"),IF(AND($AB871&lt;&gt;$AB870,IFERROR(INDEX(Cadastro!$F$5:$F$112,$AB871),"")=""),"Indeterminado (início da série)",IF($X871&gt;0,"Folga","Falta de registro"))))))))</f>
        <v>Falta de registro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IFERROR(MATCH($A871&amp;"|"&amp;TEXT(_xlfn.MAXIFS(Cadastro!$E$5:$E$112,Cadastro!$A$5:$A$112,$A871,Cadastro!$E$5:$E$112,"&lt;="&amp;$F871),"yyyymmdd"),Cadastro!$I$5:$I$112,0),"")</f>
        <v>36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56256</v>
      </c>
      <c r="B872" s="17" t="s">
        <v>182</v>
      </c>
      <c r="C872" s="17" t="str">
        <f>IFERROR(INDEX(Cadastro!$C$5:$C$112,$AB872),"NÃO INFORMADO")</f>
        <v>LUB</v>
      </c>
      <c r="D872" s="17" t="str">
        <f>IFERROR(INDEX(Cadastro!$D$5:$D$112,$AB872),"")</f>
        <v>6x1</v>
      </c>
      <c r="E872" s="17" t="str">
        <f>IFERROR(INDEX(Cadastro!$G$5:$G$112,$AB872),"")</f>
        <v>6x1</v>
      </c>
      <c r="F872" s="29">
        <v>46270</v>
      </c>
      <c r="G872" s="32" t="str">
        <f t="shared" si="150"/>
        <v>sáb</v>
      </c>
      <c r="H872" s="31" t="str">
        <f>IF($L872=0,"",_xlfn.MINIFS(Dados!$Q:$Q,Dados!$A:$A,$A872,Dados!$S:$S,$F872))</f>
        <v/>
      </c>
      <c r="I872" s="31" t="str">
        <f>IF($H872="","",_xlfn.MAXIFS(Dados!$R:$R,Dados!$A:$A,$A872,Dados!$S:$S,$F872))</f>
        <v/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/>
      </c>
      <c r="L872" s="30">
        <f>SUMIFS(Dados!$E:$E,Dados!$A:$A,$A872,Dados!$S:$S,$F872)</f>
        <v>0</v>
      </c>
      <c r="M872" s="30" t="str">
        <f>IFERROR(INDEX(Parâmetros!$E$6:$E$11,MATCH($K872,Parâmetros!$A$6:$A$11,0)),"")</f>
        <v/>
      </c>
      <c r="N872" s="33" t="str">
        <f t="shared" si="151"/>
        <v/>
      </c>
      <c r="O872" s="33">
        <f>Parâmetros!$E$13</f>
        <v>0.8</v>
      </c>
      <c r="P872" s="32" t="str">
        <f>IF(OR($M872="",$F872&gt;Parâmetros!$E$14),"Não","Sim")</f>
        <v>Não</v>
      </c>
      <c r="Q872" s="32" t="str">
        <f t="shared" si="152"/>
        <v/>
      </c>
      <c r="R872" s="32" t="str">
        <f t="shared" si="153"/>
        <v/>
      </c>
      <c r="S872" s="30" t="str">
        <f t="shared" si="154"/>
        <v/>
      </c>
      <c r="T872" s="32" t="str">
        <f>IF($Q872&lt;&gt;"Sim","",IF($N872&gt;Parâmetros!$E$15,"Sim","Não"))</f>
        <v/>
      </c>
      <c r="U872" s="17" t="str">
        <f t="shared" si="155"/>
        <v>Folga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6x1"),WEEKDAY($F872,2)=6,AND($A872=$A861,$L861&gt;0)),"Folga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Folga de fim de semana · sem apontamento no sábado nem no domingo</v>
      </c>
      <c r="W872" s="34" t="str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Folga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36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56256</v>
      </c>
      <c r="B873" s="17" t="s">
        <v>182</v>
      </c>
      <c r="C873" s="17" t="str">
        <f>IFERROR(INDEX(Cadastro!$C$5:$C$112,$AB873),"NÃO INFORMADO")</f>
        <v>LUB</v>
      </c>
      <c r="D873" s="17" t="str">
        <f>IFERROR(INDEX(Cadastro!$D$5:$D$112,$AB873),"")</f>
        <v>6x1</v>
      </c>
      <c r="E873" s="17" t="str">
        <f>IFERROR(INDEX(Cadastro!$G$5:$G$112,$AB873),"")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sem apontamento no sábado nem no domingo</v>
      </c>
      <c r="W873" s="34" t="str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Folga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36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56256</v>
      </c>
      <c r="B874" s="17" t="s">
        <v>182</v>
      </c>
      <c r="C874" s="17" t="str">
        <f>IFERROR(INDEX(Cadastro!$C$5:$C$112,$AB874),"NÃO INFORMADO")</f>
        <v>LUB</v>
      </c>
      <c r="D874" s="17" t="str">
        <f>IFERROR(INDEX(Cadastro!$D$5:$D$112,$AB874),"")</f>
        <v>6x1</v>
      </c>
      <c r="E874" s="17" t="str">
        <f>IFERROR(INDEX(Cadastro!$G$5:$G$112,$AB874),"")</f>
        <v>6x1</v>
      </c>
      <c r="F874" s="29">
        <v>46272</v>
      </c>
      <c r="G874" s="32" t="str">
        <f t="shared" si="150"/>
        <v>seg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151"/>
        <v>0</v>
      </c>
      <c r="O874" s="33">
        <f>Parâmetros!$E$13</f>
        <v>0.8</v>
      </c>
      <c r="P874" s="32" t="str">
        <f>IF(OR($M874="",$F874&gt;Parâmetros!$E$14),"Não","Sim")</f>
        <v>Não</v>
      </c>
      <c r="Q874" s="32" t="str">
        <f t="shared" si="152"/>
        <v/>
      </c>
      <c r="R874" s="32" t="str">
        <f t="shared" si="153"/>
        <v/>
      </c>
      <c r="S874" s="30" t="str">
        <f t="shared" si="154"/>
        <v/>
      </c>
      <c r="T874" s="32" t="str">
        <f>IF($Q874&lt;&gt;"Sim","",IF($N874&gt;Parâmetros!$E$15,"Sim","Não"))</f>
        <v/>
      </c>
      <c r="U874" s="17" t="str">
        <f t="shared" si="155"/>
        <v>Fora da apuração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36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56256</v>
      </c>
      <c r="B875" s="17" t="s">
        <v>182</v>
      </c>
      <c r="C875" s="17" t="str">
        <f>IFERROR(INDEX(Cadastro!$C$5:$C$112,$AB875),"NÃO INFORMADO")</f>
        <v>LUB</v>
      </c>
      <c r="D875" s="17" t="str">
        <f>IFERROR(INDEX(Cadastro!$D$5:$D$112,$AB875),"")</f>
        <v>6x1</v>
      </c>
      <c r="E875" s="17" t="str">
        <f>IFERROR(INDEX(Cadastro!$G$5:$G$112,$AB875),"")</f>
        <v>6x1</v>
      </c>
      <c r="F875" s="29">
        <v>46273</v>
      </c>
      <c r="G875" s="32" t="str">
        <f t="shared" si="150"/>
        <v>ter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0</v>
      </c>
      <c r="M875" s="30">
        <f>IFERROR(INDEX(Parâmetros!$E$6:$E$11,MATCH($K875,Parâmetros!$A$6:$A$11,0)),"")</f>
        <v>8.8000000000000007</v>
      </c>
      <c r="N875" s="33">
        <f t="shared" si="151"/>
        <v>0</v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Fora da apuração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FALTA DE REGISTRO · dia útil da escala 6x1</v>
      </c>
      <c r="W875" s="34" t="str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Falta de registro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36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56256</v>
      </c>
      <c r="B876" s="17" t="s">
        <v>182</v>
      </c>
      <c r="C876" s="17" t="str">
        <f>IFERROR(INDEX(Cadastro!$C$5:$C$112,$AB876),"NÃO INFORMADO")</f>
        <v>LUB</v>
      </c>
      <c r="D876" s="17" t="str">
        <f>IFERROR(INDEX(Cadastro!$D$5:$D$112,$AB876),"")</f>
        <v>6x1</v>
      </c>
      <c r="E876" s="17" t="str">
        <f>IFERROR(INDEX(Cadastro!$G$5:$G$112,$AB876),"")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152"/>
        <v/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Fora da apuração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IFERROR(MATCH($A876&amp;"|"&amp;TEXT(_xlfn.MAXIFS(Cadastro!$E$5:$E$112,Cadastro!$A$5:$A$112,$A876,Cadastro!$E$5:$E$112,"&lt;="&amp;$F876),"yyyymmdd"),Cadastro!$I$5:$I$112,0),"")</f>
        <v>36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56256</v>
      </c>
      <c r="B877" s="17" t="s">
        <v>182</v>
      </c>
      <c r="C877" s="17" t="str">
        <f>IFERROR(INDEX(Cadastro!$C$5:$C$112,$AB877),"NÃO INFORMADO")</f>
        <v>LUB</v>
      </c>
      <c r="D877" s="17" t="str">
        <f>IFERROR(INDEX(Cadastro!$D$5:$D$112,$AB877),"")</f>
        <v>6x1</v>
      </c>
      <c r="E877" s="17" t="str">
        <f>IFERROR(INDEX(Cadastro!$G$5:$G$112,$AB877),"")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36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56256</v>
      </c>
      <c r="B878" s="17" t="s">
        <v>182</v>
      </c>
      <c r="C878" s="17" t="str">
        <f>IFERROR(INDEX(Cadastro!$C$5:$C$112,$AB878),"NÃO INFORMADO")</f>
        <v>LUB</v>
      </c>
      <c r="D878" s="17" t="str">
        <f>IFERROR(INDEX(Cadastro!$D$5:$D$112,$AB878),"")</f>
        <v>6x1</v>
      </c>
      <c r="E878" s="17" t="str">
        <f>IFERROR(INDEX(Cadastro!$G$5:$G$112,$AB878),"")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36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56256</v>
      </c>
      <c r="B879" s="17" t="s">
        <v>182</v>
      </c>
      <c r="C879" s="17" t="str">
        <f>IFERROR(INDEX(Cadastro!$C$5:$C$112,$AB879),"NÃO INFORMADO")</f>
        <v>LUB</v>
      </c>
      <c r="D879" s="17" t="str">
        <f>IFERROR(INDEX(Cadastro!$D$5:$D$112,$AB879),"")</f>
        <v>6x1</v>
      </c>
      <c r="E879" s="17" t="str">
        <f>IFERROR(INDEX(Cadastro!$G$5:$G$112,$AB879),"")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36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56256</v>
      </c>
      <c r="B880" s="17" t="s">
        <v>182</v>
      </c>
      <c r="C880" s="17" t="str">
        <f>IFERROR(INDEX(Cadastro!$C$5:$C$112,$AB880),"NÃO INFORMADO")</f>
        <v>LUB</v>
      </c>
      <c r="D880" s="17" t="str">
        <f>IFERROR(INDEX(Cadastro!$D$5:$D$112,$AB880),"")</f>
        <v>6x1</v>
      </c>
      <c r="E880" s="17" t="str">
        <f>IFERROR(INDEX(Cadastro!$G$5:$G$112,$AB880),"")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36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56256</v>
      </c>
      <c r="B881" s="17" t="s">
        <v>182</v>
      </c>
      <c r="C881" s="17" t="str">
        <f>IFERROR(INDEX(Cadastro!$C$5:$C$112,$AB881),"NÃO INFORMADO")</f>
        <v>LUB</v>
      </c>
      <c r="D881" s="17" t="str">
        <f>IFERROR(INDEX(Cadastro!$D$5:$D$112,$AB881),"")</f>
        <v>6x1</v>
      </c>
      <c r="E881" s="17" t="str">
        <f>IFERROR(INDEX(Cadastro!$G$5:$G$112,$AB881),"")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36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56256</v>
      </c>
      <c r="B882" s="17" t="s">
        <v>182</v>
      </c>
      <c r="C882" s="17" t="str">
        <f>IFERROR(INDEX(Cadastro!$C$5:$C$112,$AB882),"NÃO INFORMADO")</f>
        <v>LUB</v>
      </c>
      <c r="D882" s="17" t="str">
        <f>IFERROR(INDEX(Cadastro!$D$5:$D$112,$AB882),"")</f>
        <v>6x1</v>
      </c>
      <c r="E882" s="17" t="str">
        <f>IFERROR(INDEX(Cadastro!$G$5:$G$112,$AB882),"")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IFERROR(MATCH($A882&amp;"|"&amp;TEXT(_xlfn.MAXIFS(Cadastro!$E$5:$E$112,Cadastro!$A$5:$A$112,$A882,Cadastro!$E$5:$E$112,"&lt;="&amp;$F882),"yyyymmdd"),Cadastro!$I$5:$I$112,0),"")</f>
        <v>36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56256</v>
      </c>
      <c r="B883" s="17" t="s">
        <v>182</v>
      </c>
      <c r="C883" s="17" t="str">
        <f>IFERROR(INDEX(Cadastro!$C$5:$C$112,$AB883),"NÃO INFORMADO")</f>
        <v>LUB</v>
      </c>
      <c r="D883" s="17" t="str">
        <f>IFERROR(INDEX(Cadastro!$D$5:$D$112,$AB883),"")</f>
        <v>6x1</v>
      </c>
      <c r="E883" s="17" t="str">
        <f>IFERROR(INDEX(Cadastro!$G$5:$G$112,$AB883),"")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IFERROR(MATCH($A883&amp;"|"&amp;TEXT(_xlfn.MAXIFS(Cadastro!$E$5:$E$112,Cadastro!$A$5:$A$112,$A883,Cadastro!$E$5:$E$112,"&lt;="&amp;$F883),"yyyymmdd"),Cadastro!$I$5:$I$112,0),"")</f>
        <v>36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56256</v>
      </c>
      <c r="B884" s="17" t="s">
        <v>182</v>
      </c>
      <c r="C884" s="17" t="str">
        <f>IFERROR(INDEX(Cadastro!$C$5:$C$112,$AB884),"NÃO INFORMADO")</f>
        <v>LUB</v>
      </c>
      <c r="D884" s="17" t="str">
        <f>IFERROR(INDEX(Cadastro!$D$5:$D$112,$AB884),"")</f>
        <v>6x1</v>
      </c>
      <c r="E884" s="17" t="str">
        <f>IFERROR(INDEX(Cadastro!$G$5:$G$112,$AB884),"")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36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56256</v>
      </c>
      <c r="B885" s="17" t="s">
        <v>182</v>
      </c>
      <c r="C885" s="17" t="str">
        <f>IFERROR(INDEX(Cadastro!$C$5:$C$112,$AB885),"NÃO INFORMADO")</f>
        <v>LUB</v>
      </c>
      <c r="D885" s="17" t="str">
        <f>IFERROR(INDEX(Cadastro!$D$5:$D$112,$AB885),"")</f>
        <v>6x1</v>
      </c>
      <c r="E885" s="17" t="str">
        <f>IFERROR(INDEX(Cadastro!$G$5:$G$112,$AB885),"")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IFERROR(MATCH($A885&amp;"|"&amp;TEXT(_xlfn.MAXIFS(Cadastro!$E$5:$E$112,Cadastro!$A$5:$A$112,$A885,Cadastro!$E$5:$E$112,"&lt;="&amp;$F885),"yyyymmdd"),Cadastro!$I$5:$I$112,0),"")</f>
        <v>36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56256</v>
      </c>
      <c r="B886" s="17" t="s">
        <v>182</v>
      </c>
      <c r="C886" s="17" t="str">
        <f>IFERROR(INDEX(Cadastro!$C$5:$C$112,$AB886),"NÃO INFORMADO")</f>
        <v>LUB</v>
      </c>
      <c r="D886" s="17" t="str">
        <f>IFERROR(INDEX(Cadastro!$D$5:$D$112,$AB886),"")</f>
        <v>6x1</v>
      </c>
      <c r="E886" s="17" t="str">
        <f>IFERROR(INDEX(Cadastro!$G$5:$G$112,$AB886),"")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IFERROR(MATCH($A886&amp;"|"&amp;TEXT(_xlfn.MAXIFS(Cadastro!$E$5:$E$112,Cadastro!$A$5:$A$112,$A886,Cadastro!$E$5:$E$112,"&lt;="&amp;$F886),"yyyymmdd"),Cadastro!$I$5:$I$112,0),"")</f>
        <v>36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56256</v>
      </c>
      <c r="B887" s="17" t="s">
        <v>182</v>
      </c>
      <c r="C887" s="17" t="str">
        <f>IFERROR(INDEX(Cadastro!$C$5:$C$112,$AB887),"NÃO INFORMADO")</f>
        <v>LUB</v>
      </c>
      <c r="D887" s="17" t="str">
        <f>IFERROR(INDEX(Cadastro!$D$5:$D$112,$AB887),"")</f>
        <v>6x1</v>
      </c>
      <c r="E887" s="17" t="str">
        <f>IFERROR(INDEX(Cadastro!$G$5:$G$112,$AB887),"")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IFERROR(MATCH($A887&amp;"|"&amp;TEXT(_xlfn.MAXIFS(Cadastro!$E$5:$E$112,Cadastro!$A$5:$A$112,$A887,Cadastro!$E$5:$E$112,"&lt;="&amp;$F887),"yyyymmdd"),Cadastro!$I$5:$I$112,0),"")</f>
        <v>36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56256</v>
      </c>
      <c r="B888" s="17" t="s">
        <v>182</v>
      </c>
      <c r="C888" s="17" t="str">
        <f>IFERROR(INDEX(Cadastro!$C$5:$C$112,$AB888),"NÃO INFORMADO")</f>
        <v>LUB</v>
      </c>
      <c r="D888" s="17" t="str">
        <f>IFERROR(INDEX(Cadastro!$D$5:$D$112,$AB888),"")</f>
        <v>6x1</v>
      </c>
      <c r="E888" s="17" t="str">
        <f>IFERROR(INDEX(Cadastro!$G$5:$G$112,$AB888),"")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IFERROR(MATCH($A888&amp;"|"&amp;TEXT(_xlfn.MAXIFS(Cadastro!$E$5:$E$112,Cadastro!$A$5:$A$112,$A888,Cadastro!$E$5:$E$112,"&lt;="&amp;$F888),"yyyymmdd"),Cadastro!$I$5:$I$112,0),"")</f>
        <v>36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56256</v>
      </c>
      <c r="B889" s="17" t="s">
        <v>182</v>
      </c>
      <c r="C889" s="17" t="str">
        <f>IFERROR(INDEX(Cadastro!$C$5:$C$112,$AB889),"NÃO INFORMADO")</f>
        <v>LUB</v>
      </c>
      <c r="D889" s="17" t="str">
        <f>IFERROR(INDEX(Cadastro!$D$5:$D$112,$AB889),"")</f>
        <v>6x1</v>
      </c>
      <c r="E889" s="17" t="str">
        <f>IFERROR(INDEX(Cadastro!$G$5:$G$112,$AB889),"")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IFERROR(MATCH($A889&amp;"|"&amp;TEXT(_xlfn.MAXIFS(Cadastro!$E$5:$E$112,Cadastro!$A$5:$A$112,$A889,Cadastro!$E$5:$E$112,"&lt;="&amp;$F889),"yyyymmdd"),Cadastro!$I$5:$I$112,0),"")</f>
        <v>36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56256</v>
      </c>
      <c r="B890" s="17" t="s">
        <v>182</v>
      </c>
      <c r="C890" s="17" t="str">
        <f>IFERROR(INDEX(Cadastro!$C$5:$C$112,$AB890),"NÃO INFORMADO")</f>
        <v>LUB</v>
      </c>
      <c r="D890" s="17" t="str">
        <f>IFERROR(INDEX(Cadastro!$D$5:$D$112,$AB890),"")</f>
        <v>6x1</v>
      </c>
      <c r="E890" s="17" t="str">
        <f>IFERROR(INDEX(Cadastro!$G$5:$G$112,$AB890),"")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IFERROR(MATCH($A890&amp;"|"&amp;TEXT(_xlfn.MAXIFS(Cadastro!$E$5:$E$112,Cadastro!$A$5:$A$112,$A890,Cadastro!$E$5:$E$112,"&lt;="&amp;$F890),"yyyymmdd"),Cadastro!$I$5:$I$112,0),"")</f>
        <v>36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56256</v>
      </c>
      <c r="B891" s="17" t="s">
        <v>182</v>
      </c>
      <c r="C891" s="17" t="str">
        <f>IFERROR(INDEX(Cadastro!$C$5:$C$112,$AB891),"NÃO INFORMADO")</f>
        <v>LUB</v>
      </c>
      <c r="D891" s="17" t="str">
        <f>IFERROR(INDEX(Cadastro!$D$5:$D$112,$AB891),"")</f>
        <v>6x1</v>
      </c>
      <c r="E891" s="17" t="str">
        <f>IFERROR(INDEX(Cadastro!$G$5:$G$112,$AB891),"")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IFERROR(MATCH($A891&amp;"|"&amp;TEXT(_xlfn.MAXIFS(Cadastro!$E$5:$E$112,Cadastro!$A$5:$A$112,$A891,Cadastro!$E$5:$E$112,"&lt;="&amp;$F891),"yyyymmdd"),Cadastro!$I$5:$I$112,0),"")</f>
        <v>36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56256</v>
      </c>
      <c r="B892" s="17" t="s">
        <v>182</v>
      </c>
      <c r="C892" s="17" t="str">
        <f>IFERROR(INDEX(Cadastro!$C$5:$C$112,$AB892),"NÃO INFORMADO")</f>
        <v>LUB</v>
      </c>
      <c r="D892" s="17" t="str">
        <f>IFERROR(INDEX(Cadastro!$D$5:$D$112,$AB892),"")</f>
        <v>6x1</v>
      </c>
      <c r="E892" s="17" t="str">
        <f>IFERROR(INDEX(Cadastro!$G$5:$G$112,$AB892),"")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IFERROR(MATCH($A892&amp;"|"&amp;TEXT(_xlfn.MAXIFS(Cadastro!$E$5:$E$112,Cadastro!$A$5:$A$112,$A892,Cadastro!$E$5:$E$112,"&lt;="&amp;$F892),"yyyymmdd"),Cadastro!$I$5:$I$112,0),"")</f>
        <v>36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56256</v>
      </c>
      <c r="B893" s="17" t="s">
        <v>182</v>
      </c>
      <c r="C893" s="17" t="str">
        <f>IFERROR(INDEX(Cadastro!$C$5:$C$112,$AB893),"NÃO INFORMADO")</f>
        <v>LUB</v>
      </c>
      <c r="D893" s="17" t="str">
        <f>IFERROR(INDEX(Cadastro!$D$5:$D$112,$AB893),"")</f>
        <v>6x1</v>
      </c>
      <c r="E893" s="17" t="str">
        <f>IFERROR(INDEX(Cadastro!$G$5:$G$112,$AB893),"")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36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56256</v>
      </c>
      <c r="B894" s="17" t="s">
        <v>182</v>
      </c>
      <c r="C894" s="17" t="str">
        <f>IFERROR(INDEX(Cadastro!$C$5:$C$112,$AB894),"NÃO INFORMADO")</f>
        <v>LUB</v>
      </c>
      <c r="D894" s="17" t="str">
        <f>IFERROR(INDEX(Cadastro!$D$5:$D$112,$AB894),"")</f>
        <v>6x1</v>
      </c>
      <c r="E894" s="17" t="str">
        <f>IFERROR(INDEX(Cadastro!$G$5:$G$112,$AB894),"")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36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56256</v>
      </c>
      <c r="B895" s="17" t="s">
        <v>182</v>
      </c>
      <c r="C895" s="17" t="str">
        <f>IFERROR(INDEX(Cadastro!$C$5:$C$112,$AB895),"NÃO INFORMADO")</f>
        <v>LUB</v>
      </c>
      <c r="D895" s="17" t="str">
        <f>IFERROR(INDEX(Cadastro!$D$5:$D$112,$AB895),"")</f>
        <v>6x1</v>
      </c>
      <c r="E895" s="17" t="str">
        <f>IFERROR(INDEX(Cadastro!$G$5:$G$112,$AB895),"")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36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56256</v>
      </c>
      <c r="B896" s="17" t="s">
        <v>182</v>
      </c>
      <c r="C896" s="17" t="str">
        <f>IFERROR(INDEX(Cadastro!$C$5:$C$112,$AB896),"NÃO INFORMADO")</f>
        <v>LUB</v>
      </c>
      <c r="D896" s="17" t="str">
        <f>IFERROR(INDEX(Cadastro!$D$5:$D$112,$AB896),"")</f>
        <v>6x1</v>
      </c>
      <c r="E896" s="17" t="str">
        <f>IFERROR(INDEX(Cadastro!$G$5:$G$112,$AB896),"")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36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56256</v>
      </c>
      <c r="B897" s="17" t="s">
        <v>182</v>
      </c>
      <c r="C897" s="17" t="str">
        <f>IFERROR(INDEX(Cadastro!$C$5:$C$112,$AB897),"NÃO INFORMADO")</f>
        <v>LUB</v>
      </c>
      <c r="D897" s="17" t="str">
        <f>IFERROR(INDEX(Cadastro!$D$5:$D$112,$AB897),"")</f>
        <v>6x1</v>
      </c>
      <c r="E897" s="17" t="str">
        <f>IFERROR(INDEX(Cadastro!$G$5:$G$112,$AB897),"")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36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56256</v>
      </c>
      <c r="B898" s="17" t="s">
        <v>182</v>
      </c>
      <c r="C898" s="17" t="str">
        <f>IFERROR(INDEX(Cadastro!$C$5:$C$112,$AB898),"NÃO INFORMADO")</f>
        <v>LUB</v>
      </c>
      <c r="D898" s="17" t="str">
        <f>IFERROR(INDEX(Cadastro!$D$5:$D$112,$AB898),"")</f>
        <v>6x1</v>
      </c>
      <c r="E898" s="17" t="str">
        <f>IFERROR(INDEX(Cadastro!$G$5:$G$112,$AB898),"")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36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56256</v>
      </c>
      <c r="B899" s="17" t="s">
        <v>182</v>
      </c>
      <c r="C899" s="17" t="str">
        <f>IFERROR(INDEX(Cadastro!$C$5:$C$112,$AB899),"NÃO INFORMADO")</f>
        <v>LUB</v>
      </c>
      <c r="D899" s="17" t="str">
        <f>IFERROR(INDEX(Cadastro!$D$5:$D$112,$AB899),"")</f>
        <v>6x1</v>
      </c>
      <c r="E899" s="17" t="str">
        <f>IFERROR(INDEX(Cadastro!$G$5:$G$112,$AB899),"")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36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56256</v>
      </c>
      <c r="B900" s="17" t="s">
        <v>182</v>
      </c>
      <c r="C900" s="17" t="str">
        <f>IFERROR(INDEX(Cadastro!$C$5:$C$112,$AB900),"NÃO INFORMADO")</f>
        <v>LUB</v>
      </c>
      <c r="D900" s="17" t="str">
        <f>IFERROR(INDEX(Cadastro!$D$5:$D$112,$AB900),"")</f>
        <v>6x1</v>
      </c>
      <c r="E900" s="17" t="str">
        <f>IFERROR(INDEX(Cadastro!$G$5:$G$112,$AB900),"")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36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56256</v>
      </c>
      <c r="B901" s="17" t="s">
        <v>182</v>
      </c>
      <c r="C901" s="17" t="str">
        <f>IFERROR(INDEX(Cadastro!$C$5:$C$112,$AB901),"NÃO INFORMADO")</f>
        <v>LUB</v>
      </c>
      <c r="D901" s="17" t="str">
        <f>IFERROR(INDEX(Cadastro!$D$5:$D$112,$AB901),"")</f>
        <v>6x1</v>
      </c>
      <c r="E901" s="17" t="str">
        <f>IFERROR(INDEX(Cadastro!$G$5:$G$112,$AB901),"")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6x1"),WEEKDAY($F901,2)=6,AND($A901=$A895,$L895&gt;0)),"Folga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$112,$AB901),"")="",IF($L901&gt;0,1,0),IF(IFERROR(INDEX(Cadastro!$F$5:$F$112,$AB901),"")&lt;=IFERROR(INDEX(Parâmetros!$B$39:$B$48,MATCH($E901,Parâmetros!$A$39:$A$48,0)),99),IFERROR(INDEX(Cadastro!$F$5:$F$112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$112,$AB901),"")="",0,IF(IFERROR(INDEX(Cadastro!$F$5:$F$112,$AB901),"")&gt;IFERROR(INDEX(Parâmetros!$B$39:$B$48,MATCH($E901,Parâmetros!$A$39:$A$48,0)),99),IFERROR(INDEX(Cadastro!$F$5:$F$112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registro"),IF(AND($AB901&lt;&gt;$AB900,IFERROR(INDEX(Cadastro!$F$5:$F$112,$AB901),"")=""),"Indeterminado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IFERROR(MATCH($A901&amp;"|"&amp;TEXT(_xlfn.MAXIFS(Cadastro!$E$5:$E$112,Cadastro!$A$5:$A$112,$A901,Cadastro!$E$5:$E$112,"&lt;="&amp;$F901),"yyyymmdd"),Cadastro!$I$5:$I$112,0),"")</f>
        <v>36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56256</v>
      </c>
      <c r="B902" s="17" t="s">
        <v>182</v>
      </c>
      <c r="C902" s="17" t="str">
        <f>IFERROR(INDEX(Cadastro!$C$5:$C$112,$AB902),"NÃO INFORMADO")</f>
        <v>LUB</v>
      </c>
      <c r="D902" s="17" t="str">
        <f>IFERROR(INDEX(Cadastro!$D$5:$D$112,$AB902),"")</f>
        <v>6x1</v>
      </c>
      <c r="E902" s="17" t="str">
        <f>IFERROR(INDEX(Cadastro!$G$5:$G$112,$AB902),"")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6x1"),WEEKDAY($F902,2)=6,AND($A902=$A896,$L896&gt;0)),"Folga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$112,$AB902),"")="",IF($L902&gt;0,1,0),IF(IFERROR(INDEX(Cadastro!$F$5:$F$112,$AB902),"")&lt;=IFERROR(INDEX(Parâmetros!$B$39:$B$48,MATCH($E902,Parâmetros!$A$39:$A$48,0)),99),IFERROR(INDEX(Cadastro!$F$5:$F$112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$112,$AB902),"")="",0,IF(IFERROR(INDEX(Cadastro!$F$5:$F$112,$AB902),"")&gt;IFERROR(INDEX(Parâmetros!$B$39:$B$48,MATCH($E902,Parâmetros!$A$39:$A$48,0)),99),IFERROR(INDEX(Cadastro!$F$5:$F$112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registro"),IF(AND($AB902&lt;&gt;$AB901,IFERROR(INDEX(Cadastro!$F$5:$F$112,$AB902),"")=""),"Indeterminado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IFERROR(MATCH($A902&amp;"|"&amp;TEXT(_xlfn.MAXIFS(Cadastro!$E$5:$E$112,Cadastro!$A$5:$A$112,$A902,Cadastro!$E$5:$E$112,"&lt;="&amp;$F902),"yyyymmdd"),Cadastro!$I$5:$I$112,0),"")</f>
        <v>36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11415</v>
      </c>
      <c r="B903" s="17" t="s">
        <v>183</v>
      </c>
      <c r="C903" s="17" t="str">
        <f>IFERROR(INDEX(Cadastro!$C$5:$C$112,$AB903),"NÃO INFORMADO")</f>
        <v>NÃO INFORMADO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 t="str">
        <f>IF($L903=0,"",_xlfn.MINIFS(Dados!$Q:$Q,Dados!$A:$A,$A903,Dados!$S:$S,$F903))</f>
        <v/>
      </c>
      <c r="I903" s="31" t="str">
        <f>IF($H903="","",_xlfn.MAXIFS(Dados!$R:$R,Dados!$A:$A,$A903,Dados!$S:$S,$F903))</f>
        <v/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0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Não</v>
      </c>
      <c r="R903" s="32" t="str">
        <f t="shared" ref="R903:R938" si="159">IF($Q903&lt;&gt;"Sim","",IF($N903&gt;=$O903,"Sim","Não"))</f>
        <v/>
      </c>
      <c r="S903" s="30" t="str">
        <f t="shared" ref="S903:S938" si="160">IF($Q903&lt;&gt;"Sim","",MAX(0,$M903*$O903-$L903))</f>
        <v/>
      </c>
      <c r="T903" s="32" t="str">
        <f>IF($Q903&lt;&gt;"Sim","",IF($N903&gt;Parâmetros!$E$15,"Sim","Não"))</f>
        <v/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Falta de registro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6x1"),WEEKDAY($F903,2)=6,AND($A903=$A892,$L892&gt;0)),"Folga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FALTA DE REGISTRO · dia útil da escala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Falta de registro</v>
      </c>
      <c r="Z903" s="34">
        <f>IF(OR($L903&gt;0,$F903&gt;Parâmetros!$E$14),0,IF($A903&lt;&gt;$A902,1,N($Z902)+1))</f>
        <v>1</v>
      </c>
      <c r="AA903" s="34">
        <f>IF(OR($L903&gt;0,$F903&gt;Parâmetros!$E$14),0,IF(OR($A903&lt;&gt;$A904,$F904&gt;Parâmetros!$E$14),1,N($AA904)+1))</f>
        <v>2</v>
      </c>
      <c r="AB903" s="31">
        <f>IFERROR(MATCH($A903&amp;"|"&amp;TEXT(_xlfn.MAXIFS(Cadastro!$E$5:$E$112,Cadastro!$A$5:$A$112,$A903,Cadastro!$E$5:$E$112,"&lt;="&amp;$F903),"yyyymmdd"),Cadastro!$I$5:$I$112,0),"")</f>
        <v>38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11415</v>
      </c>
      <c r="B904" s="17" t="s">
        <v>183</v>
      </c>
      <c r="C904" s="17" t="str">
        <f>IFERROR(INDEX(Cadastro!$C$5:$C$112,$AB904),"NÃO INFORMADO")</f>
        <v>NÃO INFORMADO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46266</v>
      </c>
      <c r="G904" s="32" t="str">
        <f t="shared" si="156"/>
        <v>ter</v>
      </c>
      <c r="H904" s="31" t="str">
        <f>IF($L904=0,"",_xlfn.MINIFS(Dados!$Q:$Q,Dados!$A:$A,$A904,Dados!$S:$S,$F904))</f>
        <v/>
      </c>
      <c r="I904" s="31" t="str">
        <f>IF($H904="","",_xlfn.MAXIFS(Dados!$R:$R,Dados!$A:$A,$A904,Dados!$S:$S,$F904))</f>
        <v/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0</v>
      </c>
      <c r="M904" s="30">
        <f>IFERROR(INDEX(Parâmetros!$E$6:$E$11,MATCH($K904,Parâmetros!$A$6:$A$11,0)),"")</f>
        <v>8.8000000000000007</v>
      </c>
      <c r="N904" s="33">
        <f t="shared" si="157"/>
        <v>0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Não</v>
      </c>
      <c r="R904" s="32" t="str">
        <f t="shared" si="159"/>
        <v/>
      </c>
      <c r="S904" s="30" t="str">
        <f t="shared" si="160"/>
        <v/>
      </c>
      <c r="T904" s="32" t="str">
        <f>IF($Q904&lt;&gt;"Sim","",IF($N904&gt;Parâmetros!$E$15,"Sim","Não"))</f>
        <v/>
      </c>
      <c r="U904" s="17" t="str">
        <f t="shared" si="161"/>
        <v>Falta de registro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6x1"),WEEKDAY($F904,2)=6,AND($A904=$A893,$L893&gt;0)),"Folga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FALTA DE REGISTRO · dia útil da escala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Falta de registro</v>
      </c>
      <c r="Z904" s="34">
        <f>IF(OR($L904&gt;0,$F904&gt;Parâmetros!$E$14),0,IF($A904&lt;&gt;$A903,1,N($Z903)+1))</f>
        <v>2</v>
      </c>
      <c r="AA904" s="34">
        <f>IF(OR($L904&gt;0,$F904&gt;Parâmetros!$E$14),0,IF(OR($A904&lt;&gt;$A905,$F905&gt;Parâmetros!$E$14),1,N($AA905)+1))</f>
        <v>1</v>
      </c>
      <c r="AB904" s="31">
        <f>IFERROR(MATCH($A904&amp;"|"&amp;TEXT(_xlfn.MAXIFS(Cadastro!$E$5:$E$112,Cadastro!$A$5:$A$112,$A904,Cadastro!$E$5:$E$112,"&lt;="&amp;$F904),"yyyymmdd"),Cadastro!$I$5:$I$112,0),"")</f>
        <v>38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11415</v>
      </c>
      <c r="B905" s="17" t="s">
        <v>183</v>
      </c>
      <c r="C905" s="17" t="str">
        <f>IFERROR(INDEX(Cadastro!$C$5:$C$112,$AB905),"NÃO INFORMADO")</f>
        <v>NÃO INFORMADO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46267</v>
      </c>
      <c r="G905" s="32" t="str">
        <f t="shared" si="156"/>
        <v>qua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0</v>
      </c>
      <c r="M905" s="30">
        <f>IFERROR(INDEX(Parâmetros!$E$6:$E$11,MATCH($K905,Parâmetros!$A$6:$A$11,0)),"")</f>
        <v>8.8000000000000007</v>
      </c>
      <c r="N905" s="33">
        <f t="shared" si="157"/>
        <v>0</v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158"/>
        <v/>
      </c>
      <c r="R905" s="32" t="str">
        <f t="shared" si="159"/>
        <v/>
      </c>
      <c r="S905" s="30" t="str">
        <f t="shared" si="160"/>
        <v/>
      </c>
      <c r="T905" s="32" t="str">
        <f>IF($Q905&lt;&gt;"Sim","",IF($N905&gt;Parâmetros!$E$15,"Sim","Não"))</f>
        <v/>
      </c>
      <c r="U905" s="17" t="str">
        <f t="shared" si="161"/>
        <v>Fora da apuração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6x1"),WEEKDAY($F905,2)=6,AND($A905=$A894,$L894&gt;0)),"Folga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FALTA DE REGISTRO · dia útil da escala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Falta de registro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38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11415</v>
      </c>
      <c r="B906" s="17" t="s">
        <v>183</v>
      </c>
      <c r="C906" s="17" t="str">
        <f>IFERROR(INDEX(Cadastro!$C$5:$C$112,$AB906),"NÃO INFORMADO")</f>
        <v>NÃO INFORMADO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46268</v>
      </c>
      <c r="G906" s="32" t="str">
        <f t="shared" si="156"/>
        <v>qui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0</v>
      </c>
      <c r="M906" s="30">
        <f>IFERROR(INDEX(Parâmetros!$E$6:$E$11,MATCH($K906,Parâmetros!$A$6:$A$11,0)),"")</f>
        <v>8.8000000000000007</v>
      </c>
      <c r="N906" s="33">
        <f t="shared" si="157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158"/>
        <v/>
      </c>
      <c r="R906" s="32" t="str">
        <f t="shared" si="159"/>
        <v/>
      </c>
      <c r="S906" s="30" t="str">
        <f t="shared" si="160"/>
        <v/>
      </c>
      <c r="T906" s="32" t="str">
        <f>IF($Q906&lt;&gt;"Sim","",IF($N906&gt;Parâmetros!$E$15,"Sim","Não"))</f>
        <v/>
      </c>
      <c r="U906" s="17" t="str">
        <f t="shared" si="161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6x1"),WEEKDAY($F906,2)=6,AND($A906=$A895,$L895&gt;0)),"Folga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útil da escala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38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11415</v>
      </c>
      <c r="B907" s="17" t="s">
        <v>183</v>
      </c>
      <c r="C907" s="17" t="str">
        <f>IFERROR(INDEX(Cadastro!$C$5:$C$112,$AB907),"NÃO INFORMADO")</f>
        <v>NÃO INFORMADO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46269</v>
      </c>
      <c r="G907" s="32" t="str">
        <f t="shared" si="156"/>
        <v>sex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0</v>
      </c>
      <c r="M907" s="30">
        <f>IFERROR(INDEX(Parâmetros!$E$6:$E$11,MATCH($K907,Parâmetros!$A$6:$A$11,0)),"")</f>
        <v>8.8000000000000007</v>
      </c>
      <c r="N907" s="33">
        <f t="shared" si="157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158"/>
        <v/>
      </c>
      <c r="R907" s="32" t="str">
        <f t="shared" si="159"/>
        <v/>
      </c>
      <c r="S907" s="30" t="str">
        <f t="shared" si="160"/>
        <v/>
      </c>
      <c r="T907" s="32" t="str">
        <f>IF($Q907&lt;&gt;"Sim","",IF($N907&gt;Parâmetros!$E$15,"Sim","Não"))</f>
        <v/>
      </c>
      <c r="U907" s="17" t="str">
        <f t="shared" si="161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6x1"),WEEKDAY($F907,2)=6,AND($A907=$A896,$L896&gt;0)),"Folga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útil da escala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38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11415</v>
      </c>
      <c r="B908" s="17" t="s">
        <v>183</v>
      </c>
      <c r="C908" s="17" t="str">
        <f>IFERROR(INDEX(Cadastro!$C$5:$C$112,$AB908),"NÃO INFORMADO")</f>
        <v>NÃO INFORMADO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46270</v>
      </c>
      <c r="G908" s="32" t="str">
        <f t="shared" si="156"/>
        <v>sáb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/>
      </c>
      <c r="L908" s="30">
        <f>SUMIFS(Dados!$E:$E,Dados!$A:$A,$A908,Dados!$S:$S,$F908)</f>
        <v>0</v>
      </c>
      <c r="M908" s="30" t="str">
        <f>IFERROR(INDEX(Parâmetros!$E$6:$E$11,MATCH($K908,Parâmetros!$A$6:$A$11,0)),"")</f>
        <v/>
      </c>
      <c r="N908" s="33" t="str">
        <f t="shared" si="157"/>
        <v/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158"/>
        <v/>
      </c>
      <c r="R908" s="32" t="str">
        <f t="shared" si="159"/>
        <v/>
      </c>
      <c r="S908" s="30" t="str">
        <f t="shared" si="160"/>
        <v/>
      </c>
      <c r="T908" s="32" t="str">
        <f>IF($Q908&lt;&gt;"Sim","",IF($N908&gt;Parâmetros!$E$15,"Sim","Não"))</f>
        <v/>
      </c>
      <c r="U908" s="17" t="str">
        <f t="shared" si="161"/>
        <v>Folga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6x1"),WEEKDAY($F908,2)=6,AND($A908=$A897,$L897&gt;0)),"Folga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Folga de fim de semana · sem apontamento no sábado nem no domingo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Folga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38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11415</v>
      </c>
      <c r="B909" s="17" t="s">
        <v>183</v>
      </c>
      <c r="C909" s="17" t="str">
        <f>IFERROR(INDEX(Cadastro!$C$5:$C$112,$AB909),"NÃO INFORMADO")</f>
        <v>NÃO INFORMADO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sem apontamento no sábado nem no domingo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IFERROR(MATCH($A909&amp;"|"&amp;TEXT(_xlfn.MAXIFS(Cadastro!$E$5:$E$112,Cadastro!$A$5:$A$112,$A909,Cadastro!$E$5:$E$112,"&lt;="&amp;$F909),"yyyymmdd"),Cadastro!$I$5:$I$112,0),"")</f>
        <v>38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11415</v>
      </c>
      <c r="B910" s="17" t="s">
        <v>183</v>
      </c>
      <c r="C910" s="17" t="str">
        <f>IFERROR(INDEX(Cadastro!$C$5:$C$112,$AB910),"NÃO INFORMADO")</f>
        <v>NÃO INFORMADO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158"/>
        <v/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38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11415</v>
      </c>
      <c r="B911" s="17" t="s">
        <v>183</v>
      </c>
      <c r="C911" s="17" t="str">
        <f>IFERROR(INDEX(Cadastro!$C$5:$C$112,$AB911),"NÃO INFORMADO")</f>
        <v>NÃO INFORMADO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158"/>
        <v/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Fora da apuração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38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11415</v>
      </c>
      <c r="B912" s="17" t="s">
        <v>183</v>
      </c>
      <c r="C912" s="17" t="str">
        <f>IFERROR(INDEX(Cadastro!$C$5:$C$112,$AB912),"NÃO INFORMADO")</f>
        <v>NÃO INFORMADO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158"/>
        <v/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38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11415</v>
      </c>
      <c r="B913" s="17" t="s">
        <v>183</v>
      </c>
      <c r="C913" s="17" t="str">
        <f>IFERROR(INDEX(Cadastro!$C$5:$C$112,$AB913),"NÃO INFORMADO")</f>
        <v>NÃO INFORMADO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38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11415</v>
      </c>
      <c r="B914" s="17" t="s">
        <v>183</v>
      </c>
      <c r="C914" s="17" t="str">
        <f>IFERROR(INDEX(Cadastro!$C$5:$C$112,$AB914),"NÃO INFORMADO")</f>
        <v>NÃO INFORMADO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38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11415</v>
      </c>
      <c r="B915" s="17" t="s">
        <v>183</v>
      </c>
      <c r="C915" s="17" t="str">
        <f>IFERROR(INDEX(Cadastro!$C$5:$C$112,$AB915),"NÃO INFORMADO")</f>
        <v>NÃO INFORMADO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38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11415</v>
      </c>
      <c r="B916" s="17" t="s">
        <v>183</v>
      </c>
      <c r="C916" s="17" t="str">
        <f>IFERROR(INDEX(Cadastro!$C$5:$C$112,$AB916),"NÃO INFORMADO")</f>
        <v>NÃO INFORMADO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IFERROR(MATCH($A916&amp;"|"&amp;TEXT(_xlfn.MAXIFS(Cadastro!$E$5:$E$112,Cadastro!$A$5:$A$112,$A916,Cadastro!$E$5:$E$112,"&lt;="&amp;$F916),"yyyymmdd"),Cadastro!$I$5:$I$112,0),"")</f>
        <v>38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11415</v>
      </c>
      <c r="B917" s="17" t="s">
        <v>183</v>
      </c>
      <c r="C917" s="17" t="str">
        <f>IFERROR(INDEX(Cadastro!$C$5:$C$112,$AB917),"NÃO INFORMADO")</f>
        <v>NÃO INFORMADO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38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11415</v>
      </c>
      <c r="B918" s="17" t="s">
        <v>183</v>
      </c>
      <c r="C918" s="17" t="str">
        <f>IFERROR(INDEX(Cadastro!$C$5:$C$112,$AB918),"NÃO INFORMADO")</f>
        <v>NÃO INFORMADO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38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11415</v>
      </c>
      <c r="B919" s="17" t="s">
        <v>183</v>
      </c>
      <c r="C919" s="17" t="str">
        <f>IFERROR(INDEX(Cadastro!$C$5:$C$112,$AB919),"NÃO INFORMADO")</f>
        <v>NÃO INFORMADO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38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11415</v>
      </c>
      <c r="B920" s="17" t="s">
        <v>183</v>
      </c>
      <c r="C920" s="17" t="str">
        <f>IFERROR(INDEX(Cadastro!$C$5:$C$112,$AB920),"NÃO INFORMADO")</f>
        <v>NÃO INFORMADO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38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11415</v>
      </c>
      <c r="B921" s="17" t="s">
        <v>183</v>
      </c>
      <c r="C921" s="17" t="str">
        <f>IFERROR(INDEX(Cadastro!$C$5:$C$112,$AB921),"NÃO INFORMADO")</f>
        <v>NÃO INFORMADO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38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11415</v>
      </c>
      <c r="B922" s="17" t="s">
        <v>183</v>
      </c>
      <c r="C922" s="17" t="str">
        <f>IFERROR(INDEX(Cadastro!$C$5:$C$112,$AB922),"NÃO INFORMADO")</f>
        <v>NÃO INFORMADO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38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11415</v>
      </c>
      <c r="B923" s="17" t="s">
        <v>183</v>
      </c>
      <c r="C923" s="17" t="str">
        <f>IFERROR(INDEX(Cadastro!$C$5:$C$112,$AB923),"NÃO INFORMADO")</f>
        <v>NÃO INFORMADO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IFERROR(MATCH($A923&amp;"|"&amp;TEXT(_xlfn.MAXIFS(Cadastro!$E$5:$E$112,Cadastro!$A$5:$A$112,$A923,Cadastro!$E$5:$E$112,"&lt;="&amp;$F923),"yyyymmdd"),Cadastro!$I$5:$I$112,0),"")</f>
        <v>38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11415</v>
      </c>
      <c r="B924" s="17" t="s">
        <v>183</v>
      </c>
      <c r="C924" s="17" t="str">
        <f>IFERROR(INDEX(Cadastro!$C$5:$C$112,$AB924),"NÃO INFORMADO")</f>
        <v>NÃO INFORMADO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38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11415</v>
      </c>
      <c r="B925" s="17" t="s">
        <v>183</v>
      </c>
      <c r="C925" s="17" t="str">
        <f>IFERROR(INDEX(Cadastro!$C$5:$C$112,$AB925),"NÃO INFORMADO")</f>
        <v>NÃO INFORMADO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38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11415</v>
      </c>
      <c r="B926" s="17" t="s">
        <v>183</v>
      </c>
      <c r="C926" s="17" t="str">
        <f>IFERROR(INDEX(Cadastro!$C$5:$C$112,$AB926),"NÃO INFORMADO")</f>
        <v>NÃO INFORMADO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38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11415</v>
      </c>
      <c r="B927" s="17" t="s">
        <v>183</v>
      </c>
      <c r="C927" s="17" t="str">
        <f>IFERROR(INDEX(Cadastro!$C$5:$C$112,$AB927),"NÃO INFORMADO")</f>
        <v>NÃO INFORMADO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38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11415</v>
      </c>
      <c r="B928" s="17" t="s">
        <v>183</v>
      </c>
      <c r="C928" s="17" t="str">
        <f>IFERROR(INDEX(Cadastro!$C$5:$C$112,$AB928),"NÃO INFORMADO")</f>
        <v>NÃO INFORMADO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38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11415</v>
      </c>
      <c r="B929" s="17" t="s">
        <v>183</v>
      </c>
      <c r="C929" s="17" t="str">
        <f>IFERROR(INDEX(Cadastro!$C$5:$C$112,$AB929),"NÃO INFORMADO")</f>
        <v>NÃO INFORMADO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38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11415</v>
      </c>
      <c r="B930" s="17" t="s">
        <v>183</v>
      </c>
      <c r="C930" s="17" t="str">
        <f>IFERROR(INDEX(Cadastro!$C$5:$C$112,$AB930),"NÃO INFORMADO")</f>
        <v>NÃO INFORMADO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38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11415</v>
      </c>
      <c r="B931" s="17" t="s">
        <v>183</v>
      </c>
      <c r="C931" s="17" t="str">
        <f>IFERROR(INDEX(Cadastro!$C$5:$C$112,$AB931),"NÃO INFORMADO")</f>
        <v>NÃO INFORMADO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38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11415</v>
      </c>
      <c r="B932" s="17" t="s">
        <v>183</v>
      </c>
      <c r="C932" s="17" t="str">
        <f>IFERROR(INDEX(Cadastro!$C$5:$C$112,$AB932),"NÃO INFORMADO")</f>
        <v>NÃO INFORMADO</v>
      </c>
      <c r="D932" s="17" t="str">
        <f>IFERROR(INDEX(Cadastro!$D$5:$D$112,$AB932),"")</f>
        <v>6x1</v>
      </c>
      <c r="E932" s="17" t="str">
        <f>IFERROR(INDEX(Cadastro!$G$5:$G$112,$AB932),"")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6x1"),WEEKDAY($F932,2)=6,AND($A932=$A926,$L926&gt;0)),"Folga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$112,$AB932),"")="",IF($L932&gt;0,1,0),IF(IFERROR(INDEX(Cadastro!$F$5:$F$112,$AB932),"")&lt;=IFERROR(INDEX(Parâmetros!$B$39:$B$48,MATCH($E932,Parâmetros!$A$39:$A$48,0)),99),IFERROR(INDEX(Cadastro!$F$5:$F$112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$112,$AB932),"")="",0,IF(IFERROR(INDEX(Cadastro!$F$5:$F$112,$AB932),"")&gt;IFERROR(INDEX(Parâmetros!$B$39:$B$48,MATCH($E932,Parâmetros!$A$39:$A$48,0)),99),IFERROR(INDEX(Cadastro!$F$5:$F$112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registro"),IF(AND($AB932&lt;&gt;$AB931,IFERROR(INDEX(Cadastro!$F$5:$F$112,$AB932),"")=""),"Indeterminado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IFERROR(MATCH($A932&amp;"|"&amp;TEXT(_xlfn.MAXIFS(Cadastro!$E$5:$E$112,Cadastro!$A$5:$A$112,$A932,Cadastro!$E$5:$E$112,"&lt;="&amp;$F932),"yyyymmdd"),Cadastro!$I$5:$I$112,0),"")</f>
        <v>38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11415</v>
      </c>
      <c r="B933" s="17" t="s">
        <v>183</v>
      </c>
      <c r="C933" s="17" t="str">
        <f>IFERROR(INDEX(Cadastro!$C$5:$C$112,$AB933),"NÃO INFORMADO")</f>
        <v>NÃO INFORMADO</v>
      </c>
      <c r="D933" s="17" t="str">
        <f>IFERROR(INDEX(Cadastro!$D$5:$D$112,$AB933),"")</f>
        <v>6x1</v>
      </c>
      <c r="E933" s="17" t="str">
        <f>IFERROR(INDEX(Cadastro!$G$5:$G$112,$AB933),"")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6x1"),WEEKDAY($F933,2)=6,AND($A933=$A927,$L927&gt;0)),"Folga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$112,$AB933),"")="",IF($L933&gt;0,1,0),IF(IFERROR(INDEX(Cadastro!$F$5:$F$112,$AB933),"")&lt;=IFERROR(INDEX(Parâmetros!$B$39:$B$48,MATCH($E933,Parâmetros!$A$39:$A$48,0)),99),IFERROR(INDEX(Cadastro!$F$5:$F$112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$112,$AB933),"")="",0,IF(IFERROR(INDEX(Cadastro!$F$5:$F$112,$AB933),"")&gt;IFERROR(INDEX(Parâmetros!$B$39:$B$48,MATCH($E933,Parâmetros!$A$39:$A$48,0)),99),IFERROR(INDEX(Cadastro!$F$5:$F$112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registro"),IF(AND($AB933&lt;&gt;$AB932,IFERROR(INDEX(Cadastro!$F$5:$F$112,$AB933),"")=""),"Indeterminado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IFERROR(MATCH($A933&amp;"|"&amp;TEXT(_xlfn.MAXIFS(Cadastro!$E$5:$E$112,Cadastro!$A$5:$A$112,$A933,Cadastro!$E$5:$E$112,"&lt;="&amp;$F933),"yyyymmdd"),Cadastro!$I$5:$I$112,0),"")</f>
        <v>38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11415</v>
      </c>
      <c r="B934" s="17" t="s">
        <v>183</v>
      </c>
      <c r="C934" s="17" t="str">
        <f>IFERROR(INDEX(Cadastro!$C$5:$C$112,$AB934),"NÃO INFORMADO")</f>
        <v>NÃO INFORMADO</v>
      </c>
      <c r="D934" s="17" t="str">
        <f>IFERROR(INDEX(Cadastro!$D$5:$D$112,$AB934),"")</f>
        <v>6x1</v>
      </c>
      <c r="E934" s="17" t="str">
        <f>IFERROR(INDEX(Cadastro!$G$5:$G$112,$AB934),"")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38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11415</v>
      </c>
      <c r="B935" s="17" t="s">
        <v>183</v>
      </c>
      <c r="C935" s="17" t="str">
        <f>IFERROR(INDEX(Cadastro!$C$5:$C$112,$AB935),"NÃO INFORMADO")</f>
        <v>NÃO INFORMADO</v>
      </c>
      <c r="D935" s="17" t="str">
        <f>IFERROR(INDEX(Cadastro!$D$5:$D$112,$AB935),"")</f>
        <v>6x1</v>
      </c>
      <c r="E935" s="17" t="str">
        <f>IFERROR(INDEX(Cadastro!$G$5:$G$112,$AB935),"")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IFERROR(MATCH($A935&amp;"|"&amp;TEXT(_xlfn.MAXIFS(Cadastro!$E$5:$E$112,Cadastro!$A$5:$A$112,$A935,Cadastro!$E$5:$E$112,"&lt;="&amp;$F935),"yyyymmdd"),Cadastro!$I$5:$I$112,0),"")</f>
        <v>38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11415</v>
      </c>
      <c r="B936" s="17" t="s">
        <v>183</v>
      </c>
      <c r="C936" s="17" t="str">
        <f>IFERROR(INDEX(Cadastro!$C$5:$C$112,$AB936),"NÃO INFORMADO")</f>
        <v>NÃO INFORMADO</v>
      </c>
      <c r="D936" s="17" t="str">
        <f>IFERROR(INDEX(Cadastro!$D$5:$D$112,$AB936),"")</f>
        <v>6x1</v>
      </c>
      <c r="E936" s="17" t="str">
        <f>IFERROR(INDEX(Cadastro!$G$5:$G$112,$AB936),"")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38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11415</v>
      </c>
      <c r="B937" s="17" t="s">
        <v>183</v>
      </c>
      <c r="C937" s="17" t="str">
        <f>IFERROR(INDEX(Cadastro!$C$5:$C$112,$AB937),"NÃO INFORMADO")</f>
        <v>NÃO INFORMADO</v>
      </c>
      <c r="D937" s="17" t="str">
        <f>IFERROR(INDEX(Cadastro!$D$5:$D$112,$AB937),"")</f>
        <v>6x1</v>
      </c>
      <c r="E937" s="17" t="str">
        <f>IFERROR(INDEX(Cadastro!$G$5:$G$112,$AB937),"")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38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11415</v>
      </c>
      <c r="B938" s="17" t="s">
        <v>183</v>
      </c>
      <c r="C938" s="17" t="str">
        <f>IFERROR(INDEX(Cadastro!$C$5:$C$112,$AB938),"NÃO INFORMADO")</f>
        <v>NÃO INFORMADO</v>
      </c>
      <c r="D938" s="17" t="str">
        <f>IFERROR(INDEX(Cadastro!$D$5:$D$112,$AB938),"")</f>
        <v>6x1</v>
      </c>
      <c r="E938" s="17" t="str">
        <f>IFERROR(INDEX(Cadastro!$G$5:$G$112,$AB938),"")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38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12418</v>
      </c>
      <c r="B939" s="17" t="s">
        <v>184</v>
      </c>
      <c r="C939" s="17" t="str">
        <f>IFERROR(INDEX(Cadastro!$C$5:$C$112,$AB939),"NÃO INFORMADO")</f>
        <v>NÃO INFORMADO</v>
      </c>
      <c r="D939" s="17" t="str">
        <f>IFERROR(INDEX(Cadastro!$D$5:$D$112,$AB939),"")</f>
        <v>C</v>
      </c>
      <c r="E939" s="17" t="str">
        <f>IFERROR(INDEX(Cadastro!$G$5:$G$112,$AB939),"")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/>
      </c>
      <c r="L939" s="30">
        <f>SUMIFS(Dados!$E:$E,Dados!$A:$A,$A939,Dados!$S:$S,$F939)</f>
        <v>0</v>
      </c>
      <c r="M939" s="30" t="str">
        <f>IFERROR(INDEX(Parâmetros!$E$6:$E$11,MATCH($K939,Parâmetros!$A$6:$A$11,0)),"")</f>
        <v/>
      </c>
      <c r="N939" s="33" t="str">
        <f t="shared" ref="N939:N974" si="163">IFERROR($L939/$M939,"")</f>
        <v/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ref="Q939:Q974" si="164">IF($P939="Não","",IF($L939&gt;0,"Sim","Não"))</f>
        <v/>
      </c>
      <c r="R939" s="32" t="str">
        <f t="shared" ref="R939:R974" si="165">IF($Q939&lt;&gt;"Sim","",IF($N939&gt;=$O939,"Sim","Não"))</f>
        <v/>
      </c>
      <c r="S939" s="30" t="str">
        <f t="shared" ref="S939:S974" si="166">IF($Q939&lt;&gt;"Sim","",MAX(0,$M939*$O939-$L939))</f>
        <v/>
      </c>
      <c r="T939" s="32" t="str">
        <f>IF($Q939&lt;&gt;"Sim","",IF($N939&gt;Parâmetros!$E$15,"Sim","Não"))</f>
        <v/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Início da série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6x1"),WEEKDAY($F939,2)=6,AND($A939=$A928,$L928&gt;0)),"Folga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Sem histórico anterior — informe o dia do ciclo no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0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Indeterminado (início da série)</v>
      </c>
      <c r="Z939" s="34">
        <f>IF(OR($L939&gt;0,$F939&gt;Parâmetros!$E$14),0,IF($A939&lt;&gt;$A938,1,N($Z938)+1))</f>
        <v>1</v>
      </c>
      <c r="AA939" s="34">
        <f>IF(OR($L939&gt;0,$F939&gt;Parâmetros!$E$14),0,IF(OR($A939&lt;&gt;$A940,$F940&gt;Parâmetros!$E$14),1,N($AA940)+1))</f>
        <v>2</v>
      </c>
      <c r="AB939" s="31">
        <f>IFERROR(MATCH($A939&amp;"|"&amp;TEXT(_xlfn.MAXIFS(Cadastro!$E$5:$E$112,Cadastro!$A$5:$A$112,$A939,Cadastro!$E$5:$E$112,"&lt;="&amp;$F939),"yyyymmdd"),Cadastro!$I$5:$I$112,0),"")</f>
        <v>40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12418</v>
      </c>
      <c r="B940" s="17" t="s">
        <v>184</v>
      </c>
      <c r="C940" s="17" t="str">
        <f>IFERROR(INDEX(Cadastro!$C$5:$C$112,$AB940),"NÃO INFORMADO")</f>
        <v>NÃO INFORMADO</v>
      </c>
      <c r="D940" s="17" t="str">
        <f>IFERROR(INDEX(Cadastro!$D$5:$D$112,$AB940),"")</f>
        <v>C</v>
      </c>
      <c r="E940" s="17" t="str">
        <f>IFERROR(INDEX(Cadastro!$G$5:$G$112,$AB940),"")</f>
        <v>C</v>
      </c>
      <c r="F940" s="29">
        <v>46266</v>
      </c>
      <c r="G940" s="32" t="str">
        <f t="shared" si="162"/>
        <v>ter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163"/>
        <v>0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Não</v>
      </c>
      <c r="R940" s="32" t="str">
        <f t="shared" si="165"/>
        <v/>
      </c>
      <c r="S940" s="30" t="str">
        <f t="shared" si="166"/>
        <v/>
      </c>
      <c r="T940" s="32" t="str">
        <f>IF($Q940&lt;&gt;"Sim","",IF($N940&gt;Parâmetros!$E$15,"Sim","Não"))</f>
        <v/>
      </c>
      <c r="U940" s="17" t="str">
        <f t="shared" si="167"/>
        <v>Falta de registro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6x1"),WEEKDAY($F940,2)=6,AND($A940=$A929,$L929&gt;0)),"Folga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1 de 5 do ciclo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1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2</v>
      </c>
      <c r="AA940" s="34">
        <f>IF(OR($L940&gt;0,$F940&gt;Parâmetros!$E$14),0,IF(OR($A940&lt;&gt;$A941,$F941&gt;Parâmetros!$E$14),1,N($AA941)+1))</f>
        <v>1</v>
      </c>
      <c r="AB940" s="31">
        <f>IFERROR(MATCH($A940&amp;"|"&amp;TEXT(_xlfn.MAXIFS(Cadastro!$E$5:$E$112,Cadastro!$A$5:$A$112,$A940,Cadastro!$E$5:$E$112,"&lt;="&amp;$F940),"yyyymmdd"),Cadastro!$I$5:$I$112,0),"")</f>
        <v>40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12418</v>
      </c>
      <c r="B941" s="17" t="s">
        <v>184</v>
      </c>
      <c r="C941" s="17" t="str">
        <f>IFERROR(INDEX(Cadastro!$C$5:$C$112,$AB941),"NÃO INFORMADO")</f>
        <v>NÃO INFORMADO</v>
      </c>
      <c r="D941" s="17" t="str">
        <f>IFERROR(INDEX(Cadastro!$D$5:$D$112,$AB941),"")</f>
        <v>C</v>
      </c>
      <c r="E941" s="17" t="str">
        <f>IFERROR(INDEX(Cadastro!$G$5:$G$112,$AB941),"")</f>
        <v>C</v>
      </c>
      <c r="F941" s="29">
        <v>46267</v>
      </c>
      <c r="G941" s="32" t="str">
        <f t="shared" si="162"/>
        <v>qua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163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64"/>
        <v/>
      </c>
      <c r="R941" s="32" t="str">
        <f t="shared" si="165"/>
        <v/>
      </c>
      <c r="S941" s="30" t="str">
        <f t="shared" si="166"/>
        <v/>
      </c>
      <c r="T941" s="32" t="str">
        <f>IF($Q941&lt;&gt;"Sim","",IF($N941&gt;Parâmetros!$E$15,"Sim","Não"))</f>
        <v/>
      </c>
      <c r="U941" s="17" t="str">
        <f t="shared" si="167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6x1"),WEEKDAY($F941,2)=6,AND($A941=$A930,$L930&gt;0)),"Folga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2 de 5 do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2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IFERROR(MATCH($A941&amp;"|"&amp;TEXT(_xlfn.MAXIFS(Cadastro!$E$5:$E$112,Cadastro!$A$5:$A$112,$A941,Cadastro!$E$5:$E$112,"&lt;="&amp;$F941),"yyyymmdd"),Cadastro!$I$5:$I$112,0),"")</f>
        <v>40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12418</v>
      </c>
      <c r="B942" s="17" t="s">
        <v>184</v>
      </c>
      <c r="C942" s="17" t="str">
        <f>IFERROR(INDEX(Cadastro!$C$5:$C$112,$AB942),"NÃO INFORMADO")</f>
        <v>NÃO INFORMADO</v>
      </c>
      <c r="D942" s="17" t="str">
        <f>IFERROR(INDEX(Cadastro!$D$5:$D$112,$AB942),"")</f>
        <v>C</v>
      </c>
      <c r="E942" s="17" t="str">
        <f>IFERROR(INDEX(Cadastro!$G$5:$G$112,$AB942),"")</f>
        <v>C</v>
      </c>
      <c r="F942" s="29">
        <v>46268</v>
      </c>
      <c r="G942" s="32" t="str">
        <f t="shared" si="162"/>
        <v>qui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163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164"/>
        <v/>
      </c>
      <c r="R942" s="32" t="str">
        <f t="shared" si="165"/>
        <v/>
      </c>
      <c r="S942" s="30" t="str">
        <f t="shared" si="166"/>
        <v/>
      </c>
      <c r="T942" s="32" t="str">
        <f>IF($Q942&lt;&gt;"Sim","",IF($N942&gt;Parâmetros!$E$15,"Sim","Não"))</f>
        <v/>
      </c>
      <c r="U942" s="17" t="str">
        <f t="shared" si="167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6x1"),WEEKDAY($F942,2)=6,AND($A942=$A931,$L931&gt;0)),"Folga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3 de 5 do ciclo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3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40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12418</v>
      </c>
      <c r="B943" s="17" t="s">
        <v>184</v>
      </c>
      <c r="C943" s="17" t="str">
        <f>IFERROR(INDEX(Cadastro!$C$5:$C$112,$AB943),"NÃO INFORMADO")</f>
        <v>NÃO INFORMADO</v>
      </c>
      <c r="D943" s="17" t="str">
        <f>IFERROR(INDEX(Cadastro!$D$5:$D$112,$AB943),"")</f>
        <v>C</v>
      </c>
      <c r="E943" s="17" t="str">
        <f>IFERROR(INDEX(Cadastro!$G$5:$G$112,$AB943),"")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164"/>
        <v/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Fora da apuração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6x1"),WEEKDAY($F943,2)=6,AND($A943=$A932,$L932&gt;0)),"Folga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4 de 5 do ciclo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4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40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12418</v>
      </c>
      <c r="B944" s="17" t="s">
        <v>184</v>
      </c>
      <c r="C944" s="17" t="str">
        <f>IFERROR(INDEX(Cadastro!$C$5:$C$112,$AB944),"NÃO INFORMADO")</f>
        <v>NÃO INFORMADO</v>
      </c>
      <c r="D944" s="17" t="str">
        <f>IFERROR(INDEX(Cadastro!$D$5:$D$112,$AB944),"")</f>
        <v>C</v>
      </c>
      <c r="E944" s="17" t="str">
        <f>IFERROR(INDEX(Cadastro!$G$5:$G$112,$AB944),"")</f>
        <v>C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163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6x1"),WEEKDAY($F944,2)=6,AND($A944=$A933,$L933&gt;0)),"Folga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5 de 5 do ciclo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5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40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12418</v>
      </c>
      <c r="B945" s="17" t="s">
        <v>184</v>
      </c>
      <c r="C945" s="17" t="str">
        <f>IFERROR(INDEX(Cadastro!$C$5:$C$112,$AB945),"NÃO INFORMADO")</f>
        <v>NÃO INFORMADO</v>
      </c>
      <c r="D945" s="17" t="str">
        <f>IFERROR(INDEX(Cadastro!$D$5:$D$112,$AB945),"")</f>
        <v>C</v>
      </c>
      <c r="E945" s="17" t="str">
        <f>IFERROR(INDEX(Cadastro!$G$5:$G$112,$AB945),"")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Folga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40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12418</v>
      </c>
      <c r="B946" s="17" t="s">
        <v>184</v>
      </c>
      <c r="C946" s="17" t="str">
        <f>IFERROR(INDEX(Cadastro!$C$5:$C$112,$AB946),"NÃO INFORMADO")</f>
        <v>NÃO INFORMADO</v>
      </c>
      <c r="D946" s="17" t="str">
        <f>IFERROR(INDEX(Cadastro!$D$5:$D$112,$AB946),"")</f>
        <v>C</v>
      </c>
      <c r="E946" s="17" t="str">
        <f>IFERROR(INDEX(Cadastro!$G$5:$G$112,$AB946),"")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64"/>
        <v/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IFERROR(MATCH($A946&amp;"|"&amp;TEXT(_xlfn.MAXIFS(Cadastro!$E$5:$E$112,Cadastro!$A$5:$A$112,$A946,Cadastro!$E$5:$E$112,"&lt;="&amp;$F946),"yyyymmdd"),Cadastro!$I$5:$I$112,0),"")</f>
        <v>40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12418</v>
      </c>
      <c r="B947" s="17" t="s">
        <v>184</v>
      </c>
      <c r="C947" s="17" t="str">
        <f>IFERROR(INDEX(Cadastro!$C$5:$C$112,$AB947),"NÃO INFORMADO")</f>
        <v>NÃO INFORMADO</v>
      </c>
      <c r="D947" s="17" t="str">
        <f>IFERROR(INDEX(Cadastro!$D$5:$D$112,$AB947),"")</f>
        <v>C</v>
      </c>
      <c r="E947" s="17" t="str">
        <f>IFERROR(INDEX(Cadastro!$G$5:$G$112,$AB947),"")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64"/>
        <v/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IFERROR(MATCH($A947&amp;"|"&amp;TEXT(_xlfn.MAXIFS(Cadastro!$E$5:$E$112,Cadastro!$A$5:$A$112,$A947,Cadastro!$E$5:$E$112,"&lt;="&amp;$F947),"yyyymmdd"),Cadastro!$I$5:$I$112,0),"")</f>
        <v>40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12418</v>
      </c>
      <c r="B948" s="17" t="s">
        <v>184</v>
      </c>
      <c r="C948" s="17" t="str">
        <f>IFERROR(INDEX(Cadastro!$C$5:$C$112,$AB948),"NÃO INFORMADO")</f>
        <v>NÃO INFORMADO</v>
      </c>
      <c r="D948" s="17" t="str">
        <f>IFERROR(INDEX(Cadastro!$D$5:$D$112,$AB948),"")</f>
        <v>C</v>
      </c>
      <c r="E948" s="17" t="str">
        <f>IFERROR(INDEX(Cadastro!$G$5:$G$112,$AB948),"")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164"/>
        <v/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40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12418</v>
      </c>
      <c r="B949" s="17" t="s">
        <v>184</v>
      </c>
      <c r="C949" s="17" t="str">
        <f>IFERROR(INDEX(Cadastro!$C$5:$C$112,$AB949),"NÃO INFORMADO")</f>
        <v>NÃO INFORMADO</v>
      </c>
      <c r="D949" s="17" t="str">
        <f>IFERROR(INDEX(Cadastro!$D$5:$D$112,$AB949),"")</f>
        <v>C</v>
      </c>
      <c r="E949" s="17" t="str">
        <f>IFERROR(INDEX(Cadastro!$G$5:$G$112,$AB949),"")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40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12418</v>
      </c>
      <c r="B950" s="17" t="s">
        <v>184</v>
      </c>
      <c r="C950" s="17" t="str">
        <f>IFERROR(INDEX(Cadastro!$C$5:$C$112,$AB950),"NÃO INFORMADO")</f>
        <v>NÃO INFORMADO</v>
      </c>
      <c r="D950" s="17" t="str">
        <f>IFERROR(INDEX(Cadastro!$D$5:$D$112,$AB950),"")</f>
        <v>C</v>
      </c>
      <c r="E950" s="17" t="str">
        <f>IFERROR(INDEX(Cadastro!$G$5:$G$112,$AB950),"")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40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12418</v>
      </c>
      <c r="B951" s="17" t="s">
        <v>184</v>
      </c>
      <c r="C951" s="17" t="str">
        <f>IFERROR(INDEX(Cadastro!$C$5:$C$112,$AB951),"NÃO INFORMADO")</f>
        <v>NÃO INFORMADO</v>
      </c>
      <c r="D951" s="17" t="str">
        <f>IFERROR(INDEX(Cadastro!$D$5:$D$112,$AB951),"")</f>
        <v>C</v>
      </c>
      <c r="E951" s="17" t="str">
        <f>IFERROR(INDEX(Cadastro!$G$5:$G$112,$AB951),"")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40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12418</v>
      </c>
      <c r="B952" s="17" t="s">
        <v>184</v>
      </c>
      <c r="C952" s="17" t="str">
        <f>IFERROR(INDEX(Cadastro!$C$5:$C$112,$AB952),"NÃO INFORMADO")</f>
        <v>NÃO INFORMADO</v>
      </c>
      <c r="D952" s="17" t="str">
        <f>IFERROR(INDEX(Cadastro!$D$5:$D$112,$AB952),"")</f>
        <v>C</v>
      </c>
      <c r="E952" s="17" t="str">
        <f>IFERROR(INDEX(Cadastro!$G$5:$G$112,$AB952),"")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40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12418</v>
      </c>
      <c r="B953" s="17" t="s">
        <v>184</v>
      </c>
      <c r="C953" s="17" t="str">
        <f>IFERROR(INDEX(Cadastro!$C$5:$C$112,$AB953),"NÃO INFORMADO")</f>
        <v>NÃO INFORMADO</v>
      </c>
      <c r="D953" s="17" t="str">
        <f>IFERROR(INDEX(Cadastro!$D$5:$D$112,$AB953),"")</f>
        <v>C</v>
      </c>
      <c r="E953" s="17" t="str">
        <f>IFERROR(INDEX(Cadastro!$G$5:$G$112,$AB953),"")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IFERROR(MATCH($A953&amp;"|"&amp;TEXT(_xlfn.MAXIFS(Cadastro!$E$5:$E$112,Cadastro!$A$5:$A$112,$A953,Cadastro!$E$5:$E$112,"&lt;="&amp;$F953),"yyyymmdd"),Cadastro!$I$5:$I$112,0),"")</f>
        <v>40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12418</v>
      </c>
      <c r="B954" s="17" t="s">
        <v>184</v>
      </c>
      <c r="C954" s="17" t="str">
        <f>IFERROR(INDEX(Cadastro!$C$5:$C$112,$AB954),"NÃO INFORMADO")</f>
        <v>NÃO INFORMADO</v>
      </c>
      <c r="D954" s="17" t="str">
        <f>IFERROR(INDEX(Cadastro!$D$5:$D$112,$AB954),"")</f>
        <v>C</v>
      </c>
      <c r="E954" s="17" t="str">
        <f>IFERROR(INDEX(Cadastro!$G$5:$G$112,$AB954),"")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40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12418</v>
      </c>
      <c r="B955" s="17" t="s">
        <v>184</v>
      </c>
      <c r="C955" s="17" t="str">
        <f>IFERROR(INDEX(Cadastro!$C$5:$C$112,$AB955),"NÃO INFORMADO")</f>
        <v>NÃO INFORMADO</v>
      </c>
      <c r="D955" s="17" t="str">
        <f>IFERROR(INDEX(Cadastro!$D$5:$D$112,$AB955),"")</f>
        <v>C</v>
      </c>
      <c r="E955" s="17" t="str">
        <f>IFERROR(INDEX(Cadastro!$G$5:$G$112,$AB955),"")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40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12418</v>
      </c>
      <c r="B956" s="17" t="s">
        <v>184</v>
      </c>
      <c r="C956" s="17" t="str">
        <f>IFERROR(INDEX(Cadastro!$C$5:$C$112,$AB956),"NÃO INFORMADO")</f>
        <v>NÃO INFORMADO</v>
      </c>
      <c r="D956" s="17" t="str">
        <f>IFERROR(INDEX(Cadastro!$D$5:$D$112,$AB956),"")</f>
        <v>C</v>
      </c>
      <c r="E956" s="17" t="str">
        <f>IFERROR(INDEX(Cadastro!$G$5:$G$112,$AB956),"")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40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12418</v>
      </c>
      <c r="B957" s="17" t="s">
        <v>184</v>
      </c>
      <c r="C957" s="17" t="str">
        <f>IFERROR(INDEX(Cadastro!$C$5:$C$112,$AB957),"NÃO INFORMADO")</f>
        <v>NÃO INFORMADO</v>
      </c>
      <c r="D957" s="17" t="str">
        <f>IFERROR(INDEX(Cadastro!$D$5:$D$112,$AB957),"")</f>
        <v>C</v>
      </c>
      <c r="E957" s="17" t="str">
        <f>IFERROR(INDEX(Cadastro!$G$5:$G$112,$AB957),"")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40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12418</v>
      </c>
      <c r="B958" s="17" t="s">
        <v>184</v>
      </c>
      <c r="C958" s="17" t="str">
        <f>IFERROR(INDEX(Cadastro!$C$5:$C$112,$AB958),"NÃO INFORMADO")</f>
        <v>NÃO INFORMADO</v>
      </c>
      <c r="D958" s="17" t="str">
        <f>IFERROR(INDEX(Cadastro!$D$5:$D$112,$AB958),"")</f>
        <v>C</v>
      </c>
      <c r="E958" s="17" t="str">
        <f>IFERROR(INDEX(Cadastro!$G$5:$G$112,$AB958),"")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40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12418</v>
      </c>
      <c r="B959" s="17" t="s">
        <v>184</v>
      </c>
      <c r="C959" s="17" t="str">
        <f>IFERROR(INDEX(Cadastro!$C$5:$C$112,$AB959),"NÃO INFORMADO")</f>
        <v>NÃO INFORMADO</v>
      </c>
      <c r="D959" s="17" t="str">
        <f>IFERROR(INDEX(Cadastro!$D$5:$D$112,$AB959),"")</f>
        <v>C</v>
      </c>
      <c r="E959" s="17" t="str">
        <f>IFERROR(INDEX(Cadastro!$G$5:$G$112,$AB959),"")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40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12418</v>
      </c>
      <c r="B960" s="17" t="s">
        <v>184</v>
      </c>
      <c r="C960" s="17" t="str">
        <f>IFERROR(INDEX(Cadastro!$C$5:$C$112,$AB960),"NÃO INFORMADO")</f>
        <v>NÃO INFORMADO</v>
      </c>
      <c r="D960" s="17" t="str">
        <f>IFERROR(INDEX(Cadastro!$D$5:$D$112,$AB960),"")</f>
        <v>C</v>
      </c>
      <c r="E960" s="17" t="str">
        <f>IFERROR(INDEX(Cadastro!$G$5:$G$112,$AB960),"")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40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12418</v>
      </c>
      <c r="B961" s="17" t="s">
        <v>184</v>
      </c>
      <c r="C961" s="17" t="str">
        <f>IFERROR(INDEX(Cadastro!$C$5:$C$112,$AB961),"NÃO INFORMADO")</f>
        <v>NÃO INFORMADO</v>
      </c>
      <c r="D961" s="17" t="str">
        <f>IFERROR(INDEX(Cadastro!$D$5:$D$112,$AB961),"")</f>
        <v>C</v>
      </c>
      <c r="E961" s="17" t="str">
        <f>IFERROR(INDEX(Cadastro!$G$5:$G$112,$AB961),"")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40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12418</v>
      </c>
      <c r="B962" s="17" t="s">
        <v>184</v>
      </c>
      <c r="C962" s="17" t="str">
        <f>IFERROR(INDEX(Cadastro!$C$5:$C$112,$AB962),"NÃO INFORMADO")</f>
        <v>NÃO INFORMADO</v>
      </c>
      <c r="D962" s="17" t="str">
        <f>IFERROR(INDEX(Cadastro!$D$5:$D$112,$AB962),"")</f>
        <v>C</v>
      </c>
      <c r="E962" s="17" t="str">
        <f>IFERROR(INDEX(Cadastro!$G$5:$G$112,$AB962),"")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40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12418</v>
      </c>
      <c r="B963" s="17" t="s">
        <v>184</v>
      </c>
      <c r="C963" s="17" t="str">
        <f>IFERROR(INDEX(Cadastro!$C$5:$C$112,$AB963),"NÃO INFORMADO")</f>
        <v>NÃO INFORMADO</v>
      </c>
      <c r="D963" s="17" t="str">
        <f>IFERROR(INDEX(Cadastro!$D$5:$D$112,$AB963),"")</f>
        <v>C</v>
      </c>
      <c r="E963" s="17" t="str">
        <f>IFERROR(INDEX(Cadastro!$G$5:$G$112,$AB963),"")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6x1"),WEEKDAY($F963,2)=6,AND($A963=$A957,$L957&gt;0)),"Folga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$112,$AB963),"")="",IF($L963&gt;0,1,0),IF(IFERROR(INDEX(Cadastro!$F$5:$F$112,$AB963),"")&lt;=IFERROR(INDEX(Parâmetros!$B$39:$B$48,MATCH($E963,Parâmetros!$A$39:$A$48,0)),99),IFERROR(INDEX(Cadastro!$F$5:$F$112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$112,$AB963),"")="",0,IF(IFERROR(INDEX(Cadastro!$F$5:$F$112,$AB963),"")&gt;IFERROR(INDEX(Parâmetros!$B$39:$B$48,MATCH($E963,Parâmetros!$A$39:$A$48,0)),99),IFERROR(INDEX(Cadastro!$F$5:$F$112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registro"),IF(AND($AB963&lt;&gt;$AB962,IFERROR(INDEX(Cadastro!$F$5:$F$112,$AB963),"")=""),"Indeterminado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IFERROR(MATCH($A963&amp;"|"&amp;TEXT(_xlfn.MAXIFS(Cadastro!$E$5:$E$112,Cadastro!$A$5:$A$112,$A963,Cadastro!$E$5:$E$112,"&lt;="&amp;$F963),"yyyymmdd"),Cadastro!$I$5:$I$112,0),"")</f>
        <v>40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12418</v>
      </c>
      <c r="B964" s="17" t="s">
        <v>184</v>
      </c>
      <c r="C964" s="17" t="str">
        <f>IFERROR(INDEX(Cadastro!$C$5:$C$112,$AB964),"NÃO INFORMADO")</f>
        <v>NÃO INFORMADO</v>
      </c>
      <c r="D964" s="17" t="str">
        <f>IFERROR(INDEX(Cadastro!$D$5:$D$112,$AB964),"")</f>
        <v>C</v>
      </c>
      <c r="E964" s="17" t="str">
        <f>IFERROR(INDEX(Cadastro!$G$5:$G$112,$AB964),"")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6x1"),WEEKDAY($F964,2)=6,AND($A964=$A958,$L958&gt;0)),"Folga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$112,$AB964),"")="",IF($L964&gt;0,1,0),IF(IFERROR(INDEX(Cadastro!$F$5:$F$112,$AB964),"")&lt;=IFERROR(INDEX(Parâmetros!$B$39:$B$48,MATCH($E964,Parâmetros!$A$39:$A$48,0)),99),IFERROR(INDEX(Cadastro!$F$5:$F$112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$112,$AB964),"")="",0,IF(IFERROR(INDEX(Cadastro!$F$5:$F$112,$AB964),"")&gt;IFERROR(INDEX(Parâmetros!$B$39:$B$48,MATCH($E964,Parâmetros!$A$39:$A$48,0)),99),IFERROR(INDEX(Cadastro!$F$5:$F$112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registro"),IF(AND($AB964&lt;&gt;$AB963,IFERROR(INDEX(Cadastro!$F$5:$F$112,$AB964),"")=""),"Indeterminado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IFERROR(MATCH($A964&amp;"|"&amp;TEXT(_xlfn.MAXIFS(Cadastro!$E$5:$E$112,Cadastro!$A$5:$A$112,$A964,Cadastro!$E$5:$E$112,"&lt;="&amp;$F964),"yyyymmdd"),Cadastro!$I$5:$I$112,0),"")</f>
        <v>40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12418</v>
      </c>
      <c r="B965" s="17" t="s">
        <v>184</v>
      </c>
      <c r="C965" s="17" t="str">
        <f>IFERROR(INDEX(Cadastro!$C$5:$C$112,$AB965),"NÃO INFORMADO")</f>
        <v>NÃO INFORMADO</v>
      </c>
      <c r="D965" s="17" t="str">
        <f>IFERROR(INDEX(Cadastro!$D$5:$D$112,$AB965),"")</f>
        <v>C</v>
      </c>
      <c r="E965" s="17" t="str">
        <f>IFERROR(INDEX(Cadastro!$G$5:$G$112,$AB965),"")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IFERROR(MATCH($A965&amp;"|"&amp;TEXT(_xlfn.MAXIFS(Cadastro!$E$5:$E$112,Cadastro!$A$5:$A$112,$A965,Cadastro!$E$5:$E$112,"&lt;="&amp;$F965),"yyyymmdd"),Cadastro!$I$5:$I$112,0),"")</f>
        <v>40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12418</v>
      </c>
      <c r="B966" s="17" t="s">
        <v>184</v>
      </c>
      <c r="C966" s="17" t="str">
        <f>IFERROR(INDEX(Cadastro!$C$5:$C$112,$AB966),"NÃO INFORMADO")</f>
        <v>NÃO INFORMADO</v>
      </c>
      <c r="D966" s="17" t="str">
        <f>IFERROR(INDEX(Cadastro!$D$5:$D$112,$AB966),"")</f>
        <v>C</v>
      </c>
      <c r="E966" s="17" t="str">
        <f>IFERROR(INDEX(Cadastro!$G$5:$G$112,$AB966),"")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IFERROR(MATCH($A966&amp;"|"&amp;TEXT(_xlfn.MAXIFS(Cadastro!$E$5:$E$112,Cadastro!$A$5:$A$112,$A966,Cadastro!$E$5:$E$112,"&lt;="&amp;$F966),"yyyymmdd"),Cadastro!$I$5:$I$112,0),"")</f>
        <v>40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12418</v>
      </c>
      <c r="B967" s="17" t="s">
        <v>184</v>
      </c>
      <c r="C967" s="17" t="str">
        <f>IFERROR(INDEX(Cadastro!$C$5:$C$112,$AB967),"NÃO INFORMADO")</f>
        <v>NÃO INFORMADO</v>
      </c>
      <c r="D967" s="17" t="str">
        <f>IFERROR(INDEX(Cadastro!$D$5:$D$112,$AB967),"")</f>
        <v>C</v>
      </c>
      <c r="E967" s="17" t="str">
        <f>IFERROR(INDEX(Cadastro!$G$5:$G$112,$AB967),"")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IFERROR(MATCH($A967&amp;"|"&amp;TEXT(_xlfn.MAXIFS(Cadastro!$E$5:$E$112,Cadastro!$A$5:$A$112,$A967,Cadastro!$E$5:$E$112,"&lt;="&amp;$F967),"yyyymmdd"),Cadastro!$I$5:$I$112,0),"")</f>
        <v>40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12418</v>
      </c>
      <c r="B968" s="17" t="s">
        <v>184</v>
      </c>
      <c r="C968" s="17" t="str">
        <f>IFERROR(INDEX(Cadastro!$C$5:$C$112,$AB968),"NÃO INFORMADO")</f>
        <v>NÃO INFORMADO</v>
      </c>
      <c r="D968" s="17" t="str">
        <f>IFERROR(INDEX(Cadastro!$D$5:$D$112,$AB968),"")</f>
        <v>C</v>
      </c>
      <c r="E968" s="17" t="str">
        <f>IFERROR(INDEX(Cadastro!$G$5:$G$112,$AB968),"")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IFERROR(MATCH($A968&amp;"|"&amp;TEXT(_xlfn.MAXIFS(Cadastro!$E$5:$E$112,Cadastro!$A$5:$A$112,$A968,Cadastro!$E$5:$E$112,"&lt;="&amp;$F968),"yyyymmdd"),Cadastro!$I$5:$I$112,0),"")</f>
        <v>40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12418</v>
      </c>
      <c r="B969" s="17" t="s">
        <v>184</v>
      </c>
      <c r="C969" s="17" t="str">
        <f>IFERROR(INDEX(Cadastro!$C$5:$C$112,$AB969),"NÃO INFORMADO")</f>
        <v>NÃO INFORMADO</v>
      </c>
      <c r="D969" s="17" t="str">
        <f>IFERROR(INDEX(Cadastro!$D$5:$D$112,$AB969),"")</f>
        <v>C</v>
      </c>
      <c r="E969" s="17" t="str">
        <f>IFERROR(INDEX(Cadastro!$G$5:$G$112,$AB969),"")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IFERROR(MATCH($A969&amp;"|"&amp;TEXT(_xlfn.MAXIFS(Cadastro!$E$5:$E$112,Cadastro!$A$5:$A$112,$A969,Cadastro!$E$5:$E$112,"&lt;="&amp;$F969),"yyyymmdd"),Cadastro!$I$5:$I$112,0),"")</f>
        <v>40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12418</v>
      </c>
      <c r="B970" s="17" t="s">
        <v>184</v>
      </c>
      <c r="C970" s="17" t="str">
        <f>IFERROR(INDEX(Cadastro!$C$5:$C$112,$AB970),"NÃO INFORMADO")</f>
        <v>NÃO INFORMADO</v>
      </c>
      <c r="D970" s="17" t="str">
        <f>IFERROR(INDEX(Cadastro!$D$5:$D$112,$AB970),"")</f>
        <v>C</v>
      </c>
      <c r="E970" s="17" t="str">
        <f>IFERROR(INDEX(Cadastro!$G$5:$G$112,$AB970),"")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IFERROR(MATCH($A970&amp;"|"&amp;TEXT(_xlfn.MAXIFS(Cadastro!$E$5:$E$112,Cadastro!$A$5:$A$112,$A970,Cadastro!$E$5:$E$112,"&lt;="&amp;$F970),"yyyymmdd"),Cadastro!$I$5:$I$112,0),"")</f>
        <v>40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12418</v>
      </c>
      <c r="B971" s="17" t="s">
        <v>184</v>
      </c>
      <c r="C971" s="17" t="str">
        <f>IFERROR(INDEX(Cadastro!$C$5:$C$112,$AB971),"NÃO INFORMADO")</f>
        <v>NÃO INFORMADO</v>
      </c>
      <c r="D971" s="17" t="str">
        <f>IFERROR(INDEX(Cadastro!$D$5:$D$112,$AB971),"")</f>
        <v>C</v>
      </c>
      <c r="E971" s="17" t="str">
        <f>IFERROR(INDEX(Cadastro!$G$5:$G$112,$AB971),"")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IFERROR(MATCH($A971&amp;"|"&amp;TEXT(_xlfn.MAXIFS(Cadastro!$E$5:$E$112,Cadastro!$A$5:$A$112,$A971,Cadastro!$E$5:$E$112,"&lt;="&amp;$F971),"yyyymmdd"),Cadastro!$I$5:$I$112,0),"")</f>
        <v>40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12418</v>
      </c>
      <c r="B972" s="17" t="s">
        <v>184</v>
      </c>
      <c r="C972" s="17" t="str">
        <f>IFERROR(INDEX(Cadastro!$C$5:$C$112,$AB972),"NÃO INFORMADO")</f>
        <v>NÃO INFORMADO</v>
      </c>
      <c r="D972" s="17" t="str">
        <f>IFERROR(INDEX(Cadastro!$D$5:$D$112,$AB972),"")</f>
        <v>C</v>
      </c>
      <c r="E972" s="17" t="str">
        <f>IFERROR(INDEX(Cadastro!$G$5:$G$112,$AB972),"")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IFERROR(MATCH($A972&amp;"|"&amp;TEXT(_xlfn.MAXIFS(Cadastro!$E$5:$E$112,Cadastro!$A$5:$A$112,$A972,Cadastro!$E$5:$E$112,"&lt;="&amp;$F972),"yyyymmdd"),Cadastro!$I$5:$I$112,0),"")</f>
        <v>40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12418</v>
      </c>
      <c r="B973" s="17" t="s">
        <v>184</v>
      </c>
      <c r="C973" s="17" t="str">
        <f>IFERROR(INDEX(Cadastro!$C$5:$C$112,$AB973),"NÃO INFORMADO")</f>
        <v>NÃO INFORMADO</v>
      </c>
      <c r="D973" s="17" t="str">
        <f>IFERROR(INDEX(Cadastro!$D$5:$D$112,$AB973),"")</f>
        <v>C</v>
      </c>
      <c r="E973" s="17" t="str">
        <f>IFERROR(INDEX(Cadastro!$G$5:$G$112,$AB973),"")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IFERROR(MATCH($A973&amp;"|"&amp;TEXT(_xlfn.MAXIFS(Cadastro!$E$5:$E$112,Cadastro!$A$5:$A$112,$A973,Cadastro!$E$5:$E$112,"&lt;="&amp;$F973),"yyyymmdd"),Cadastro!$I$5:$I$112,0),"")</f>
        <v>40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12418</v>
      </c>
      <c r="B974" s="17" t="s">
        <v>184</v>
      </c>
      <c r="C974" s="17" t="str">
        <f>IFERROR(INDEX(Cadastro!$C$5:$C$112,$AB974),"NÃO INFORMADO")</f>
        <v>NÃO INFORMADO</v>
      </c>
      <c r="D974" s="17" t="str">
        <f>IFERROR(INDEX(Cadastro!$D$5:$D$112,$AB974),"")</f>
        <v>C</v>
      </c>
      <c r="E974" s="17" t="str">
        <f>IFERROR(INDEX(Cadastro!$G$5:$G$112,$AB974),"")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IFERROR(MATCH($A974&amp;"|"&amp;TEXT(_xlfn.MAXIFS(Cadastro!$E$5:$E$112,Cadastro!$A$5:$A$112,$A974,Cadastro!$E$5:$E$112,"&lt;="&amp;$F974),"yyyymmdd"),Cadastro!$I$5:$I$112,0),"")</f>
        <v>40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52397</v>
      </c>
      <c r="B975" s="17" t="s">
        <v>185</v>
      </c>
      <c r="C975" s="17" t="str">
        <f>IFERROR(INDEX(Cadastro!$C$5:$C$112,$AB975),"NÃO INFORMADO")</f>
        <v>CAL</v>
      </c>
      <c r="D975" s="17" t="str">
        <f>IFERROR(INDEX(Cadastro!$D$5:$D$112,$AB975),"")</f>
        <v>6x1</v>
      </c>
      <c r="E975" s="17" t="str">
        <f>IFERROR(INDEX(Cadastro!$G$5:$G$112,$AB975),"")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6x1"),WEEKDAY($F975,2)=6,AND($A975=$A964,$L964&gt;0)),"Folga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IFERROR(MATCH($A975&amp;"|"&amp;TEXT(_xlfn.MAXIFS(Cadastro!$E$5:$E$112,Cadastro!$A$5:$A$112,$A975,Cadastro!$E$5:$E$112,"&lt;="&amp;$F975),"yyyymmdd"),Cadastro!$I$5:$I$112,0),"")</f>
        <v>41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52397</v>
      </c>
      <c r="B976" s="17" t="s">
        <v>185</v>
      </c>
      <c r="C976" s="17" t="str">
        <f>IFERROR(INDEX(Cadastro!$C$5:$C$112,$AB976),"NÃO INFORMADO")</f>
        <v>CAL</v>
      </c>
      <c r="D976" s="17" t="str">
        <f>IFERROR(INDEX(Cadastro!$D$5:$D$112,$AB976),"")</f>
        <v>6x1</v>
      </c>
      <c r="E976" s="17" t="str">
        <f>IFERROR(INDEX(Cadastro!$G$5:$G$112,$AB976),"")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6x1"),WEEKDAY($F976,2)=6,AND($A976=$A965,$L965&gt;0)),"Folga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IFERROR(MATCH($A976&amp;"|"&amp;TEXT(_xlfn.MAXIFS(Cadastro!$E$5:$E$112,Cadastro!$A$5:$A$112,$A976,Cadastro!$E$5:$E$112,"&lt;="&amp;$F976),"yyyymmdd"),Cadastro!$I$5:$I$112,0),"")</f>
        <v>41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52397</v>
      </c>
      <c r="B977" s="17" t="s">
        <v>185</v>
      </c>
      <c r="C977" s="17" t="str">
        <f>IFERROR(INDEX(Cadastro!$C$5:$C$112,$AB977),"NÃO INFORMADO")</f>
        <v>CAL</v>
      </c>
      <c r="D977" s="17" t="str">
        <f>IFERROR(INDEX(Cadastro!$D$5:$D$112,$AB977),"")</f>
        <v>6x1</v>
      </c>
      <c r="E977" s="17" t="str">
        <f>IFERROR(INDEX(Cadastro!$G$5:$G$112,$AB977),"")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686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4.12</v>
      </c>
      <c r="M977" s="30">
        <f>IFERROR(INDEX(Parâmetros!$E$6:$E$11,MATCH($K977,Parâmetros!$A$6:$A$11,0)),"")</f>
        <v>8.8000000000000007</v>
      </c>
      <c r="N977" s="33">
        <f t="shared" si="169"/>
        <v>0.46818181818181814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70"/>
        <v/>
      </c>
      <c r="R977" s="32" t="str">
        <f t="shared" si="171"/>
        <v/>
      </c>
      <c r="S977" s="30" t="str">
        <f t="shared" si="172"/>
        <v/>
      </c>
      <c r="T977" s="32" t="str">
        <f>IF($Q977&lt;&gt;"Sim","",IF($N977&gt;Parâmetros!$E$15,"Sim","Não"))</f>
        <v/>
      </c>
      <c r="U977" s="17" t="str">
        <f t="shared" si="173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6x1"),WEEKDAY($F977,2)=6,AND($A977=$A966,$L966&gt;0)),"Folga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IFERROR(MATCH($A977&amp;"|"&amp;TEXT(_xlfn.MAXIFS(Cadastro!$E$5:$E$112,Cadastro!$A$5:$A$112,$A977,Cadastro!$E$5:$E$112,"&lt;="&amp;$F977),"yyyymmdd"),Cadastro!$I$5:$I$112,0),"")</f>
        <v>41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52397</v>
      </c>
      <c r="B978" s="17" t="s">
        <v>185</v>
      </c>
      <c r="C978" s="17" t="str">
        <f>IFERROR(INDEX(Cadastro!$C$5:$C$112,$AB978),"NÃO INFORMADO")</f>
        <v>CAL</v>
      </c>
      <c r="D978" s="17" t="str">
        <f>IFERROR(INDEX(Cadastro!$D$5:$D$112,$AB978),"")</f>
        <v>6x1</v>
      </c>
      <c r="E978" s="17" t="str">
        <f>IFERROR(INDEX(Cadastro!$G$5:$G$112,$AB978),"")</f>
        <v>6x1</v>
      </c>
      <c r="F978" s="29">
        <v>46268</v>
      </c>
      <c r="G978" s="32" t="str">
        <f t="shared" si="168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0</v>
      </c>
      <c r="M978" s="30">
        <f>IFERROR(INDEX(Parâmetros!$E$6:$E$11,MATCH($K978,Parâmetros!$A$6:$A$11,0)),"")</f>
        <v>8.8000000000000007</v>
      </c>
      <c r="N978" s="33">
        <f t="shared" si="169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70"/>
        <v/>
      </c>
      <c r="R978" s="32" t="str">
        <f t="shared" si="171"/>
        <v/>
      </c>
      <c r="S978" s="30" t="str">
        <f t="shared" si="172"/>
        <v/>
      </c>
      <c r="T978" s="32" t="str">
        <f>IF($Q978&lt;&gt;"Sim","",IF($N978&gt;Parâmetros!$E$15,"Sim","Não"))</f>
        <v/>
      </c>
      <c r="U978" s="17" t="str">
        <f t="shared" si="173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6x1"),WEEKDAY($F978,2)=6,AND($A978=$A967,$L967&gt;0)),"Folga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útil da escala 6x1</v>
      </c>
      <c r="W978" s="34" t="str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IFERROR(MATCH($A978&amp;"|"&amp;TEXT(_xlfn.MAXIFS(Cadastro!$E$5:$E$112,Cadastro!$A$5:$A$112,$A978,Cadastro!$E$5:$E$112,"&lt;="&amp;$F978),"yyyymmdd"),Cadastro!$I$5:$I$112,0),"")</f>
        <v>41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52397</v>
      </c>
      <c r="B979" s="17" t="s">
        <v>185</v>
      </c>
      <c r="C979" s="17" t="str">
        <f>IFERROR(INDEX(Cadastro!$C$5:$C$112,$AB979),"NÃO INFORMADO")</f>
        <v>CAL</v>
      </c>
      <c r="D979" s="17" t="str">
        <f>IFERROR(INDEX(Cadastro!$D$5:$D$112,$AB979),"")</f>
        <v>6x1</v>
      </c>
      <c r="E979" s="17" t="str">
        <f>IFERROR(INDEX(Cadastro!$G$5:$G$112,$AB979),"")</f>
        <v>6x1</v>
      </c>
      <c r="F979" s="29">
        <v>46269</v>
      </c>
      <c r="G979" s="32" t="str">
        <f t="shared" si="168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0</v>
      </c>
      <c r="M979" s="30">
        <f>IFERROR(INDEX(Parâmetros!$E$6:$E$11,MATCH($K979,Parâmetros!$A$6:$A$11,0)),"")</f>
        <v>8.8000000000000007</v>
      </c>
      <c r="N979" s="33">
        <f t="shared" si="169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70"/>
        <v/>
      </c>
      <c r="R979" s="32" t="str">
        <f t="shared" si="171"/>
        <v/>
      </c>
      <c r="S979" s="30" t="str">
        <f t="shared" si="172"/>
        <v/>
      </c>
      <c r="T979" s="32" t="str">
        <f>IF($Q979&lt;&gt;"Sim","",IF($N979&gt;Parâmetros!$E$15,"Sim","Não"))</f>
        <v/>
      </c>
      <c r="U979" s="17" t="str">
        <f t="shared" si="173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6x1"),WEEKDAY($F979,2)=6,AND($A979=$A968,$L968&gt;0)),"Folga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útil da escala 6x1</v>
      </c>
      <c r="W979" s="34" t="str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IFERROR(MATCH($A979&amp;"|"&amp;TEXT(_xlfn.MAXIFS(Cadastro!$E$5:$E$112,Cadastro!$A$5:$A$112,$A979,Cadastro!$E$5:$E$112,"&lt;="&amp;$F979),"yyyymmdd"),Cadastro!$I$5:$I$112,0),"")</f>
        <v>41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52397</v>
      </c>
      <c r="B980" s="17" t="s">
        <v>185</v>
      </c>
      <c r="C980" s="17" t="str">
        <f>IFERROR(INDEX(Cadastro!$C$5:$C$112,$AB980),"NÃO INFORMADO")</f>
        <v>CAL</v>
      </c>
      <c r="D980" s="17" t="str">
        <f>IFERROR(INDEX(Cadastro!$D$5:$D$112,$AB980),"")</f>
        <v>6x1</v>
      </c>
      <c r="E980" s="17" t="str">
        <f>IFERROR(INDEX(Cadastro!$G$5:$G$112,$AB980),"")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6x1"),WEEKDAY($F980,2)=6,AND($A980=$A969,$L969&gt;0)),"Folga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Folga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IFERROR(MATCH($A980&amp;"|"&amp;TEXT(_xlfn.MAXIFS(Cadastro!$E$5:$E$112,Cadastro!$A$5:$A$112,$A980,Cadastro!$E$5:$E$112,"&lt;="&amp;$F980),"yyyymmdd"),Cadastro!$I$5:$I$112,0),"")</f>
        <v>41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52397</v>
      </c>
      <c r="B981" s="17" t="s">
        <v>185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Folga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41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52397</v>
      </c>
      <c r="B982" s="17" t="s">
        <v>185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46272</v>
      </c>
      <c r="G982" s="32" t="str">
        <f t="shared" si="168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0</v>
      </c>
      <c r="M982" s="30">
        <f>IFERROR(INDEX(Parâmetros!$E$6:$E$11,MATCH($K982,Parâmetros!$A$6:$A$11,0)),"")</f>
        <v>8.8000000000000007</v>
      </c>
      <c r="N982" s="33">
        <f t="shared" si="169"/>
        <v>0</v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70"/>
        <v/>
      </c>
      <c r="R982" s="32" t="str">
        <f t="shared" si="171"/>
        <v/>
      </c>
      <c r="S982" s="30" t="str">
        <f t="shared" si="172"/>
        <v/>
      </c>
      <c r="T982" s="32" t="str">
        <f>IF($Q982&lt;&gt;"Sim","",IF($N982&gt;Parâmetros!$E$15,"Sim","Não"))</f>
        <v/>
      </c>
      <c r="U982" s="17" t="str">
        <f t="shared" si="173"/>
        <v>Fora da apuração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FALTA DE REGISTRO · dia útil da escala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Falta de registro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41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52397</v>
      </c>
      <c r="B983" s="17" t="s">
        <v>185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46273</v>
      </c>
      <c r="G983" s="32" t="str">
        <f t="shared" si="168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69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70"/>
        <v/>
      </c>
      <c r="R983" s="32" t="str">
        <f t="shared" si="171"/>
        <v/>
      </c>
      <c r="S983" s="30" t="str">
        <f t="shared" si="172"/>
        <v/>
      </c>
      <c r="T983" s="32" t="str">
        <f>IF($Q983&lt;&gt;"Sim","",IF($N983&gt;Parâmetros!$E$15,"Sim","Não"))</f>
        <v/>
      </c>
      <c r="U983" s="17" t="str">
        <f t="shared" si="173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41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52397</v>
      </c>
      <c r="B984" s="17" t="s">
        <v>185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46274</v>
      </c>
      <c r="G984" s="32" t="str">
        <f t="shared" si="168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0</v>
      </c>
      <c r="M984" s="30">
        <f>IFERROR(INDEX(Parâmetros!$E$6:$E$11,MATCH($K984,Parâmetros!$A$6:$A$11,0)),"")</f>
        <v>8.8000000000000007</v>
      </c>
      <c r="N984" s="33">
        <f t="shared" si="169"/>
        <v>0</v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70"/>
        <v/>
      </c>
      <c r="R984" s="32" t="str">
        <f t="shared" si="171"/>
        <v/>
      </c>
      <c r="S984" s="30" t="str">
        <f t="shared" si="172"/>
        <v/>
      </c>
      <c r="T984" s="32" t="str">
        <f>IF($Q984&lt;&gt;"Sim","",IF($N984&gt;Parâmetros!$E$15,"Sim","Não"))</f>
        <v/>
      </c>
      <c r="U984" s="17" t="str">
        <f t="shared" si="173"/>
        <v>Fora da apuração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útil da escala 6x1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IFERROR(MATCH($A984&amp;"|"&amp;TEXT(_xlfn.MAXIFS(Cadastro!$E$5:$E$112,Cadastro!$A$5:$A$112,$A984,Cadastro!$E$5:$E$112,"&lt;="&amp;$F984),"yyyymmdd"),Cadastro!$I$5:$I$112,0),"")</f>
        <v>41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52397</v>
      </c>
      <c r="B985" s="17" t="s">
        <v>185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41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52397</v>
      </c>
      <c r="B986" s="17" t="s">
        <v>185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41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52397</v>
      </c>
      <c r="B987" s="17" t="s">
        <v>185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41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52397</v>
      </c>
      <c r="B988" s="17" t="s">
        <v>185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41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52397</v>
      </c>
      <c r="B989" s="17" t="s">
        <v>185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41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52397</v>
      </c>
      <c r="B990" s="17" t="s">
        <v>185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41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52397</v>
      </c>
      <c r="B991" s="17" t="s">
        <v>185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41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52397</v>
      </c>
      <c r="B992" s="17" t="s">
        <v>185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41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52397</v>
      </c>
      <c r="B993" s="17" t="s">
        <v>185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41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52397</v>
      </c>
      <c r="B994" s="17" t="s">
        <v>185</v>
      </c>
      <c r="C994" s="17" t="str">
        <f>IFERROR(INDEX(Cadastro!$C$5:$C$112,$AB994),"NÃO INFORMADO")</f>
        <v>CAL</v>
      </c>
      <c r="D994" s="17" t="str">
        <f>IFERROR(INDEX(Cadastro!$D$5:$D$112,$AB994),"")</f>
        <v>6x1</v>
      </c>
      <c r="E994" s="17" t="str">
        <f>IFERROR(INDEX(Cadastro!$G$5:$G$112,$AB994),"")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6x1"),WEEKDAY($F994,2)=6,AND($A994=$A988,$L988&gt;0)),"Folga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$112,$AB994),"")="",IF($L994&gt;0,1,0),IF(IFERROR(INDEX(Cadastro!$F$5:$F$112,$AB994),"")&lt;=IFERROR(INDEX(Parâmetros!$B$39:$B$48,MATCH($E994,Parâmetros!$A$39:$A$48,0)),99),IFERROR(INDEX(Cadastro!$F$5:$F$112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$112,$AB994),"")="",0,IF(IFERROR(INDEX(Cadastro!$F$5:$F$112,$AB994),"")&gt;IFERROR(INDEX(Parâmetros!$B$39:$B$48,MATCH($E994,Parâmetros!$A$39:$A$48,0)),99),IFERROR(INDEX(Cadastro!$F$5:$F$112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registro"),IF(AND($AB994&lt;&gt;$AB993,IFERROR(INDEX(Cadastro!$F$5:$F$112,$AB994),"")=""),"Indeterminado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IFERROR(MATCH($A994&amp;"|"&amp;TEXT(_xlfn.MAXIFS(Cadastro!$E$5:$E$112,Cadastro!$A$5:$A$112,$A994,Cadastro!$E$5:$E$112,"&lt;="&amp;$F994),"yyyymmdd"),Cadastro!$I$5:$I$112,0),"")</f>
        <v>41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52397</v>
      </c>
      <c r="B995" s="17" t="s">
        <v>185</v>
      </c>
      <c r="C995" s="17" t="str">
        <f>IFERROR(INDEX(Cadastro!$C$5:$C$112,$AB995),"NÃO INFORMADO")</f>
        <v>CAL</v>
      </c>
      <c r="D995" s="17" t="str">
        <f>IFERROR(INDEX(Cadastro!$D$5:$D$112,$AB995),"")</f>
        <v>6x1</v>
      </c>
      <c r="E995" s="17" t="str">
        <f>IFERROR(INDEX(Cadastro!$G$5:$G$112,$AB995),"")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6x1"),WEEKDAY($F995,2)=6,AND($A995=$A989,$L989&gt;0)),"Folga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$112,$AB995),"")="",IF($L995&gt;0,1,0),IF(IFERROR(INDEX(Cadastro!$F$5:$F$112,$AB995),"")&lt;=IFERROR(INDEX(Parâmetros!$B$39:$B$48,MATCH($E995,Parâmetros!$A$39:$A$48,0)),99),IFERROR(INDEX(Cadastro!$F$5:$F$112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$112,$AB995),"")="",0,IF(IFERROR(INDEX(Cadastro!$F$5:$F$112,$AB995),"")&gt;IFERROR(INDEX(Parâmetros!$B$39:$B$48,MATCH($E995,Parâmetros!$A$39:$A$48,0)),99),IFERROR(INDEX(Cadastro!$F$5:$F$112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registro"),IF(AND($AB995&lt;&gt;$AB994,IFERROR(INDEX(Cadastro!$F$5:$F$112,$AB995),"")=""),"Indeterminado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IFERROR(MATCH($A995&amp;"|"&amp;TEXT(_xlfn.MAXIFS(Cadastro!$E$5:$E$112,Cadastro!$A$5:$A$112,$A995,Cadastro!$E$5:$E$112,"&lt;="&amp;$F995),"yyyymmdd"),Cadastro!$I$5:$I$112,0),"")</f>
        <v>41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52397</v>
      </c>
      <c r="B996" s="17" t="s">
        <v>185</v>
      </c>
      <c r="C996" s="17" t="str">
        <f>IFERROR(INDEX(Cadastro!$C$5:$C$112,$AB996),"NÃO INFORMADO")</f>
        <v>CAL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41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52397</v>
      </c>
      <c r="B997" s="17" t="s">
        <v>185</v>
      </c>
      <c r="C997" s="17" t="str">
        <f>IFERROR(INDEX(Cadastro!$C$5:$C$112,$AB997),"NÃO INFORMADO")</f>
        <v>CAL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41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52397</v>
      </c>
      <c r="B998" s="17" t="s">
        <v>185</v>
      </c>
      <c r="C998" s="17" t="str">
        <f>IFERROR(INDEX(Cadastro!$C$5:$C$112,$AB998),"NÃO INFORMADO")</f>
        <v>CAL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41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52397</v>
      </c>
      <c r="B999" s="17" t="s">
        <v>185</v>
      </c>
      <c r="C999" s="17" t="str">
        <f>IFERROR(INDEX(Cadastro!$C$5:$C$112,$AB999),"NÃO INFORMADO")</f>
        <v>CAL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41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52397</v>
      </c>
      <c r="B1000" s="17" t="s">
        <v>185</v>
      </c>
      <c r="C1000" s="17" t="str">
        <f>IFERROR(INDEX(Cadastro!$C$5:$C$112,$AB1000),"NÃO INFORMADO")</f>
        <v>CAL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41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52397</v>
      </c>
      <c r="B1001" s="17" t="s">
        <v>185</v>
      </c>
      <c r="C1001" s="17" t="str">
        <f>IFERROR(INDEX(Cadastro!$C$5:$C$112,$AB1001),"NÃO INFORMADO")</f>
        <v>CAL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41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52397</v>
      </c>
      <c r="B1002" s="17" t="s">
        <v>185</v>
      </c>
      <c r="C1002" s="17" t="str">
        <f>IFERROR(INDEX(Cadastro!$C$5:$C$112,$AB1002),"NÃO INFORMADO")</f>
        <v>CAL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IFERROR(MATCH($A1002&amp;"|"&amp;TEXT(_xlfn.MAXIFS(Cadastro!$E$5:$E$112,Cadastro!$A$5:$A$112,$A1002,Cadastro!$E$5:$E$112,"&lt;="&amp;$F1002),"yyyymmdd"),Cadastro!$I$5:$I$112,0),"")</f>
        <v>41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52397</v>
      </c>
      <c r="B1003" s="17" t="s">
        <v>185</v>
      </c>
      <c r="C1003" s="17" t="str">
        <f>IFERROR(INDEX(Cadastro!$C$5:$C$112,$AB1003),"NÃO INFORMADO")</f>
        <v>CAL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41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52397</v>
      </c>
      <c r="B1004" s="17" t="s">
        <v>185</v>
      </c>
      <c r="C1004" s="17" t="str">
        <f>IFERROR(INDEX(Cadastro!$C$5:$C$112,$AB1004),"NÃO INFORMADO")</f>
        <v>CAL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41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52397</v>
      </c>
      <c r="B1005" s="17" t="s">
        <v>185</v>
      </c>
      <c r="C1005" s="17" t="str">
        <f>IFERROR(INDEX(Cadastro!$C$5:$C$112,$AB1005),"NÃO INFORMADO")</f>
        <v>CAL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41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52397</v>
      </c>
      <c r="B1006" s="17" t="s">
        <v>185</v>
      </c>
      <c r="C1006" s="17" t="str">
        <f>IFERROR(INDEX(Cadastro!$C$5:$C$112,$AB1006),"NÃO INFORMADO")</f>
        <v>CAL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41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52397</v>
      </c>
      <c r="B1007" s="17" t="s">
        <v>185</v>
      </c>
      <c r="C1007" s="17" t="str">
        <f>IFERROR(INDEX(Cadastro!$C$5:$C$112,$AB1007),"NÃO INFORMADO")</f>
        <v>CAL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41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52397</v>
      </c>
      <c r="B1008" s="17" t="s">
        <v>185</v>
      </c>
      <c r="C1008" s="17" t="str">
        <f>IFERROR(INDEX(Cadastro!$C$5:$C$112,$AB1008),"NÃO INFORMADO")</f>
        <v>CAL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IFERROR(MATCH($A1008&amp;"|"&amp;TEXT(_xlfn.MAXIFS(Cadastro!$E$5:$E$112,Cadastro!$A$5:$A$112,$A1008,Cadastro!$E$5:$E$112,"&lt;="&amp;$F1008),"yyyymmdd"),Cadastro!$I$5:$I$112,0),"")</f>
        <v>41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52397</v>
      </c>
      <c r="B1009" s="17" t="s">
        <v>185</v>
      </c>
      <c r="C1009" s="17" t="str">
        <f>IFERROR(INDEX(Cadastro!$C$5:$C$112,$AB1009),"NÃO INFORMADO")</f>
        <v>CAL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IFERROR(MATCH($A1009&amp;"|"&amp;TEXT(_xlfn.MAXIFS(Cadastro!$E$5:$E$112,Cadastro!$A$5:$A$112,$A1009,Cadastro!$E$5:$E$112,"&lt;="&amp;$F1009),"yyyymmdd"),Cadastro!$I$5:$I$112,0),"")</f>
        <v>41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52397</v>
      </c>
      <c r="B1010" s="17" t="s">
        <v>185</v>
      </c>
      <c r="C1010" s="17" t="str">
        <f>IFERROR(INDEX(Cadastro!$C$5:$C$112,$AB1010),"NÃO INFORMADO")</f>
        <v>CAL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41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55618</v>
      </c>
      <c r="B1011" s="17" t="s">
        <v>186</v>
      </c>
      <c r="C1011" s="17" t="str">
        <f>IFERROR(INDEX(Cadastro!$C$5:$C$112,$AB1011),"NÃO INFORMADO")</f>
        <v>NÃO INFORMADO</v>
      </c>
      <c r="D1011" s="17" t="str">
        <f>IFERROR(INDEX(Cadastro!$D$5:$D$112,$AB1011),"")</f>
        <v>C</v>
      </c>
      <c r="E1011" s="17" t="str">
        <f>IFERROR(INDEX(Cadastro!$G$5:$G$112,$AB1011),"")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6x1"),WEEKDAY($F1011,2)=6,AND($A1011=$A1001,$L1001&gt;0)),"Folga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2</v>
      </c>
      <c r="AB1011" s="31">
        <f>IFERROR(MATCH($A1011&amp;"|"&amp;TEXT(_xlfn.MAXIFS(Cadastro!$E$5:$E$112,Cadastro!$A$5:$A$112,$A1011,Cadastro!$E$5:$E$112,"&lt;="&amp;$F1011),"yyyymmdd"),Cadastro!$I$5:$I$112,0),"")</f>
        <v>42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55618</v>
      </c>
      <c r="B1012" s="17" t="s">
        <v>186</v>
      </c>
      <c r="C1012" s="17" t="str">
        <f>IFERROR(INDEX(Cadastro!$C$5:$C$112,$AB1012),"NÃO INFORMADO")</f>
        <v>NÃO INFORMADO</v>
      </c>
      <c r="D1012" s="17" t="str">
        <f>IFERROR(INDEX(Cadastro!$D$5:$D$112,$AB1012),"")</f>
        <v>C</v>
      </c>
      <c r="E1012" s="17" t="str">
        <f>IFERROR(INDEX(Cadastro!$G$5:$G$112,$AB1012),"")</f>
        <v>C</v>
      </c>
      <c r="F1012" s="29">
        <v>46266</v>
      </c>
      <c r="G1012" s="32" t="str">
        <f t="shared" si="174"/>
        <v>ter</v>
      </c>
      <c r="H1012" s="31" t="str">
        <f>IF($L1012=0,"",_xlfn.MINIFS(Dados!$Q:$Q,Dados!$A:$A,$A1012,Dados!$S:$S,$F1012))</f>
        <v/>
      </c>
      <c r="I1012" s="31" t="str">
        <f>IF($H1012="","",_xlfn.MAXIFS(Dados!$R:$R,Dados!$A:$A,$A1012,Dados!$S:$S,$F1012))</f>
        <v/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C</v>
      </c>
      <c r="L1012" s="30">
        <f>SUMIFS(Dados!$E:$E,Dados!$A:$A,$A1012,Dados!$S:$S,$F1012)</f>
        <v>0</v>
      </c>
      <c r="M1012" s="30">
        <f>IFERROR(INDEX(Parâmetros!$E$6:$E$11,MATCH($K1012,Parâmetros!$A$6:$A$11,0)),"")</f>
        <v>6.67</v>
      </c>
      <c r="N1012" s="33">
        <f t="shared" si="175"/>
        <v>0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Não</v>
      </c>
      <c r="R1012" s="32" t="str">
        <f t="shared" si="177"/>
        <v/>
      </c>
      <c r="S1012" s="30" t="str">
        <f t="shared" si="178"/>
        <v/>
      </c>
      <c r="T1012" s="32" t="str">
        <f>IF($Q1012&lt;&gt;"Sim","",IF($N1012&gt;Parâmetros!$E$15,"Sim","Não"))</f>
        <v/>
      </c>
      <c r="U1012" s="17" t="str">
        <f t="shared" si="179"/>
        <v>Falta de registro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6x1"),WEEKDAY($F1012,2)=6,AND($A1012=$A1002,$L1002&gt;0)),"Folga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FALTA DE REGISTRO · dia 2 de 5 do ciclo</v>
      </c>
      <c r="W1012" s="34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Falta de registro</v>
      </c>
      <c r="Z1012" s="34">
        <f>IF(OR($L1012&gt;0,$F1012&gt;Parâmetros!$E$14),0,IF($A1012&lt;&gt;$A1011,1,N($Z1011)+1))</f>
        <v>2</v>
      </c>
      <c r="AA1012" s="34">
        <f>IF(OR($L1012&gt;0,$F1012&gt;Parâmetros!$E$14),0,IF(OR($A1012&lt;&gt;$A1013,$F1013&gt;Parâmetros!$E$14),1,N($AA1013)+1))</f>
        <v>1</v>
      </c>
      <c r="AB1012" s="31">
        <f>IFERROR(MATCH($A1012&amp;"|"&amp;TEXT(_xlfn.MAXIFS(Cadastro!$E$5:$E$112,Cadastro!$A$5:$A$112,$A1012,Cadastro!$E$5:$E$112,"&lt;="&amp;$F1012),"yyyymmdd"),Cadastro!$I$5:$I$112,0),"")</f>
        <v>42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55618</v>
      </c>
      <c r="B1013" s="17" t="s">
        <v>186</v>
      </c>
      <c r="C1013" s="17" t="str">
        <f>IFERROR(INDEX(Cadastro!$C$5:$C$112,$AB1013),"NÃO INFORMADO")</f>
        <v>NÃO INFORMADO</v>
      </c>
      <c r="D1013" s="17" t="str">
        <f>IFERROR(INDEX(Cadastro!$D$5:$D$112,$AB1013),"")</f>
        <v>C</v>
      </c>
      <c r="E1013" s="17" t="str">
        <f>IFERROR(INDEX(Cadastro!$G$5:$G$112,$AB1013),"")</f>
        <v>C</v>
      </c>
      <c r="F1013" s="29">
        <v>46267</v>
      </c>
      <c r="G1013" s="32" t="str">
        <f t="shared" si="174"/>
        <v>qua</v>
      </c>
      <c r="H1013" s="31" t="str">
        <f>IF($L1013=0,"",_xlfn.MINIFS(Dados!$Q:$Q,Dados!$A:$A,$A1013,Dados!$S:$S,$F1013))</f>
        <v/>
      </c>
      <c r="I1013" s="31" t="str">
        <f>IF($H1013="","",_xlfn.MAXIFS(Dados!$R:$R,Dados!$A:$A,$A1013,Dados!$S:$S,$F1013))</f>
        <v/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C</v>
      </c>
      <c r="L1013" s="30">
        <f>SUMIFS(Dados!$E:$E,Dados!$A:$A,$A1013,Dados!$S:$S,$F1013)</f>
        <v>0</v>
      </c>
      <c r="M1013" s="30">
        <f>IFERROR(INDEX(Parâmetros!$E$6:$E$11,MATCH($K1013,Parâmetros!$A$6:$A$11,0)),"")</f>
        <v>6.67</v>
      </c>
      <c r="N1013" s="33">
        <f t="shared" si="175"/>
        <v>0</v>
      </c>
      <c r="O1013" s="33">
        <f>Parâmetros!$E$13</f>
        <v>0.8</v>
      </c>
      <c r="P1013" s="32" t="str">
        <f>IF(OR($M1013="",$F1013&gt;Parâmetros!$E$14),"Não","Sim")</f>
        <v>Não</v>
      </c>
      <c r="Q1013" s="32" t="str">
        <f t="shared" si="176"/>
        <v/>
      </c>
      <c r="R1013" s="32" t="str">
        <f t="shared" si="177"/>
        <v/>
      </c>
      <c r="S1013" s="30" t="str">
        <f t="shared" si="178"/>
        <v/>
      </c>
      <c r="T1013" s="32" t="str">
        <f>IF($Q1013&lt;&gt;"Sim","",IF($N1013&gt;Parâmetros!$E$15,"Sim","Não"))</f>
        <v/>
      </c>
      <c r="U1013" s="17" t="str">
        <f t="shared" si="179"/>
        <v>Fora da apuração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6x1"),WEEKDAY($F1013,2)=6,AND($A1013=$A1003,$L1003&gt;0)),"Folga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FALTA DE REGISTRO · dia 3 de 5 do ciclo</v>
      </c>
      <c r="W1013" s="34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Falta de registro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42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55618</v>
      </c>
      <c r="B1014" s="17" t="s">
        <v>186</v>
      </c>
      <c r="C1014" s="17" t="str">
        <f>IFERROR(INDEX(Cadastro!$C$5:$C$112,$AB1014),"NÃO INFORMADO")</f>
        <v>NÃO INFORMADO</v>
      </c>
      <c r="D1014" s="17" t="str">
        <f>IFERROR(INDEX(Cadastro!$D$5:$D$112,$AB1014),"")</f>
        <v>C</v>
      </c>
      <c r="E1014" s="17" t="str">
        <f>IFERROR(INDEX(Cadastro!$G$5:$G$112,$AB1014),"")</f>
        <v>C</v>
      </c>
      <c r="F1014" s="29">
        <v>46268</v>
      </c>
      <c r="G1014" s="32" t="str">
        <f t="shared" si="174"/>
        <v>qui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C</v>
      </c>
      <c r="L1014" s="30">
        <f>SUMIFS(Dados!$E:$E,Dados!$A:$A,$A1014,Dados!$S:$S,$F1014)</f>
        <v>0</v>
      </c>
      <c r="M1014" s="30">
        <f>IFERROR(INDEX(Parâmetros!$E$6:$E$11,MATCH($K1014,Parâmetros!$A$6:$A$11,0)),"")</f>
        <v>6.67</v>
      </c>
      <c r="N1014" s="33">
        <f t="shared" si="175"/>
        <v>0</v>
      </c>
      <c r="O1014" s="33">
        <f>Parâmetros!$E$13</f>
        <v>0.8</v>
      </c>
      <c r="P1014" s="32" t="str">
        <f>IF(OR($M1014="",$F1014&gt;Parâmetros!$E$14),"Não","Sim")</f>
        <v>Não</v>
      </c>
      <c r="Q1014" s="32" t="str">
        <f t="shared" si="176"/>
        <v/>
      </c>
      <c r="R1014" s="32" t="str">
        <f t="shared" si="177"/>
        <v/>
      </c>
      <c r="S1014" s="30" t="str">
        <f t="shared" si="178"/>
        <v/>
      </c>
      <c r="T1014" s="32" t="str">
        <f>IF($Q1014&lt;&gt;"Sim","",IF($N1014&gt;Parâmetros!$E$15,"Sim","Não"))</f>
        <v/>
      </c>
      <c r="U1014" s="17" t="str">
        <f t="shared" si="179"/>
        <v>Fora da apuração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6x1"),WEEKDAY($F1014,2)=6,AND($A1014=$A1004,$L1004&gt;0)),"Folga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4 de 5 do ciclo</v>
      </c>
      <c r="W1014" s="34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42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55618</v>
      </c>
      <c r="B1015" s="17" t="s">
        <v>186</v>
      </c>
      <c r="C1015" s="17" t="str">
        <f>IFERROR(INDEX(Cadastro!$C$5:$C$112,$AB1015),"NÃO INFORMADO")</f>
        <v>NÃO INFORMADO</v>
      </c>
      <c r="D1015" s="17" t="str">
        <f>IFERROR(INDEX(Cadastro!$D$5:$D$112,$AB1015),"")</f>
        <v>C</v>
      </c>
      <c r="E1015" s="17" t="str">
        <f>IFERROR(INDEX(Cadastro!$G$5:$G$112,$AB1015),"")</f>
        <v>C</v>
      </c>
      <c r="F1015" s="29">
        <v>46269</v>
      </c>
      <c r="G1015" s="32" t="str">
        <f t="shared" si="174"/>
        <v>sex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C</v>
      </c>
      <c r="L1015" s="30">
        <f>SUMIFS(Dados!$E:$E,Dados!$A:$A,$A1015,Dados!$S:$S,$F1015)</f>
        <v>0</v>
      </c>
      <c r="M1015" s="30">
        <f>IFERROR(INDEX(Parâmetros!$E$6:$E$11,MATCH($K1015,Parâmetros!$A$6:$A$11,0)),"")</f>
        <v>6.67</v>
      </c>
      <c r="N1015" s="33">
        <f t="shared" si="175"/>
        <v>0</v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76"/>
        <v/>
      </c>
      <c r="R1015" s="32" t="str">
        <f t="shared" si="177"/>
        <v/>
      </c>
      <c r="S1015" s="30" t="str">
        <f t="shared" si="178"/>
        <v/>
      </c>
      <c r="T1015" s="32" t="str">
        <f>IF($Q1015&lt;&gt;"Sim","",IF($N1015&gt;Parâmetros!$E$15,"Sim","Não"))</f>
        <v/>
      </c>
      <c r="U1015" s="17" t="str">
        <f t="shared" si="179"/>
        <v>Fora da apuração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6x1"),WEEKDAY($F1015,2)=6,AND($A1015=$A1005,$L1005&gt;0)),"Folga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FALTA DE REGISTRO · dia 5 de 5 do ciclo</v>
      </c>
      <c r="W1015" s="34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Falta de registro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42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55618</v>
      </c>
      <c r="B1016" s="17" t="s">
        <v>186</v>
      </c>
      <c r="C1016" s="17" t="str">
        <f>IFERROR(INDEX(Cadastro!$C$5:$C$112,$AB1016),"NÃO INFORMADO")</f>
        <v>NÃO INFORMADO</v>
      </c>
      <c r="D1016" s="17" t="str">
        <f>IFERROR(INDEX(Cadastro!$D$5:$D$112,$AB1016),"")</f>
        <v>C</v>
      </c>
      <c r="E1016" s="17" t="str">
        <f>IFERROR(INDEX(Cadastro!$G$5:$G$112,$AB1016),"")</f>
        <v>C</v>
      </c>
      <c r="F1016" s="29">
        <v>46270</v>
      </c>
      <c r="G1016" s="32" t="str">
        <f t="shared" si="174"/>
        <v>sáb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75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76"/>
        <v/>
      </c>
      <c r="R1016" s="32" t="str">
        <f t="shared" si="177"/>
        <v/>
      </c>
      <c r="S1016" s="30" t="str">
        <f t="shared" si="178"/>
        <v/>
      </c>
      <c r="T1016" s="32" t="str">
        <f>IF($Q1016&lt;&gt;"Sim","",IF($N1016&gt;Parâmetros!$E$15,"Sim","Não"))</f>
        <v/>
      </c>
      <c r="U1016" s="17" t="str">
        <f t="shared" si="179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prevista pelo ciclo</v>
      </c>
      <c r="W1016" s="34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0</v>
      </c>
      <c r="X1016" s="34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1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IFERROR(MATCH($A1016&amp;"|"&amp;TEXT(_xlfn.MAXIFS(Cadastro!$E$5:$E$112,Cadastro!$A$5:$A$112,$A1016,Cadastro!$E$5:$E$112,"&lt;="&amp;$F1016),"yyyymmdd"),Cadastro!$I$5:$I$112,0),"")</f>
        <v>42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55618</v>
      </c>
      <c r="B1017" s="17" t="s">
        <v>186</v>
      </c>
      <c r="C1017" s="17" t="str">
        <f>IFERROR(INDEX(Cadastro!$C$5:$C$112,$AB1017),"NÃO INFORMADO")</f>
        <v>NÃO INFORMADO</v>
      </c>
      <c r="D1017" s="17" t="str">
        <f>IFERROR(INDEX(Cadastro!$D$5:$D$112,$AB1017),"")</f>
        <v>C</v>
      </c>
      <c r="E1017" s="17" t="str">
        <f>IFERROR(INDEX(Cadastro!$G$5:$G$112,$AB1017),"")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C</v>
      </c>
      <c r="L1017" s="30">
        <f>SUMIFS(Dados!$E:$E,Dados!$A:$A,$A1017,Dados!$S:$S,$F1017)</f>
        <v>0</v>
      </c>
      <c r="M1017" s="30">
        <f>IFERROR(INDEX(Parâmetros!$E$6:$E$11,MATCH($K1017,Parâmetros!$A$6:$A$11,0)),"")</f>
        <v>6.67</v>
      </c>
      <c r="N1017" s="33">
        <f t="shared" si="175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1 de 5 do ciclo</v>
      </c>
      <c r="W1017" s="34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42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55618</v>
      </c>
      <c r="B1018" s="17" t="s">
        <v>186</v>
      </c>
      <c r="C1018" s="17" t="str">
        <f>IFERROR(INDEX(Cadastro!$C$5:$C$112,$AB1018),"NÃO INFORMADO")</f>
        <v>NÃO INFORMADO</v>
      </c>
      <c r="D1018" s="17" t="str">
        <f>IFERROR(INDEX(Cadastro!$D$5:$D$112,$AB1018),"")</f>
        <v>C</v>
      </c>
      <c r="E1018" s="17" t="str">
        <f>IFERROR(INDEX(Cadastro!$G$5:$G$112,$AB1018),"")</f>
        <v>C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C</v>
      </c>
      <c r="L1018" s="30">
        <f>SUMIFS(Dados!$E:$E,Dados!$A:$A,$A1018,Dados!$S:$S,$F1018)</f>
        <v>0</v>
      </c>
      <c r="M1018" s="30">
        <f>IFERROR(INDEX(Parâmetros!$E$6:$E$11,MATCH($K1018,Parâmetros!$A$6:$A$11,0)),"")</f>
        <v>6.67</v>
      </c>
      <c r="N1018" s="33">
        <f t="shared" si="175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2 de 5 do ciclo</v>
      </c>
      <c r="W1018" s="34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2</v>
      </c>
      <c r="X1018" s="34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42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55618</v>
      </c>
      <c r="B1019" s="17" t="s">
        <v>186</v>
      </c>
      <c r="C1019" s="17" t="str">
        <f>IFERROR(INDEX(Cadastro!$C$5:$C$112,$AB1019),"NÃO INFORMADO")</f>
        <v>NÃO INFORMADO</v>
      </c>
      <c r="D1019" s="17" t="str">
        <f>IFERROR(INDEX(Cadastro!$D$5:$D$112,$AB1019),"")</f>
        <v>C</v>
      </c>
      <c r="E1019" s="17" t="str">
        <f>IFERROR(INDEX(Cadastro!$G$5:$G$112,$AB1019),"")</f>
        <v>C</v>
      </c>
      <c r="F1019" s="29">
        <v>46273</v>
      </c>
      <c r="G1019" s="32" t="str">
        <f t="shared" si="174"/>
        <v>ter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C</v>
      </c>
      <c r="L1019" s="30">
        <f>SUMIFS(Dados!$E:$E,Dados!$A:$A,$A1019,Dados!$S:$S,$F1019)</f>
        <v>0</v>
      </c>
      <c r="M1019" s="30">
        <f>IFERROR(INDEX(Parâmetros!$E$6:$E$11,MATCH($K1019,Parâmetros!$A$6:$A$11,0)),"")</f>
        <v>6.67</v>
      </c>
      <c r="N1019" s="33">
        <f t="shared" si="175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76"/>
        <v/>
      </c>
      <c r="R1019" s="32" t="str">
        <f t="shared" si="177"/>
        <v/>
      </c>
      <c r="S1019" s="30" t="str">
        <f t="shared" si="178"/>
        <v/>
      </c>
      <c r="T1019" s="32" t="str">
        <f>IF($Q1019&lt;&gt;"Sim","",IF($N1019&gt;Parâmetros!$E$15,"Sim","Não"))</f>
        <v/>
      </c>
      <c r="U1019" s="17" t="str">
        <f t="shared" si="179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3 de 5 do ciclo</v>
      </c>
      <c r="W1019" s="34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3</v>
      </c>
      <c r="X1019" s="34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42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55618</v>
      </c>
      <c r="B1020" s="17" t="s">
        <v>186</v>
      </c>
      <c r="C1020" s="17" t="str">
        <f>IFERROR(INDEX(Cadastro!$C$5:$C$112,$AB1020),"NÃO INFORMADO")</f>
        <v>NÃO INFORMADO</v>
      </c>
      <c r="D1020" s="17" t="str">
        <f>IFERROR(INDEX(Cadastro!$D$5:$D$112,$AB1020),"")</f>
        <v>C</v>
      </c>
      <c r="E1020" s="17" t="str">
        <f>IFERROR(INDEX(Cadastro!$G$5:$G$112,$AB1020),"")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76"/>
        <v/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4 de 5 do ciclo</v>
      </c>
      <c r="W1020" s="34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4</v>
      </c>
      <c r="X1020" s="34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42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55618</v>
      </c>
      <c r="B1021" s="17" t="s">
        <v>186</v>
      </c>
      <c r="C1021" s="17" t="str">
        <f>IFERROR(INDEX(Cadastro!$C$5:$C$112,$AB1021),"NÃO INFORMADO")</f>
        <v>NÃO INFORMADO</v>
      </c>
      <c r="D1021" s="17" t="str">
        <f>IFERROR(INDEX(Cadastro!$D$5:$D$112,$AB1021),"")</f>
        <v>C</v>
      </c>
      <c r="E1021" s="17" t="str">
        <f>IFERROR(INDEX(Cadastro!$G$5:$G$112,$AB1021),"")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5 de 5 do ciclo</v>
      </c>
      <c r="W1021" s="34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5</v>
      </c>
      <c r="X1021" s="34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42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55618</v>
      </c>
      <c r="B1022" s="17" t="s">
        <v>186</v>
      </c>
      <c r="C1022" s="17" t="str">
        <f>IFERROR(INDEX(Cadastro!$C$5:$C$112,$AB1022),"NÃO INFORMADO")</f>
        <v>NÃO INFORMADO</v>
      </c>
      <c r="D1022" s="17" t="str">
        <f>IFERROR(INDEX(Cadastro!$D$5:$D$112,$AB1022),"")</f>
        <v>C</v>
      </c>
      <c r="E1022" s="17" t="str">
        <f>IFERROR(INDEX(Cadastro!$G$5:$G$112,$AB1022),"")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75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prevista pelo ciclo</v>
      </c>
      <c r="W1022" s="34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0</v>
      </c>
      <c r="X1022" s="34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1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42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55618</v>
      </c>
      <c r="B1023" s="17" t="s">
        <v>186</v>
      </c>
      <c r="C1023" s="17" t="str">
        <f>IFERROR(INDEX(Cadastro!$C$5:$C$112,$AB1023),"NÃO INFORMADO")</f>
        <v>NÃO INFORMADO</v>
      </c>
      <c r="D1023" s="17" t="str">
        <f>IFERROR(INDEX(Cadastro!$D$5:$D$112,$AB1023),"")</f>
        <v>C</v>
      </c>
      <c r="E1023" s="17" t="str">
        <f>IFERROR(INDEX(Cadastro!$G$5:$G$112,$AB1023),"")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>C</v>
      </c>
      <c r="L1023" s="30">
        <f>SUMIFS(Dados!$E:$E,Dados!$A:$A,$A1023,Dados!$S:$S,$F1023)</f>
        <v>0</v>
      </c>
      <c r="M1023" s="30">
        <f>IFERROR(INDEX(Parâmetros!$E$6:$E$11,MATCH($K1023,Parâmetros!$A$6:$A$11,0)),"")</f>
        <v>6.67</v>
      </c>
      <c r="N1023" s="33">
        <f t="shared" si="175"/>
        <v>0</v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Fora da apuração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FALTA DE REGISTRO · dia 1 de 5 do ciclo</v>
      </c>
      <c r="W1023" s="34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1</v>
      </c>
      <c r="X1023" s="34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0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Falta de registro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42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55618</v>
      </c>
      <c r="B1024" s="17" t="s">
        <v>186</v>
      </c>
      <c r="C1024" s="17" t="str">
        <f>IFERROR(INDEX(Cadastro!$C$5:$C$112,$AB1024),"NÃO INFORMADO")</f>
        <v>NÃO INFORMADO</v>
      </c>
      <c r="D1024" s="17" t="str">
        <f>IFERROR(INDEX(Cadastro!$D$5:$D$112,$AB1024),"")</f>
        <v>C</v>
      </c>
      <c r="E1024" s="17" t="str">
        <f>IFERROR(INDEX(Cadastro!$G$5:$G$112,$AB1024),"")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2 de 5 do ciclo</v>
      </c>
      <c r="W1024" s="34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2</v>
      </c>
      <c r="X1024" s="34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42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55618</v>
      </c>
      <c r="B1025" s="17" t="s">
        <v>186</v>
      </c>
      <c r="C1025" s="17" t="str">
        <f>IFERROR(INDEX(Cadastro!$C$5:$C$112,$AB1025),"NÃO INFORMADO")</f>
        <v>NÃO INFORMADO</v>
      </c>
      <c r="D1025" s="17" t="str">
        <f>IFERROR(INDEX(Cadastro!$D$5:$D$112,$AB1025),"")</f>
        <v>C</v>
      </c>
      <c r="E1025" s="17" t="str">
        <f>IFERROR(INDEX(Cadastro!$G$5:$G$112,$AB1025),"")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6x1"),WEEKDAY($F1025,2)=6,AND($A1025=$A1019,$L1019&gt;0)),"Folga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3 de 5 do ciclo</v>
      </c>
      <c r="W1025" s="34">
        <f>IF(OR(OR($D1025="6x1",$D1025="FF 6x1"),$D1025="5x2"),"",IF($AB1025&lt;&gt;$AB1024,IF(IFERROR(INDEX(Cadastro!$F$5:$F$112,$AB1025),"")="",IF($L1025&gt;0,1,0),IF(IFERROR(INDEX(Cadastro!$F$5:$F$112,$AB1025),"")&lt;=IFERROR(INDEX(Parâmetros!$B$39:$B$48,MATCH($E1025,Parâmetros!$A$39:$A$48,0)),99),IFERROR(INDEX(Cadastro!$F$5:$F$112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3</v>
      </c>
      <c r="X1025" s="34">
        <f>IF(OR(OR($D1025="6x1",$D1025="FF 6x1"),$D1025="5x2"),"",IF($AB1025&lt;&gt;$AB1024,IF(IFERROR(INDEX(Cadastro!$F$5:$F$112,$AB1025),"")="",0,IF(IFERROR(INDEX(Cadastro!$F$5:$F$112,$AB1025),"")&gt;IFERROR(INDEX(Parâmetros!$B$39:$B$48,MATCH($E1025,Parâmetros!$A$39:$A$48,0)),99),IFERROR(INDEX(Cadastro!$F$5:$F$112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registro"),IF(AND($AB1025&lt;&gt;$AB1024,IFERROR(INDEX(Cadastro!$F$5:$F$112,$AB1025),"")=""),"Indeterminado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IFERROR(MATCH($A1025&amp;"|"&amp;TEXT(_xlfn.MAXIFS(Cadastro!$E$5:$E$112,Cadastro!$A$5:$A$112,$A1025,Cadastro!$E$5:$E$112,"&lt;="&amp;$F1025),"yyyymmdd"),Cadastro!$I$5:$I$112,0),"")</f>
        <v>42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55618</v>
      </c>
      <c r="B1026" s="17" t="s">
        <v>186</v>
      </c>
      <c r="C1026" s="17" t="str">
        <f>IFERROR(INDEX(Cadastro!$C$5:$C$112,$AB1026),"NÃO INFORMADO")</f>
        <v>NÃO INFORMADO</v>
      </c>
      <c r="D1026" s="17" t="str">
        <f>IFERROR(INDEX(Cadastro!$D$5:$D$112,$AB1026),"")</f>
        <v>C</v>
      </c>
      <c r="E1026" s="17" t="str">
        <f>IFERROR(INDEX(Cadastro!$G$5:$G$112,$AB1026),"")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6x1"),WEEKDAY($F1026,2)=6,AND($A1026=$A1020,$L1020&gt;0)),"Folga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4 de 5 do ciclo</v>
      </c>
      <c r="W1026" s="34">
        <f>IF(OR(OR($D1026="6x1",$D1026="FF 6x1"),$D1026="5x2"),"",IF($AB1026&lt;&gt;$AB1025,IF(IFERROR(INDEX(Cadastro!$F$5:$F$112,$AB1026),"")="",IF($L1026&gt;0,1,0),IF(IFERROR(INDEX(Cadastro!$F$5:$F$112,$AB1026),"")&lt;=IFERROR(INDEX(Parâmetros!$B$39:$B$48,MATCH($E1026,Parâmetros!$A$39:$A$48,0)),99),IFERROR(INDEX(Cadastro!$F$5:$F$112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4</v>
      </c>
      <c r="X1026" s="34">
        <f>IF(OR(OR($D1026="6x1",$D1026="FF 6x1"),$D1026="5x2"),"",IF($AB1026&lt;&gt;$AB1025,IF(IFERROR(INDEX(Cadastro!$F$5:$F$112,$AB1026),"")="",0,IF(IFERROR(INDEX(Cadastro!$F$5:$F$112,$AB1026),"")&gt;IFERROR(INDEX(Parâmetros!$B$39:$B$48,MATCH($E1026,Parâmetros!$A$39:$A$48,0)),99),IFERROR(INDEX(Cadastro!$F$5:$F$112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registro"),IF(AND($AB1026&lt;&gt;$AB1025,IFERROR(INDEX(Cadastro!$F$5:$F$112,$AB1026),"")=""),"Indeterminado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IFERROR(MATCH($A1026&amp;"|"&amp;TEXT(_xlfn.MAXIFS(Cadastro!$E$5:$E$112,Cadastro!$A$5:$A$112,$A1026,Cadastro!$E$5:$E$112,"&lt;="&amp;$F1026),"yyyymmdd"),Cadastro!$I$5:$I$112,0),"")</f>
        <v>42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55618</v>
      </c>
      <c r="B1027" s="17" t="s">
        <v>186</v>
      </c>
      <c r="C1027" s="17" t="str">
        <f>IFERROR(INDEX(Cadastro!$C$5:$C$112,$AB1027),"NÃO INFORMADO")</f>
        <v>NÃO INFORMADO</v>
      </c>
      <c r="D1027" s="17" t="str">
        <f>IFERROR(INDEX(Cadastro!$D$5:$D$112,$AB1027),"")</f>
        <v>C</v>
      </c>
      <c r="E1027" s="17" t="str">
        <f>IFERROR(INDEX(Cadastro!$G$5:$G$112,$AB1027),"")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5 de 5 do ciclo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5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42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55618</v>
      </c>
      <c r="B1028" s="17" t="s">
        <v>186</v>
      </c>
      <c r="C1028" s="17" t="str">
        <f>IFERROR(INDEX(Cadastro!$C$5:$C$112,$AB1028),"NÃO INFORMADO")</f>
        <v>NÃO INFORMADO</v>
      </c>
      <c r="D1028" s="17" t="str">
        <f>IFERROR(INDEX(Cadastro!$D$5:$D$112,$AB1028),"")</f>
        <v>C</v>
      </c>
      <c r="E1028" s="17" t="str">
        <f>IFERROR(INDEX(Cadastro!$G$5:$G$112,$AB1028),"")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/>
      </c>
      <c r="L1028" s="30">
        <f>SUMIFS(Dados!$E:$E,Dados!$A:$A,$A1028,Dados!$S:$S,$F1028)</f>
        <v>0</v>
      </c>
      <c r="M1028" s="30" t="str">
        <f>IFERROR(INDEX(Parâmetros!$E$6:$E$11,MATCH($K1028,Parâmetros!$A$6:$A$11,0)),"")</f>
        <v/>
      </c>
      <c r="N1028" s="33" t="str">
        <f t="shared" si="175"/>
        <v/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Folga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Folga prevista pelo ciclo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0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1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Folga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42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55618</v>
      </c>
      <c r="B1029" s="17" t="s">
        <v>186</v>
      </c>
      <c r="C1029" s="17" t="str">
        <f>IFERROR(INDEX(Cadastro!$C$5:$C$112,$AB1029),"NÃO INFORMADO")</f>
        <v>NÃO INFORMADO</v>
      </c>
      <c r="D1029" s="17" t="str">
        <f>IFERROR(INDEX(Cadastro!$D$5:$D$112,$AB1029),"")</f>
        <v>C</v>
      </c>
      <c r="E1029" s="17" t="str">
        <f>IFERROR(INDEX(Cadastro!$G$5:$G$112,$AB1029),"")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C</v>
      </c>
      <c r="L1029" s="30">
        <f>SUMIFS(Dados!$E:$E,Dados!$A:$A,$A1029,Dados!$S:$S,$F1029)</f>
        <v>0</v>
      </c>
      <c r="M1029" s="30">
        <f>IFERROR(INDEX(Parâmetros!$E$6:$E$11,MATCH($K1029,Parâmetros!$A$6:$A$11,0)),"")</f>
        <v>6.67</v>
      </c>
      <c r="N1029" s="33">
        <f t="shared" si="175"/>
        <v>0</v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Fora da apuração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FALTA DE REGISTRO · dia 1 de 5 do ciclo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1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Falta de registro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42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55618</v>
      </c>
      <c r="B1030" s="17" t="s">
        <v>186</v>
      </c>
      <c r="C1030" s="17" t="str">
        <f>IFERROR(INDEX(Cadastro!$C$5:$C$112,$AB1030),"NÃO INFORMADO")</f>
        <v>NÃO INFORMADO</v>
      </c>
      <c r="D1030" s="17" t="str">
        <f>IFERROR(INDEX(Cadastro!$D$5:$D$112,$AB1030),"")</f>
        <v>C</v>
      </c>
      <c r="E1030" s="17" t="str">
        <f>IFERROR(INDEX(Cadastro!$G$5:$G$112,$AB1030),"")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2 de 5 do ciclo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2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42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55618</v>
      </c>
      <c r="B1031" s="17" t="s">
        <v>186</v>
      </c>
      <c r="C1031" s="17" t="str">
        <f>IFERROR(INDEX(Cadastro!$C$5:$C$112,$AB1031),"NÃO INFORMADO")</f>
        <v>NÃO INFORMADO</v>
      </c>
      <c r="D1031" s="17" t="str">
        <f>IFERROR(INDEX(Cadastro!$D$5:$D$112,$AB1031),"")</f>
        <v>C</v>
      </c>
      <c r="E1031" s="17" t="str">
        <f>IFERROR(INDEX(Cadastro!$G$5:$G$112,$AB1031),"")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3 de 5 do ciclo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3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42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55618</v>
      </c>
      <c r="B1032" s="17" t="s">
        <v>186</v>
      </c>
      <c r="C1032" s="17" t="str">
        <f>IFERROR(INDEX(Cadastro!$C$5:$C$112,$AB1032),"NÃO INFORMADO")</f>
        <v>NÃO INFORMADO</v>
      </c>
      <c r="D1032" s="17" t="str">
        <f>IFERROR(INDEX(Cadastro!$D$5:$D$112,$AB1032),"")</f>
        <v>C</v>
      </c>
      <c r="E1032" s="17" t="str">
        <f>IFERROR(INDEX(Cadastro!$G$5:$G$112,$AB1032),"")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4 de 5 do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4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IFERROR(MATCH($A1032&amp;"|"&amp;TEXT(_xlfn.MAXIFS(Cadastro!$E$5:$E$112,Cadastro!$A$5:$A$112,$A1032,Cadastro!$E$5:$E$112,"&lt;="&amp;$F1032),"yyyymmdd"),Cadastro!$I$5:$I$112,0),"")</f>
        <v>42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55618</v>
      </c>
      <c r="B1033" s="17" t="s">
        <v>186</v>
      </c>
      <c r="C1033" s="17" t="str">
        <f>IFERROR(INDEX(Cadastro!$C$5:$C$112,$AB1033),"NÃO INFORMADO")</f>
        <v>NÃO INFORMADO</v>
      </c>
      <c r="D1033" s="17" t="str">
        <f>IFERROR(INDEX(Cadastro!$D$5:$D$112,$AB1033),"")</f>
        <v>C</v>
      </c>
      <c r="E1033" s="17" t="str">
        <f>IFERROR(INDEX(Cadastro!$G$5:$G$112,$AB1033),"")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5 de 5 do ciclo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5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42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55618</v>
      </c>
      <c r="B1034" s="17" t="s">
        <v>186</v>
      </c>
      <c r="C1034" s="17" t="str">
        <f>IFERROR(INDEX(Cadastro!$C$5:$C$112,$AB1034),"NÃO INFORMADO")</f>
        <v>NÃO INFORMADO</v>
      </c>
      <c r="D1034" s="17" t="str">
        <f>IFERROR(INDEX(Cadastro!$D$5:$D$112,$AB1034),"")</f>
        <v>C</v>
      </c>
      <c r="E1034" s="17" t="str">
        <f>IFERROR(INDEX(Cadastro!$G$5:$G$112,$AB1034),"")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/>
      </c>
      <c r="L1034" s="30">
        <f>SUMIFS(Dados!$E:$E,Dados!$A:$A,$A1034,Dados!$S:$S,$F1034)</f>
        <v>0</v>
      </c>
      <c r="M1034" s="30" t="str">
        <f>IFERROR(INDEX(Parâmetros!$E$6:$E$11,MATCH($K1034,Parâmetros!$A$6:$A$11,0)),"")</f>
        <v/>
      </c>
      <c r="N1034" s="33" t="str">
        <f t="shared" si="175"/>
        <v/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Folga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Folga prevista pelo ciclo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0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1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Folga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42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55618</v>
      </c>
      <c r="B1035" s="17" t="s">
        <v>186</v>
      </c>
      <c r="C1035" s="17" t="str">
        <f>IFERROR(INDEX(Cadastro!$C$5:$C$112,$AB1035),"NÃO INFORMADO")</f>
        <v>NÃO INFORMADO</v>
      </c>
      <c r="D1035" s="17" t="str">
        <f>IFERROR(INDEX(Cadastro!$D$5:$D$112,$AB1035),"")</f>
        <v>C</v>
      </c>
      <c r="E1035" s="17" t="str">
        <f>IFERROR(INDEX(Cadastro!$G$5:$G$112,$AB1035),"")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C</v>
      </c>
      <c r="L1035" s="30">
        <f>SUMIFS(Dados!$E:$E,Dados!$A:$A,$A1035,Dados!$S:$S,$F1035)</f>
        <v>0</v>
      </c>
      <c r="M1035" s="30">
        <f>IFERROR(INDEX(Parâmetros!$E$6:$E$11,MATCH($K1035,Parâmetros!$A$6:$A$11,0)),"")</f>
        <v>6.67</v>
      </c>
      <c r="N1035" s="33">
        <f t="shared" si="175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1 de 5 do ciclo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1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42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55618</v>
      </c>
      <c r="B1036" s="17" t="s">
        <v>186</v>
      </c>
      <c r="C1036" s="17" t="str">
        <f>IFERROR(INDEX(Cadastro!$C$5:$C$112,$AB1036),"NÃO INFORMADO")</f>
        <v>NÃO INFORMADO</v>
      </c>
      <c r="D1036" s="17" t="str">
        <f>IFERROR(INDEX(Cadastro!$D$5:$D$112,$AB1036),"")</f>
        <v>C</v>
      </c>
      <c r="E1036" s="17" t="str">
        <f>IFERROR(INDEX(Cadastro!$G$5:$G$112,$AB1036),"")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2 de 5 do ciclo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2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42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55618</v>
      </c>
      <c r="B1037" s="17" t="s">
        <v>186</v>
      </c>
      <c r="C1037" s="17" t="str">
        <f>IFERROR(INDEX(Cadastro!$C$5:$C$112,$AB1037),"NÃO INFORMADO")</f>
        <v>NÃO INFORMADO</v>
      </c>
      <c r="D1037" s="17" t="str">
        <f>IFERROR(INDEX(Cadastro!$D$5:$D$112,$AB1037),"")</f>
        <v>C</v>
      </c>
      <c r="E1037" s="17" t="str">
        <f>IFERROR(INDEX(Cadastro!$G$5:$G$112,$AB1037),"")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3 de 5 do ciclo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3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42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55618</v>
      </c>
      <c r="B1038" s="17" t="s">
        <v>186</v>
      </c>
      <c r="C1038" s="17" t="str">
        <f>IFERROR(INDEX(Cadastro!$C$5:$C$112,$AB1038),"NÃO INFORMADO")</f>
        <v>NÃO INFORMADO</v>
      </c>
      <c r="D1038" s="17" t="str">
        <f>IFERROR(INDEX(Cadastro!$D$5:$D$112,$AB1038),"")</f>
        <v>C</v>
      </c>
      <c r="E1038" s="17" t="str">
        <f>IFERROR(INDEX(Cadastro!$G$5:$G$112,$AB1038),"")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4 de 5 do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4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IFERROR(MATCH($A1038&amp;"|"&amp;TEXT(_xlfn.MAXIFS(Cadastro!$E$5:$E$112,Cadastro!$A$5:$A$112,$A1038,Cadastro!$E$5:$E$112,"&lt;="&amp;$F1038),"yyyymmdd"),Cadastro!$I$5:$I$112,0),"")</f>
        <v>42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55618</v>
      </c>
      <c r="B1039" s="17" t="s">
        <v>186</v>
      </c>
      <c r="C1039" s="17" t="str">
        <f>IFERROR(INDEX(Cadastro!$C$5:$C$112,$AB1039),"NÃO INFORMADO")</f>
        <v>NÃO INFORMADO</v>
      </c>
      <c r="D1039" s="17" t="str">
        <f>IFERROR(INDEX(Cadastro!$D$5:$D$112,$AB1039),"")</f>
        <v>C</v>
      </c>
      <c r="E1039" s="17" t="str">
        <f>IFERROR(INDEX(Cadastro!$G$5:$G$112,$AB1039),"")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5 de 5 do ciclo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5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42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55618</v>
      </c>
      <c r="B1040" s="17" t="s">
        <v>186</v>
      </c>
      <c r="C1040" s="17" t="str">
        <f>IFERROR(INDEX(Cadastro!$C$5:$C$112,$AB1040),"NÃO INFORMADO")</f>
        <v>NÃO INFORMADO</v>
      </c>
      <c r="D1040" s="17" t="str">
        <f>IFERROR(INDEX(Cadastro!$D$5:$D$112,$AB1040),"")</f>
        <v>C</v>
      </c>
      <c r="E1040" s="17" t="str">
        <f>IFERROR(INDEX(Cadastro!$G$5:$G$112,$AB1040),"")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/>
      </c>
      <c r="L1040" s="30">
        <f>SUMIFS(Dados!$E:$E,Dados!$A:$A,$A1040,Dados!$S:$S,$F1040)</f>
        <v>0</v>
      </c>
      <c r="M1040" s="30" t="str">
        <f>IFERROR(INDEX(Parâmetros!$E$6:$E$11,MATCH($K1040,Parâmetros!$A$6:$A$11,0)),"")</f>
        <v/>
      </c>
      <c r="N1040" s="33" t="str">
        <f t="shared" si="175"/>
        <v/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Folga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Folga prevista pelo ciclo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0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1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Folga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42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55618</v>
      </c>
      <c r="B1041" s="17" t="s">
        <v>186</v>
      </c>
      <c r="C1041" s="17" t="str">
        <f>IFERROR(INDEX(Cadastro!$C$5:$C$112,$AB1041),"NÃO INFORMADO")</f>
        <v>NÃO INFORMADO</v>
      </c>
      <c r="D1041" s="17" t="str">
        <f>IFERROR(INDEX(Cadastro!$D$5:$D$112,$AB1041),"")</f>
        <v>C</v>
      </c>
      <c r="E1041" s="17" t="str">
        <f>IFERROR(INDEX(Cadastro!$G$5:$G$112,$AB1041),"")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0</v>
      </c>
      <c r="M1041" s="30">
        <f>IFERROR(INDEX(Parâmetros!$E$6:$E$11,MATCH($K1041,Parâmetros!$A$6:$A$11,0)),"")</f>
        <v>6.67</v>
      </c>
      <c r="N1041" s="33">
        <f t="shared" si="175"/>
        <v>0</v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Fora da apuração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FALTA DE REGISTRO · dia 1 de 5 do ciclo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1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Falta de registro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42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55618</v>
      </c>
      <c r="B1042" s="17" t="s">
        <v>186</v>
      </c>
      <c r="C1042" s="17" t="str">
        <f>IFERROR(INDEX(Cadastro!$C$5:$C$112,$AB1042),"NÃO INFORMADO")</f>
        <v>NÃO INFORMADO</v>
      </c>
      <c r="D1042" s="17" t="str">
        <f>IFERROR(INDEX(Cadastro!$D$5:$D$112,$AB1042),"")</f>
        <v>C</v>
      </c>
      <c r="E1042" s="17" t="str">
        <f>IFERROR(INDEX(Cadastro!$G$5:$G$112,$AB1042),"")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2 de 5 do ciclo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2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42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55618</v>
      </c>
      <c r="B1043" s="17" t="s">
        <v>186</v>
      </c>
      <c r="C1043" s="17" t="str">
        <f>IFERROR(INDEX(Cadastro!$C$5:$C$112,$AB1043),"NÃO INFORMADO")</f>
        <v>NÃO INFORMADO</v>
      </c>
      <c r="D1043" s="17" t="str">
        <f>IFERROR(INDEX(Cadastro!$D$5:$D$112,$AB1043),"")</f>
        <v>C</v>
      </c>
      <c r="E1043" s="17" t="str">
        <f>IFERROR(INDEX(Cadastro!$G$5:$G$112,$AB1043),"")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3 de 5 do ciclo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3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42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55618</v>
      </c>
      <c r="B1044" s="17" t="s">
        <v>186</v>
      </c>
      <c r="C1044" s="17" t="str">
        <f>IFERROR(INDEX(Cadastro!$C$5:$C$112,$AB1044),"NÃO INFORMADO")</f>
        <v>NÃO INFORMADO</v>
      </c>
      <c r="D1044" s="17" t="str">
        <f>IFERROR(INDEX(Cadastro!$D$5:$D$112,$AB1044),"")</f>
        <v>C</v>
      </c>
      <c r="E1044" s="17" t="str">
        <f>IFERROR(INDEX(Cadastro!$G$5:$G$112,$AB1044),"")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4 de 5 do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4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IFERROR(MATCH($A1044&amp;"|"&amp;TEXT(_xlfn.MAXIFS(Cadastro!$E$5:$E$112,Cadastro!$A$5:$A$112,$A1044,Cadastro!$E$5:$E$112,"&lt;="&amp;$F1044),"yyyymmdd"),Cadastro!$I$5:$I$112,0),"")</f>
        <v>42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55618</v>
      </c>
      <c r="B1045" s="17" t="s">
        <v>186</v>
      </c>
      <c r="C1045" s="17" t="str">
        <f>IFERROR(INDEX(Cadastro!$C$5:$C$112,$AB1045),"NÃO INFORMADO")</f>
        <v>NÃO INFORMADO</v>
      </c>
      <c r="D1045" s="17" t="str">
        <f>IFERROR(INDEX(Cadastro!$D$5:$D$112,$AB1045),"")</f>
        <v>C</v>
      </c>
      <c r="E1045" s="17" t="str">
        <f>IFERROR(INDEX(Cadastro!$G$5:$G$112,$AB1045),"")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5 de 5 do ciclo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5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42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55618</v>
      </c>
      <c r="B1046" s="17" t="s">
        <v>186</v>
      </c>
      <c r="C1046" s="17" t="str">
        <f>IFERROR(INDEX(Cadastro!$C$5:$C$112,$AB1046),"NÃO INFORMADO")</f>
        <v>NÃO INFORMADO</v>
      </c>
      <c r="D1046" s="17" t="str">
        <f>IFERROR(INDEX(Cadastro!$D$5:$D$112,$AB1046),"")</f>
        <v>C</v>
      </c>
      <c r="E1046" s="17" t="str">
        <f>IFERROR(INDEX(Cadastro!$G$5:$G$112,$AB1046),"")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/>
      </c>
      <c r="L1046" s="30">
        <f>SUMIFS(Dados!$E:$E,Dados!$A:$A,$A1046,Dados!$S:$S,$F1046)</f>
        <v>0</v>
      </c>
      <c r="M1046" s="30" t="str">
        <f>IFERROR(INDEX(Parâmetros!$E$6:$E$11,MATCH($K1046,Parâmetros!$A$6:$A$11,0)),"")</f>
        <v/>
      </c>
      <c r="N1046" s="33" t="str">
        <f t="shared" si="175"/>
        <v/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Folga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Folga prevista pelo ciclo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0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1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Folga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42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11918</v>
      </c>
      <c r="B1047" s="17" t="s">
        <v>187</v>
      </c>
      <c r="C1047" s="17" t="str">
        <f>IFERROR(INDEX(Cadastro!$C$5:$C$112,$AB1047),"NÃO INFORMADO")</f>
        <v>PED</v>
      </c>
      <c r="D1047" s="17" t="str">
        <f>IFERROR(INDEX(Cadastro!$D$5:$D$112,$AB1047),"")</f>
        <v>6x1</v>
      </c>
      <c r="E1047" s="17" t="str">
        <f>IFERROR(INDEX(Cadastro!$G$5:$G$112,$AB1047),"")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6x1"),WEEKDAY($F1047,2)=6,AND($A1047=$A1036,$L1036&gt;0)),"Folga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11918</v>
      </c>
      <c r="B1048" s="17" t="s">
        <v>187</v>
      </c>
      <c r="C1048" s="17" t="str">
        <f>IFERROR(INDEX(Cadastro!$C$5:$C$112,$AB1048),"NÃO INFORMADO")</f>
        <v>PED</v>
      </c>
      <c r="D1048" s="17" t="str">
        <f>IFERROR(INDEX(Cadastro!$D$5:$D$112,$AB1048),"")</f>
        <v>6x1</v>
      </c>
      <c r="E1048" s="17" t="str">
        <f>IFERROR(INDEX(Cadastro!$G$5:$G$112,$AB1048),"")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6x1"),WEEKDAY($F1048,2)=6,AND($A1048=$A1037,$L1037&gt;0)),"Folga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11918</v>
      </c>
      <c r="B1049" s="17" t="s">
        <v>187</v>
      </c>
      <c r="C1049" s="17" t="str">
        <f>IFERROR(INDEX(Cadastro!$C$5:$C$112,$AB1049),"NÃO INFORMADO")</f>
        <v>PED</v>
      </c>
      <c r="D1049" s="17" t="str">
        <f>IFERROR(INDEX(Cadastro!$D$5:$D$112,$AB1049),"")</f>
        <v>6x1</v>
      </c>
      <c r="E1049" s="17" t="str">
        <f>IFERROR(INDEX(Cadastro!$G$5:$G$112,$AB1049),"")</f>
        <v>6x1</v>
      </c>
      <c r="F1049" s="29">
        <v>46267</v>
      </c>
      <c r="G1049" s="32" t="str">
        <f t="shared" si="180"/>
        <v>qua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0</v>
      </c>
      <c r="M1049" s="30">
        <f>IFERROR(INDEX(Parâmetros!$E$6:$E$11,MATCH($K1049,Parâmetros!$A$6:$A$11,0)),"")</f>
        <v>8.8000000000000007</v>
      </c>
      <c r="N1049" s="33">
        <f t="shared" si="181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182"/>
        <v/>
      </c>
      <c r="R1049" s="32" t="str">
        <f t="shared" si="183"/>
        <v/>
      </c>
      <c r="S1049" s="30" t="str">
        <f t="shared" si="184"/>
        <v/>
      </c>
      <c r="T1049" s="32" t="str">
        <f>IF($Q1049&lt;&gt;"Sim","",IF($N1049&gt;Parâmetros!$E$15,"Sim","Não"))</f>
        <v/>
      </c>
      <c r="U1049" s="17" t="str">
        <f t="shared" si="185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6x1"),WEEKDAY($F1049,2)=6,AND($A1049=$A1038,$L1038&gt;0)),"Folga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útil da escala 6x1</v>
      </c>
      <c r="W1049" s="34" t="str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11918</v>
      </c>
      <c r="B1050" s="17" t="s">
        <v>187</v>
      </c>
      <c r="C1050" s="17" t="str">
        <f>IFERROR(INDEX(Cadastro!$C$5:$C$112,$AB1050),"NÃO INFORMADO")</f>
        <v>PED</v>
      </c>
      <c r="D1050" s="17" t="str">
        <f>IFERROR(INDEX(Cadastro!$D$5:$D$112,$AB1050),"")</f>
        <v>6x1</v>
      </c>
      <c r="E1050" s="17" t="str">
        <f>IFERROR(INDEX(Cadastro!$G$5:$G$112,$AB1050),"")</f>
        <v>6x1</v>
      </c>
      <c r="F1050" s="29">
        <v>46268</v>
      </c>
      <c r="G1050" s="32" t="str">
        <f t="shared" si="180"/>
        <v>qui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0</v>
      </c>
      <c r="M1050" s="30">
        <f>IFERROR(INDEX(Parâmetros!$E$6:$E$11,MATCH($K1050,Parâmetros!$A$6:$A$11,0)),"")</f>
        <v>8.8000000000000007</v>
      </c>
      <c r="N1050" s="33">
        <f t="shared" si="181"/>
        <v>0</v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182"/>
        <v/>
      </c>
      <c r="R1050" s="32" t="str">
        <f t="shared" si="183"/>
        <v/>
      </c>
      <c r="S1050" s="30" t="str">
        <f t="shared" si="184"/>
        <v/>
      </c>
      <c r="T1050" s="32" t="str">
        <f>IF($Q1050&lt;&gt;"Sim","",IF($N1050&gt;Parâmetros!$E$15,"Sim","Não"))</f>
        <v/>
      </c>
      <c r="U1050" s="17" t="str">
        <f t="shared" si="185"/>
        <v>Fora da apuração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6x1"),WEEKDAY($F1050,2)=6,AND($A1050=$A1039,$L1039&gt;0)),"Folga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útil da escala 6x1</v>
      </c>
      <c r="W1050" s="34" t="str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11918</v>
      </c>
      <c r="B1051" s="17" t="s">
        <v>187</v>
      </c>
      <c r="C1051" s="17" t="str">
        <f>IFERROR(INDEX(Cadastro!$C$5:$C$112,$AB1051),"NÃO INFORMADO")</f>
        <v>PED</v>
      </c>
      <c r="D1051" s="17" t="str">
        <f>IFERROR(INDEX(Cadastro!$D$5:$D$112,$AB1051),"")</f>
        <v>6x1</v>
      </c>
      <c r="E1051" s="17" t="str">
        <f>IFERROR(INDEX(Cadastro!$G$5:$G$112,$AB1051),"")</f>
        <v>6x1</v>
      </c>
      <c r="F1051" s="29">
        <v>46269</v>
      </c>
      <c r="G1051" s="32" t="str">
        <f t="shared" si="180"/>
        <v>sex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0</v>
      </c>
      <c r="M1051" s="30">
        <f>IFERROR(INDEX(Parâmetros!$E$6:$E$11,MATCH($K1051,Parâmetros!$A$6:$A$11,0)),"")</f>
        <v>8.8000000000000007</v>
      </c>
      <c r="N1051" s="33">
        <f t="shared" si="181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182"/>
        <v/>
      </c>
      <c r="R1051" s="32" t="str">
        <f t="shared" si="183"/>
        <v/>
      </c>
      <c r="S1051" s="30" t="str">
        <f t="shared" si="184"/>
        <v/>
      </c>
      <c r="T1051" s="32" t="str">
        <f>IF($Q1051&lt;&gt;"Sim","",IF($N1051&gt;Parâmetros!$E$15,"Sim","Não"))</f>
        <v/>
      </c>
      <c r="U1051" s="17" t="str">
        <f t="shared" si="185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6x1"),WEEKDAY($F1051,2)=6,AND($A1051=$A1040,$L1040&gt;0)),"Folga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útil da escala 6x1</v>
      </c>
      <c r="W1051" s="34" t="str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11918</v>
      </c>
      <c r="B1052" s="17" t="s">
        <v>187</v>
      </c>
      <c r="C1052" s="17" t="str">
        <f>IFERROR(INDEX(Cadastro!$C$5:$C$112,$AB1052),"NÃO INFORMADO")</f>
        <v>PED</v>
      </c>
      <c r="D1052" s="17" t="str">
        <f>IFERROR(INDEX(Cadastro!$D$5:$D$112,$AB1052),"")</f>
        <v>6x1</v>
      </c>
      <c r="E1052" s="17" t="str">
        <f>IFERROR(INDEX(Cadastro!$G$5:$G$112,$AB1052),"")</f>
        <v>6x1</v>
      </c>
      <c r="F1052" s="29">
        <v>46270</v>
      </c>
      <c r="G1052" s="32" t="str">
        <f t="shared" si="180"/>
        <v>sáb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/>
      </c>
      <c r="L1052" s="30">
        <f>SUMIFS(Dados!$E:$E,Dados!$A:$A,$A1052,Dados!$S:$S,$F1052)</f>
        <v>0</v>
      </c>
      <c r="M1052" s="30" t="str">
        <f>IFERROR(INDEX(Parâmetros!$E$6:$E$11,MATCH($K1052,Parâmetros!$A$6:$A$11,0)),"")</f>
        <v/>
      </c>
      <c r="N1052" s="33" t="str">
        <f t="shared" si="181"/>
        <v/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182"/>
        <v/>
      </c>
      <c r="R1052" s="32" t="str">
        <f t="shared" si="183"/>
        <v/>
      </c>
      <c r="S1052" s="30" t="str">
        <f t="shared" si="184"/>
        <v/>
      </c>
      <c r="T1052" s="32" t="str">
        <f>IF($Q1052&lt;&gt;"Sim","",IF($N1052&gt;Parâmetros!$E$15,"Sim","Não"))</f>
        <v/>
      </c>
      <c r="U1052" s="17" t="str">
        <f t="shared" si="185"/>
        <v>Folga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Folga de fim de semana · sem apontamento no sábado nem no domingo</v>
      </c>
      <c r="W1052" s="34" t="str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Folga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11918</v>
      </c>
      <c r="B1053" s="17" t="s">
        <v>187</v>
      </c>
      <c r="C1053" s="17" t="str">
        <f>IFERROR(INDEX(Cadastro!$C$5:$C$112,$AB1053),"NÃO INFORMADO")</f>
        <v>PED</v>
      </c>
      <c r="D1053" s="17" t="str">
        <f>IFERROR(INDEX(Cadastro!$D$5:$D$112,$AB1053),"")</f>
        <v>6x1</v>
      </c>
      <c r="E1053" s="17" t="str">
        <f>IFERROR(INDEX(Cadastro!$G$5:$G$112,$AB1053),"")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sem apontamento no sábado nem no domingo</v>
      </c>
      <c r="W1053" s="34" t="str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11918</v>
      </c>
      <c r="B1054" s="17" t="s">
        <v>187</v>
      </c>
      <c r="C1054" s="17" t="str">
        <f>IFERROR(INDEX(Cadastro!$C$5:$C$112,$AB1054),"NÃO INFORMADO")</f>
        <v>PED</v>
      </c>
      <c r="D1054" s="17" t="str">
        <f>IFERROR(INDEX(Cadastro!$D$5:$D$112,$AB1054),"")</f>
        <v>6x1</v>
      </c>
      <c r="E1054" s="17" t="str">
        <f>IFERROR(INDEX(Cadastro!$G$5:$G$112,$AB1054),"")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182"/>
        <v/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11918</v>
      </c>
      <c r="B1055" s="17" t="s">
        <v>187</v>
      </c>
      <c r="C1055" s="17" t="str">
        <f>IFERROR(INDEX(Cadastro!$C$5:$C$112,$AB1055),"NÃO INFORMADO")</f>
        <v>PED</v>
      </c>
      <c r="D1055" s="17" t="str">
        <f>IFERROR(INDEX(Cadastro!$D$5:$D$112,$AB1055),"")</f>
        <v>6x1</v>
      </c>
      <c r="E1055" s="17" t="str">
        <f>IFERROR(INDEX(Cadastro!$G$5:$G$112,$AB1055),"")</f>
        <v>6x1</v>
      </c>
      <c r="F1055" s="29">
        <v>46273</v>
      </c>
      <c r="G1055" s="32" t="str">
        <f t="shared" si="180"/>
        <v>ter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0</v>
      </c>
      <c r="M1055" s="30">
        <f>IFERROR(INDEX(Parâmetros!$E$6:$E$11,MATCH($K1055,Parâmetros!$A$6:$A$11,0)),"")</f>
        <v>8.8000000000000007</v>
      </c>
      <c r="N1055" s="33">
        <f t="shared" si="181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182"/>
        <v/>
      </c>
      <c r="R1055" s="32" t="str">
        <f t="shared" si="183"/>
        <v/>
      </c>
      <c r="S1055" s="30" t="str">
        <f t="shared" si="184"/>
        <v/>
      </c>
      <c r="T1055" s="32" t="str">
        <f>IF($Q1055&lt;&gt;"Sim","",IF($N1055&gt;Parâmetros!$E$15,"Sim","Não"))</f>
        <v/>
      </c>
      <c r="U1055" s="17" t="str">
        <f t="shared" si="185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útil da escala 6x1</v>
      </c>
      <c r="W1055" s="34" t="str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11918</v>
      </c>
      <c r="B1056" s="17" t="s">
        <v>187</v>
      </c>
      <c r="C1056" s="17" t="str">
        <f>IFERROR(INDEX(Cadastro!$C$5:$C$112,$AB1056),"NÃO INFORMADO")</f>
        <v>PED</v>
      </c>
      <c r="D1056" s="17" t="str">
        <f>IFERROR(INDEX(Cadastro!$D$5:$D$112,$AB1056),"")</f>
        <v>6x1</v>
      </c>
      <c r="E1056" s="17" t="str">
        <f>IFERROR(INDEX(Cadastro!$G$5:$G$112,$AB1056),"")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6x1"),WEEKDAY($F1056,2)=6,AND($A1056=$A1050,$L1050&gt;0)),"Folga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$112,$AB1056),"")="",IF($L1056&gt;0,1,0),IF(IFERROR(INDEX(Cadastro!$F$5:$F$112,$AB1056),"")&lt;=IFERROR(INDEX(Parâmetros!$B$39:$B$48,MATCH($E1056,Parâmetros!$A$39:$A$48,0)),99),IFERROR(INDEX(Cadastro!$F$5:$F$112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$112,$AB1056),"")="",0,IF(IFERROR(INDEX(Cadastro!$F$5:$F$112,$AB1056),"")&gt;IFERROR(INDEX(Parâmetros!$B$39:$B$48,MATCH($E1056,Parâmetros!$A$39:$A$48,0)),99),IFERROR(INDEX(Cadastro!$F$5:$F$112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registro"),IF(AND($AB1056&lt;&gt;$AB1055,IFERROR(INDEX(Cadastro!$F$5:$F$112,$AB1056),"")=""),"Indeterminado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IFERROR(MATCH($A1056&amp;"|"&amp;TEXT(_xlfn.MAXIFS(Cadastro!$E$5:$E$112,Cadastro!$A$5:$A$112,$A1056,Cadastro!$E$5:$E$112,"&lt;="&amp;$F1056),"yyyymmdd"),Cadastro!$I$5:$I$112,0),"")</f>
        <v>43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11918</v>
      </c>
      <c r="B1057" s="17" t="s">
        <v>187</v>
      </c>
      <c r="C1057" s="17" t="str">
        <f>IFERROR(INDEX(Cadastro!$C$5:$C$112,$AB1057),"NÃO INFORMADO")</f>
        <v>PED</v>
      </c>
      <c r="D1057" s="17" t="str">
        <f>IFERROR(INDEX(Cadastro!$D$5:$D$112,$AB1057),"")</f>
        <v>6x1</v>
      </c>
      <c r="E1057" s="17" t="str">
        <f>IFERROR(INDEX(Cadastro!$G$5:$G$112,$AB1057),"")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6x1"),WEEKDAY($F1057,2)=6,AND($A1057=$A1051,$L1051&gt;0)),"Folga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$112,$AB1057),"")="",IF($L1057&gt;0,1,0),IF(IFERROR(INDEX(Cadastro!$F$5:$F$112,$AB1057),"")&lt;=IFERROR(INDEX(Parâmetros!$B$39:$B$48,MATCH($E1057,Parâmetros!$A$39:$A$48,0)),99),IFERROR(INDEX(Cadastro!$F$5:$F$112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$112,$AB1057),"")="",0,IF(IFERROR(INDEX(Cadastro!$F$5:$F$112,$AB1057),"")&gt;IFERROR(INDEX(Parâmetros!$B$39:$B$48,MATCH($E1057,Parâmetros!$A$39:$A$48,0)),99),IFERROR(INDEX(Cadastro!$F$5:$F$112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registro"),IF(AND($AB1057&lt;&gt;$AB1056,IFERROR(INDEX(Cadastro!$F$5:$F$112,$AB1057),"")=""),"Indeterminado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IFERROR(MATCH($A1057&amp;"|"&amp;TEXT(_xlfn.MAXIFS(Cadastro!$E$5:$E$112,Cadastro!$A$5:$A$112,$A1057,Cadastro!$E$5:$E$112,"&lt;="&amp;$F1057),"yyyymmdd"),Cadastro!$I$5:$I$112,0),"")</f>
        <v>43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11918</v>
      </c>
      <c r="B1058" s="17" t="s">
        <v>187</v>
      </c>
      <c r="C1058" s="17" t="str">
        <f>IFERROR(INDEX(Cadastro!$C$5:$C$112,$AB1058),"NÃO INFORMADO")</f>
        <v>PED</v>
      </c>
      <c r="D1058" s="17" t="str">
        <f>IFERROR(INDEX(Cadastro!$D$5:$D$112,$AB1058),"")</f>
        <v>6x1</v>
      </c>
      <c r="E1058" s="17" t="str">
        <f>IFERROR(INDEX(Cadastro!$G$5:$G$112,$AB1058),"")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11918</v>
      </c>
      <c r="B1059" s="17" t="s">
        <v>187</v>
      </c>
      <c r="C1059" s="17" t="str">
        <f>IFERROR(INDEX(Cadastro!$C$5:$C$112,$AB1059),"NÃO INFORMADO")</f>
        <v>PED</v>
      </c>
      <c r="D1059" s="17" t="str">
        <f>IFERROR(INDEX(Cadastro!$D$5:$D$112,$AB1059),"")</f>
        <v>6x1</v>
      </c>
      <c r="E1059" s="17" t="str">
        <f>IFERROR(INDEX(Cadastro!$G$5:$G$112,$AB1059),"")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11918</v>
      </c>
      <c r="B1060" s="17" t="s">
        <v>187</v>
      </c>
      <c r="C1060" s="17" t="str">
        <f>IFERROR(INDEX(Cadastro!$C$5:$C$112,$AB1060),"NÃO INFORMADO")</f>
        <v>PED</v>
      </c>
      <c r="D1060" s="17" t="str">
        <f>IFERROR(INDEX(Cadastro!$D$5:$D$112,$AB1060),"")</f>
        <v>6x1</v>
      </c>
      <c r="E1060" s="17" t="str">
        <f>IFERROR(INDEX(Cadastro!$G$5:$G$112,$AB1060),"")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IFERROR(MATCH($A1060&amp;"|"&amp;TEXT(_xlfn.MAXIFS(Cadastro!$E$5:$E$112,Cadastro!$A$5:$A$112,$A1060,Cadastro!$E$5:$E$112,"&lt;="&amp;$F1060),"yyyymmdd"),Cadastro!$I$5:$I$112,0),"")</f>
        <v>43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11918</v>
      </c>
      <c r="B1061" s="17" t="s">
        <v>187</v>
      </c>
      <c r="C1061" s="17" t="str">
        <f>IFERROR(INDEX(Cadastro!$C$5:$C$112,$AB1061),"NÃO INFORMADO")</f>
        <v>PED</v>
      </c>
      <c r="D1061" s="17" t="str">
        <f>IFERROR(INDEX(Cadastro!$D$5:$D$112,$AB1061),"")</f>
        <v>6x1</v>
      </c>
      <c r="E1061" s="17" t="str">
        <f>IFERROR(INDEX(Cadastro!$G$5:$G$112,$AB1061),"")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11918</v>
      </c>
      <c r="B1062" s="17" t="s">
        <v>187</v>
      </c>
      <c r="C1062" s="17" t="str">
        <f>IFERROR(INDEX(Cadastro!$C$5:$C$112,$AB1062),"NÃO INFORMADO")</f>
        <v>PED</v>
      </c>
      <c r="D1062" s="17" t="str">
        <f>IFERROR(INDEX(Cadastro!$D$5:$D$112,$AB1062),"")</f>
        <v>6x1</v>
      </c>
      <c r="E1062" s="17" t="str">
        <f>IFERROR(INDEX(Cadastro!$G$5:$G$112,$AB1062),"")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11918</v>
      </c>
      <c r="B1063" s="17" t="s">
        <v>187</v>
      </c>
      <c r="C1063" s="17" t="str">
        <f>IFERROR(INDEX(Cadastro!$C$5:$C$112,$AB1063),"NÃO INFORMADO")</f>
        <v>PED</v>
      </c>
      <c r="D1063" s="17" t="str">
        <f>IFERROR(INDEX(Cadastro!$D$5:$D$112,$AB1063),"")</f>
        <v>6x1</v>
      </c>
      <c r="E1063" s="17" t="str">
        <f>IFERROR(INDEX(Cadastro!$G$5:$G$112,$AB1063),"")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11918</v>
      </c>
      <c r="B1064" s="17" t="s">
        <v>187</v>
      </c>
      <c r="C1064" s="17" t="str">
        <f>IFERROR(INDEX(Cadastro!$C$5:$C$112,$AB1064),"NÃO INFORMADO")</f>
        <v>PED</v>
      </c>
      <c r="D1064" s="17" t="str">
        <f>IFERROR(INDEX(Cadastro!$D$5:$D$112,$AB1064),"")</f>
        <v>6x1</v>
      </c>
      <c r="E1064" s="17" t="str">
        <f>IFERROR(INDEX(Cadastro!$G$5:$G$112,$AB1064),"")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11918</v>
      </c>
      <c r="B1065" s="17" t="s">
        <v>187</v>
      </c>
      <c r="C1065" s="17" t="str">
        <f>IFERROR(INDEX(Cadastro!$C$5:$C$112,$AB1065),"NÃO INFORMADO")</f>
        <v>PED</v>
      </c>
      <c r="D1065" s="17" t="str">
        <f>IFERROR(INDEX(Cadastro!$D$5:$D$112,$AB1065),"")</f>
        <v>6x1</v>
      </c>
      <c r="E1065" s="17" t="str">
        <f>IFERROR(INDEX(Cadastro!$G$5:$G$112,$AB1065),"")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11918</v>
      </c>
      <c r="B1066" s="17" t="s">
        <v>187</v>
      </c>
      <c r="C1066" s="17" t="str">
        <f>IFERROR(INDEX(Cadastro!$C$5:$C$112,$AB1066),"NÃO INFORMADO")</f>
        <v>PED</v>
      </c>
      <c r="D1066" s="17" t="str">
        <f>IFERROR(INDEX(Cadastro!$D$5:$D$112,$AB1066),"")</f>
        <v>6x1</v>
      </c>
      <c r="E1066" s="17" t="str">
        <f>IFERROR(INDEX(Cadastro!$G$5:$G$112,$AB1066),"")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IFERROR(MATCH($A1066&amp;"|"&amp;TEXT(_xlfn.MAXIFS(Cadastro!$E$5:$E$112,Cadastro!$A$5:$A$112,$A1066,Cadastro!$E$5:$E$112,"&lt;="&amp;$F1066),"yyyymmdd"),Cadastro!$I$5:$I$112,0),"")</f>
        <v>43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11918</v>
      </c>
      <c r="B1067" s="17" t="s">
        <v>187</v>
      </c>
      <c r="C1067" s="17" t="str">
        <f>IFERROR(INDEX(Cadastro!$C$5:$C$112,$AB1067),"NÃO INFORMADO")</f>
        <v>PED</v>
      </c>
      <c r="D1067" s="17" t="str">
        <f>IFERROR(INDEX(Cadastro!$D$5:$D$112,$AB1067),"")</f>
        <v>6x1</v>
      </c>
      <c r="E1067" s="17" t="str">
        <f>IFERROR(INDEX(Cadastro!$G$5:$G$112,$AB1067),"")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43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11918</v>
      </c>
      <c r="B1068" s="17" t="s">
        <v>187</v>
      </c>
      <c r="C1068" s="17" t="str">
        <f>IFERROR(INDEX(Cadastro!$C$5:$C$112,$AB1068),"NÃO INFORMADO")</f>
        <v>PED</v>
      </c>
      <c r="D1068" s="17" t="str">
        <f>IFERROR(INDEX(Cadastro!$D$5:$D$112,$AB1068),"")</f>
        <v>6x1</v>
      </c>
      <c r="E1068" s="17" t="str">
        <f>IFERROR(INDEX(Cadastro!$G$5:$G$112,$AB1068),"")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43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11918</v>
      </c>
      <c r="B1069" s="17" t="s">
        <v>187</v>
      </c>
      <c r="C1069" s="17" t="str">
        <f>IFERROR(INDEX(Cadastro!$C$5:$C$112,$AB1069),"NÃO INFORMADO")</f>
        <v>PED</v>
      </c>
      <c r="D1069" s="17" t="str">
        <f>IFERROR(INDEX(Cadastro!$D$5:$D$112,$AB1069),"")</f>
        <v>6x1</v>
      </c>
      <c r="E1069" s="17" t="str">
        <f>IFERROR(INDEX(Cadastro!$G$5:$G$112,$AB1069),"")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43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11918</v>
      </c>
      <c r="B1070" s="17" t="s">
        <v>187</v>
      </c>
      <c r="C1070" s="17" t="str">
        <f>IFERROR(INDEX(Cadastro!$C$5:$C$112,$AB1070),"NÃO INFORMADO")</f>
        <v>PED</v>
      </c>
      <c r="D1070" s="17" t="str">
        <f>IFERROR(INDEX(Cadastro!$D$5:$D$112,$AB1070),"")</f>
        <v>6x1</v>
      </c>
      <c r="E1070" s="17" t="str">
        <f>IFERROR(INDEX(Cadastro!$G$5:$G$112,$AB1070),"")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43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11918</v>
      </c>
      <c r="B1071" s="17" t="s">
        <v>187</v>
      </c>
      <c r="C1071" s="17" t="str">
        <f>IFERROR(INDEX(Cadastro!$C$5:$C$112,$AB1071),"NÃO INFORMADO")</f>
        <v>PED</v>
      </c>
      <c r="D1071" s="17" t="str">
        <f>IFERROR(INDEX(Cadastro!$D$5:$D$112,$AB1071),"")</f>
        <v>6x1</v>
      </c>
      <c r="E1071" s="17" t="str">
        <f>IFERROR(INDEX(Cadastro!$G$5:$G$112,$AB1071),"")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43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11918</v>
      </c>
      <c r="B1072" s="17" t="s">
        <v>187</v>
      </c>
      <c r="C1072" s="17" t="str">
        <f>IFERROR(INDEX(Cadastro!$C$5:$C$112,$AB1072),"NÃO INFORMADO")</f>
        <v>PED</v>
      </c>
      <c r="D1072" s="17" t="str">
        <f>IFERROR(INDEX(Cadastro!$D$5:$D$112,$AB1072),"")</f>
        <v>6x1</v>
      </c>
      <c r="E1072" s="17" t="str">
        <f>IFERROR(INDEX(Cadastro!$G$5:$G$112,$AB1072),"")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IFERROR(MATCH($A1072&amp;"|"&amp;TEXT(_xlfn.MAXIFS(Cadastro!$E$5:$E$112,Cadastro!$A$5:$A$112,$A1072,Cadastro!$E$5:$E$112,"&lt;="&amp;$F1072),"yyyymmdd"),Cadastro!$I$5:$I$112,0),"")</f>
        <v>43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11918</v>
      </c>
      <c r="B1073" s="17" t="s">
        <v>187</v>
      </c>
      <c r="C1073" s="17" t="str">
        <f>IFERROR(INDEX(Cadastro!$C$5:$C$112,$AB1073),"NÃO INFORMADO")</f>
        <v>PED</v>
      </c>
      <c r="D1073" s="17" t="str">
        <f>IFERROR(INDEX(Cadastro!$D$5:$D$112,$AB1073),"")</f>
        <v>6x1</v>
      </c>
      <c r="E1073" s="17" t="str">
        <f>IFERROR(INDEX(Cadastro!$G$5:$G$112,$AB1073),"")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43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11918</v>
      </c>
      <c r="B1074" s="17" t="s">
        <v>187</v>
      </c>
      <c r="C1074" s="17" t="str">
        <f>IFERROR(INDEX(Cadastro!$C$5:$C$112,$AB1074),"NÃO INFORMADO")</f>
        <v>PED</v>
      </c>
      <c r="D1074" s="17" t="str">
        <f>IFERROR(INDEX(Cadastro!$D$5:$D$112,$AB1074),"")</f>
        <v>6x1</v>
      </c>
      <c r="E1074" s="17" t="str">
        <f>IFERROR(INDEX(Cadastro!$G$5:$G$112,$AB1074),"")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43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11918</v>
      </c>
      <c r="B1075" s="17" t="s">
        <v>187</v>
      </c>
      <c r="C1075" s="17" t="str">
        <f>IFERROR(INDEX(Cadastro!$C$5:$C$112,$AB1075),"NÃO INFORMADO")</f>
        <v>PED</v>
      </c>
      <c r="D1075" s="17" t="str">
        <f>IFERROR(INDEX(Cadastro!$D$5:$D$112,$AB1075),"")</f>
        <v>6x1</v>
      </c>
      <c r="E1075" s="17" t="str">
        <f>IFERROR(INDEX(Cadastro!$G$5:$G$112,$AB1075),"")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43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11918</v>
      </c>
      <c r="B1076" s="17" t="s">
        <v>187</v>
      </c>
      <c r="C1076" s="17" t="str">
        <f>IFERROR(INDEX(Cadastro!$C$5:$C$112,$AB1076),"NÃO INFORMADO")</f>
        <v>PED</v>
      </c>
      <c r="D1076" s="17" t="str">
        <f>IFERROR(INDEX(Cadastro!$D$5:$D$112,$AB1076),"")</f>
        <v>6x1</v>
      </c>
      <c r="E1076" s="17" t="str">
        <f>IFERROR(INDEX(Cadastro!$G$5:$G$112,$AB1076),"")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43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11918</v>
      </c>
      <c r="B1077" s="17" t="s">
        <v>187</v>
      </c>
      <c r="C1077" s="17" t="str">
        <f>IFERROR(INDEX(Cadastro!$C$5:$C$112,$AB1077),"NÃO INFORMADO")</f>
        <v>PED</v>
      </c>
      <c r="D1077" s="17" t="str">
        <f>IFERROR(INDEX(Cadastro!$D$5:$D$112,$AB1077),"")</f>
        <v>6x1</v>
      </c>
      <c r="E1077" s="17" t="str">
        <f>IFERROR(INDEX(Cadastro!$G$5:$G$112,$AB1077),"")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43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11918</v>
      </c>
      <c r="B1078" s="17" t="s">
        <v>187</v>
      </c>
      <c r="C1078" s="17" t="str">
        <f>IFERROR(INDEX(Cadastro!$C$5:$C$112,$AB1078),"NÃO INFORMADO")</f>
        <v>PED</v>
      </c>
      <c r="D1078" s="17" t="str">
        <f>IFERROR(INDEX(Cadastro!$D$5:$D$112,$AB1078),"")</f>
        <v>6x1</v>
      </c>
      <c r="E1078" s="17" t="str">
        <f>IFERROR(INDEX(Cadastro!$G$5:$G$112,$AB1078),"")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IFERROR(MATCH($A1078&amp;"|"&amp;TEXT(_xlfn.MAXIFS(Cadastro!$E$5:$E$112,Cadastro!$A$5:$A$112,$A1078,Cadastro!$E$5:$E$112,"&lt;="&amp;$F1078),"yyyymmdd"),Cadastro!$I$5:$I$112,0),"")</f>
        <v>43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11918</v>
      </c>
      <c r="B1079" s="17" t="s">
        <v>187</v>
      </c>
      <c r="C1079" s="17" t="str">
        <f>IFERROR(INDEX(Cadastro!$C$5:$C$112,$AB1079),"NÃO INFORMADO")</f>
        <v>PED</v>
      </c>
      <c r="D1079" s="17" t="str">
        <f>IFERROR(INDEX(Cadastro!$D$5:$D$112,$AB1079),"")</f>
        <v>6x1</v>
      </c>
      <c r="E1079" s="17" t="str">
        <f>IFERROR(INDEX(Cadastro!$G$5:$G$112,$AB1079),"")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43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11918</v>
      </c>
      <c r="B1080" s="17" t="s">
        <v>187</v>
      </c>
      <c r="C1080" s="17" t="str">
        <f>IFERROR(INDEX(Cadastro!$C$5:$C$112,$AB1080),"NÃO INFORMADO")</f>
        <v>PED</v>
      </c>
      <c r="D1080" s="17" t="str">
        <f>IFERROR(INDEX(Cadastro!$D$5:$D$112,$AB1080),"")</f>
        <v>6x1</v>
      </c>
      <c r="E1080" s="17" t="str">
        <f>IFERROR(INDEX(Cadastro!$G$5:$G$112,$AB1080),"")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43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11918</v>
      </c>
      <c r="B1081" s="17" t="s">
        <v>187</v>
      </c>
      <c r="C1081" s="17" t="str">
        <f>IFERROR(INDEX(Cadastro!$C$5:$C$112,$AB1081),"NÃO INFORMADO")</f>
        <v>PED</v>
      </c>
      <c r="D1081" s="17" t="str">
        <f>IFERROR(INDEX(Cadastro!$D$5:$D$112,$AB1081),"")</f>
        <v>6x1</v>
      </c>
      <c r="E1081" s="17" t="str">
        <f>IFERROR(INDEX(Cadastro!$G$5:$G$112,$AB1081),"")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43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11918</v>
      </c>
      <c r="B1082" s="17" t="s">
        <v>187</v>
      </c>
      <c r="C1082" s="17" t="str">
        <f>IFERROR(INDEX(Cadastro!$C$5:$C$112,$AB1082),"NÃO INFORMADO")</f>
        <v>PED</v>
      </c>
      <c r="D1082" s="17" t="str">
        <f>IFERROR(INDEX(Cadastro!$D$5:$D$112,$AB1082),"")</f>
        <v>6x1</v>
      </c>
      <c r="E1082" s="17" t="str">
        <f>IFERROR(INDEX(Cadastro!$G$5:$G$112,$AB1082),"")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43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53459</v>
      </c>
      <c r="B1083" s="17" t="s">
        <v>188</v>
      </c>
      <c r="C1083" s="17" t="str">
        <f>IFERROR(INDEX(Cadastro!$C$5:$C$112,$AB1083),"NÃO INFORMADO")</f>
        <v>MEC</v>
      </c>
      <c r="D1083" s="17" t="str">
        <f>IFERROR(INDEX(Cadastro!$D$5:$D$112,$AB1083),"")</f>
        <v>A</v>
      </c>
      <c r="E1083" s="17" t="str">
        <f>IFERROR(INDEX(Cadastro!$G$5:$G$112,$AB1083),"")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6x1"),WEEKDAY($F1083,2)=6,AND($A1083=$A1072,$L1072&gt;0)),"Folga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53459</v>
      </c>
      <c r="B1084" s="17" t="s">
        <v>188</v>
      </c>
      <c r="C1084" s="17" t="str">
        <f>IFERROR(INDEX(Cadastro!$C$5:$C$112,$AB1084),"NÃO INFORMADO")</f>
        <v>MEC</v>
      </c>
      <c r="D1084" s="17" t="str">
        <f>IFERROR(INDEX(Cadastro!$D$5:$D$112,$AB1084),"")</f>
        <v>A</v>
      </c>
      <c r="E1084" s="17" t="str">
        <f>IFERROR(INDEX(Cadastro!$G$5:$G$112,$AB1084),"")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6x1"),WEEKDAY($F1084,2)=6,AND($A1084=$A1073,$L1073&gt;0)),"Folga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53459</v>
      </c>
      <c r="B1085" s="17" t="s">
        <v>188</v>
      </c>
      <c r="C1085" s="17" t="str">
        <f>IFERROR(INDEX(Cadastro!$C$5:$C$112,$AB1085),"NÃO INFORMADO")</f>
        <v>MEC</v>
      </c>
      <c r="D1085" s="17" t="str">
        <f>IFERROR(INDEX(Cadastro!$D$5:$D$112,$AB1085),"")</f>
        <v>A</v>
      </c>
      <c r="E1085" s="17" t="str">
        <f>IFERROR(INDEX(Cadastro!$G$5:$G$112,$AB1085),"")</f>
        <v>A</v>
      </c>
      <c r="F1085" s="29">
        <v>46267</v>
      </c>
      <c r="G1085" s="32" t="str">
        <f t="shared" si="186"/>
        <v>qua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0</v>
      </c>
      <c r="M1085" s="30">
        <f>IFERROR(INDEX(Parâmetros!$E$6:$E$11,MATCH($K1085,Parâmetros!$A$6:$A$11,0)),"")</f>
        <v>7.58</v>
      </c>
      <c r="N1085" s="33">
        <f t="shared" si="187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188"/>
        <v/>
      </c>
      <c r="R1085" s="32" t="str">
        <f t="shared" si="189"/>
        <v/>
      </c>
      <c r="S1085" s="30" t="str">
        <f t="shared" si="190"/>
        <v/>
      </c>
      <c r="T1085" s="32" t="str">
        <f>IF($Q1085&lt;&gt;"Sim","",IF($N1085&gt;Parâmetros!$E$15,"Sim","Não"))</f>
        <v/>
      </c>
      <c r="U1085" s="17" t="str">
        <f t="shared" si="191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6x1"),WEEKDAY($F1085,2)=6,AND($A1085=$A1074,$L1074&gt;0)),"Folga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53459</v>
      </c>
      <c r="B1086" s="17" t="s">
        <v>188</v>
      </c>
      <c r="C1086" s="17" t="str">
        <f>IFERROR(INDEX(Cadastro!$C$5:$C$112,$AB1086),"NÃO INFORMADO")</f>
        <v>MEC</v>
      </c>
      <c r="D1086" s="17" t="str">
        <f>IFERROR(INDEX(Cadastro!$D$5:$D$112,$AB1086),"")</f>
        <v>A</v>
      </c>
      <c r="E1086" s="17" t="str">
        <f>IFERROR(INDEX(Cadastro!$G$5:$G$112,$AB1086),"")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188"/>
        <v/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6x1"),WEEKDAY($F1086,2)=6,AND($A1086=$A1075,$L1075&gt;0)),"Folga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53459</v>
      </c>
      <c r="B1087" s="17" t="s">
        <v>188</v>
      </c>
      <c r="C1087" s="17" t="str">
        <f>IFERROR(INDEX(Cadastro!$C$5:$C$112,$AB1087),"NÃO INFORMADO")</f>
        <v>MEC</v>
      </c>
      <c r="D1087" s="17" t="str">
        <f>IFERROR(INDEX(Cadastro!$D$5:$D$112,$AB1087),"")</f>
        <v>A</v>
      </c>
      <c r="E1087" s="17" t="str">
        <f>IFERROR(INDEX(Cadastro!$G$5:$G$112,$AB1087),"")</f>
        <v>A</v>
      </c>
      <c r="F1087" s="29">
        <v>46269</v>
      </c>
      <c r="G1087" s="32" t="str">
        <f t="shared" si="186"/>
        <v>sex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0</v>
      </c>
      <c r="M1087" s="30">
        <f>IFERROR(INDEX(Parâmetros!$E$6:$E$11,MATCH($K1087,Parâmetros!$A$6:$A$11,0)),"")</f>
        <v>7.58</v>
      </c>
      <c r="N1087" s="33">
        <f t="shared" si="18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188"/>
        <v/>
      </c>
      <c r="R1087" s="32" t="str">
        <f t="shared" si="189"/>
        <v/>
      </c>
      <c r="S1087" s="30" t="str">
        <f t="shared" si="190"/>
        <v/>
      </c>
      <c r="T1087" s="32" t="str">
        <f>IF($Q1087&lt;&gt;"Sim","",IF($N1087&gt;Parâmetros!$E$15,"Sim","Não"))</f>
        <v/>
      </c>
      <c r="U1087" s="17" t="str">
        <f t="shared" si="19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6x1"),WEEKDAY($F1087,2)=6,AND($A1087=$A1076,$L1076&gt;0)),"Folga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3 de 5 do ciclo</v>
      </c>
      <c r="W1087" s="34">
        <f>IF(OR(OR($D1087="6x1",$D1087="FF 6x1"),$D1087="5x2"),"",IF($AB1087&lt;&gt;$AB1086,IF(IFERROR(INDEX(Cadastro!$F$5:$F$112,$AB1087),"")="",IF($L1087&gt;0,1,0),IF(IFERROR(INDEX(Cadastro!$F$5:$F$112,$AB1087),"")&lt;=IFERROR(INDEX(Parâmetros!$B$39:$B$48,MATCH($E1087,Parâmetros!$A$39:$A$48,0)),99),IFERROR(INDEX(Cadastro!$F$5:$F$112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$112,$AB1087),"")="",0,IF(IFERROR(INDEX(Cadastro!$F$5:$F$112,$AB1087),"")&gt;IFERROR(INDEX(Parâmetros!$B$39:$B$48,MATCH($E1087,Parâmetros!$A$39:$A$48,0)),99),IFERROR(INDEX(Cadastro!$F$5:$F$112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registro"),IF(AND($AB1087&lt;&gt;$AB1086,IFERROR(INDEX(Cadastro!$F$5:$F$112,$AB1087),"")=""),"Indeterminado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IFERROR(MATCH($A1087&amp;"|"&amp;TEXT(_xlfn.MAXIFS(Cadastro!$E$5:$E$112,Cadastro!$A$5:$A$112,$A1087,Cadastro!$E$5:$E$112,"&lt;="&amp;$F1087),"yyyymmdd"),Cadastro!$I$5:$I$112,0),"")</f>
        <v>44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53459</v>
      </c>
      <c r="B1088" s="17" t="s">
        <v>188</v>
      </c>
      <c r="C1088" s="17" t="str">
        <f>IFERROR(INDEX(Cadastro!$C$5:$C$112,$AB1088),"NÃO INFORMADO")</f>
        <v>MEC</v>
      </c>
      <c r="D1088" s="17" t="str">
        <f>IFERROR(INDEX(Cadastro!$D$5:$D$112,$AB1088),"")</f>
        <v>A</v>
      </c>
      <c r="E1088" s="17" t="str">
        <f>IFERROR(INDEX(Cadastro!$G$5:$G$112,$AB1088),"")</f>
        <v>A</v>
      </c>
      <c r="F1088" s="29">
        <v>46270</v>
      </c>
      <c r="G1088" s="32" t="str">
        <f t="shared" si="186"/>
        <v>sáb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0</v>
      </c>
      <c r="M1088" s="30">
        <f>IFERROR(INDEX(Parâmetros!$E$6:$E$11,MATCH($K1088,Parâmetros!$A$6:$A$11,0)),"")</f>
        <v>7.58</v>
      </c>
      <c r="N1088" s="33">
        <f t="shared" si="18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188"/>
        <v/>
      </c>
      <c r="R1088" s="32" t="str">
        <f t="shared" si="189"/>
        <v/>
      </c>
      <c r="S1088" s="30" t="str">
        <f t="shared" si="190"/>
        <v/>
      </c>
      <c r="T1088" s="32" t="str">
        <f>IF($Q1088&lt;&gt;"Sim","",IF($N1088&gt;Parâmetros!$E$15,"Sim","Não"))</f>
        <v/>
      </c>
      <c r="U1088" s="17" t="str">
        <f t="shared" si="19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6x1"),WEEKDAY($F1088,2)=6,AND($A1088=$A1077,$L1077&gt;0)),"Folga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4 de 5 do ciclo</v>
      </c>
      <c r="W1088" s="34">
        <f>IF(OR(OR($D1088="6x1",$D1088="FF 6x1"),$D1088="5x2"),"",IF($AB1088&lt;&gt;$AB1087,IF(IFERROR(INDEX(Cadastro!$F$5:$F$112,$AB1088),"")="",IF($L1088&gt;0,1,0),IF(IFERROR(INDEX(Cadastro!$F$5:$F$112,$AB1088),"")&lt;=IFERROR(INDEX(Parâmetros!$B$39:$B$48,MATCH($E1088,Parâmetros!$A$39:$A$48,0)),99),IFERROR(INDEX(Cadastro!$F$5:$F$112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$112,$AB1088),"")="",0,IF(IFERROR(INDEX(Cadastro!$F$5:$F$112,$AB1088),"")&gt;IFERROR(INDEX(Parâmetros!$B$39:$B$48,MATCH($E1088,Parâmetros!$A$39:$A$48,0)),99),IFERROR(INDEX(Cadastro!$F$5:$F$112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registro"),IF(AND($AB1088&lt;&gt;$AB1087,IFERROR(INDEX(Cadastro!$F$5:$F$112,$AB1088),"")=""),"Indeterminado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IFERROR(MATCH($A1088&amp;"|"&amp;TEXT(_xlfn.MAXIFS(Cadastro!$E$5:$E$112,Cadastro!$A$5:$A$112,$A1088,Cadastro!$E$5:$E$112,"&lt;="&amp;$F1088),"yyyymmdd"),Cadastro!$I$5:$I$112,0),"")</f>
        <v>44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53459</v>
      </c>
      <c r="B1089" s="17" t="s">
        <v>188</v>
      </c>
      <c r="C1089" s="17" t="str">
        <f>IFERROR(INDEX(Cadastro!$C$5:$C$112,$AB1089),"NÃO INFORMADO")</f>
        <v>MEC</v>
      </c>
      <c r="D1089" s="17" t="str">
        <f>IFERROR(INDEX(Cadastro!$D$5:$D$112,$AB1089),"")</f>
        <v>A</v>
      </c>
      <c r="E1089" s="17" t="str">
        <f>IFERROR(INDEX(Cadastro!$G$5:$G$112,$AB1089),"")</f>
        <v>A</v>
      </c>
      <c r="F1089" s="29">
        <v>46271</v>
      </c>
      <c r="G1089" s="32" t="str">
        <f t="shared" si="186"/>
        <v>dom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0</v>
      </c>
      <c r="M1089" s="30">
        <f>IFERROR(INDEX(Parâmetros!$E$6:$E$11,MATCH($K1089,Parâmetros!$A$6:$A$11,0)),"")</f>
        <v>7.58</v>
      </c>
      <c r="N1089" s="33">
        <f t="shared" si="18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188"/>
        <v/>
      </c>
      <c r="R1089" s="32" t="str">
        <f t="shared" si="189"/>
        <v/>
      </c>
      <c r="S1089" s="30" t="str">
        <f t="shared" si="190"/>
        <v/>
      </c>
      <c r="T1089" s="32" t="str">
        <f>IF($Q1089&lt;&gt;"Sim","",IF($N1089&gt;Parâmetros!$E$15,"Sim","Não"))</f>
        <v/>
      </c>
      <c r="U1089" s="17" t="str">
        <f t="shared" si="19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6x1"),WEEKDAY($F1089,2)=6,AND($A1089=$A1078,$L1078&gt;0)),"Folga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5 de 5 do ciclo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44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53459</v>
      </c>
      <c r="B1090" s="17" t="s">
        <v>188</v>
      </c>
      <c r="C1090" s="17" t="str">
        <f>IFERROR(INDEX(Cadastro!$C$5:$C$112,$AB1090),"NÃO INFORMADO")</f>
        <v>MEC</v>
      </c>
      <c r="D1090" s="17" t="str">
        <f>IFERROR(INDEX(Cadastro!$D$5:$D$112,$AB1090),"")</f>
        <v>A</v>
      </c>
      <c r="E1090" s="17" t="str">
        <f>IFERROR(INDEX(Cadastro!$G$5:$G$112,$AB1090),"")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6x1"),WEEKDAY($F1090,2)=6,AND($A1090=$A1079,$L1079&gt;0)),"Folga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IFERROR(MATCH($A1090&amp;"|"&amp;TEXT(_xlfn.MAXIFS(Cadastro!$E$5:$E$112,Cadastro!$A$5:$A$112,$A1090,Cadastro!$E$5:$E$112,"&lt;="&amp;$F1090),"yyyymmdd"),Cadastro!$I$5:$I$112,0),"")</f>
        <v>44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53459</v>
      </c>
      <c r="B1091" s="17" t="s">
        <v>188</v>
      </c>
      <c r="C1091" s="17" t="str">
        <f>IFERROR(INDEX(Cadastro!$C$5:$C$112,$AB1091),"NÃO INFORMADO")</f>
        <v>MEC</v>
      </c>
      <c r="D1091" s="17" t="str">
        <f>IFERROR(INDEX(Cadastro!$D$5:$D$112,$AB1091),"")</f>
        <v>A</v>
      </c>
      <c r="E1091" s="17" t="str">
        <f>IFERROR(INDEX(Cadastro!$G$5:$G$112,$AB1091),"")</f>
        <v>A</v>
      </c>
      <c r="F1091" s="29">
        <v>46273</v>
      </c>
      <c r="G1091" s="32" t="str">
        <f t="shared" si="186"/>
        <v>ter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0</v>
      </c>
      <c r="M1091" s="30">
        <f>IFERROR(INDEX(Parâmetros!$E$6:$E$11,MATCH($K1091,Parâmetros!$A$6:$A$11,0)),"")</f>
        <v>7.58</v>
      </c>
      <c r="N1091" s="33">
        <f t="shared" si="187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88"/>
        <v/>
      </c>
      <c r="R1091" s="32" t="str">
        <f t="shared" si="189"/>
        <v/>
      </c>
      <c r="S1091" s="30" t="str">
        <f t="shared" si="190"/>
        <v/>
      </c>
      <c r="T1091" s="32" t="str">
        <f>IF($Q1091&lt;&gt;"Sim","",IF($N1091&gt;Parâmetros!$E$15,"Sim","Não"))</f>
        <v/>
      </c>
      <c r="U1091" s="17" t="str">
        <f t="shared" si="191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6x1"),WEEKDAY($F1091,2)=6,AND($A1091=$A1080,$L1080&gt;0)),"Folga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1 de 5 do ciclo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44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53459</v>
      </c>
      <c r="B1092" s="17" t="s">
        <v>188</v>
      </c>
      <c r="C1092" s="17" t="str">
        <f>IFERROR(INDEX(Cadastro!$C$5:$C$112,$AB1092),"NÃO INFORMADO")</f>
        <v>MEC</v>
      </c>
      <c r="D1092" s="17" t="str">
        <f>IFERROR(INDEX(Cadastro!$D$5:$D$112,$AB1092),"")</f>
        <v>A</v>
      </c>
      <c r="E1092" s="17" t="str">
        <f>IFERROR(INDEX(Cadastro!$G$5:$G$112,$AB1092),"")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Fora da apuração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6x1"),WEEKDAY($F1092,2)=6,AND($A1092=$A1081,$L1081&gt;0)),"Folga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44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53459</v>
      </c>
      <c r="B1093" s="17" t="s">
        <v>188</v>
      </c>
      <c r="C1093" s="17" t="str">
        <f>IFERROR(INDEX(Cadastro!$C$5:$C$112,$AB1093),"NÃO INFORMADO")</f>
        <v>MEC</v>
      </c>
      <c r="D1093" s="17" t="str">
        <f>IFERROR(INDEX(Cadastro!$D$5:$D$112,$AB1093),"")</f>
        <v>A</v>
      </c>
      <c r="E1093" s="17" t="str">
        <f>IFERROR(INDEX(Cadastro!$G$5:$G$112,$AB1093),"")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6x1"),WEEKDAY($F1093,2)=6,AND($A1093=$A1082,$L1082&gt;0)),"Folga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44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53459</v>
      </c>
      <c r="B1094" s="17" t="s">
        <v>188</v>
      </c>
      <c r="C1094" s="17" t="str">
        <f>IFERROR(INDEX(Cadastro!$C$5:$C$112,$AB1094),"NÃO INFORMADO")</f>
        <v>MEC</v>
      </c>
      <c r="D1094" s="17" t="str">
        <f>IFERROR(INDEX(Cadastro!$D$5:$D$112,$AB1094),"")</f>
        <v>A</v>
      </c>
      <c r="E1094" s="17" t="str">
        <f>IFERROR(INDEX(Cadastro!$G$5:$G$112,$AB1094),"")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6x1"),WEEKDAY($F1094,2)=6,AND($A1094=$A1083,$L1083&gt;0)),"Folga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44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53459</v>
      </c>
      <c r="B1095" s="17" t="s">
        <v>188</v>
      </c>
      <c r="C1095" s="17" t="str">
        <f>IFERROR(INDEX(Cadastro!$C$5:$C$112,$AB1095),"NÃO INFORMADO")</f>
        <v>MEC</v>
      </c>
      <c r="D1095" s="17" t="str">
        <f>IFERROR(INDEX(Cadastro!$D$5:$D$112,$AB1095),"")</f>
        <v>A</v>
      </c>
      <c r="E1095" s="17" t="str">
        <f>IFERROR(INDEX(Cadastro!$G$5:$G$112,$AB1095),"")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6x1"),WEEKDAY($F1095,2)=6,AND($A1095=$A1084,$L1084&gt;0)),"Folga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IFERROR(MATCH($A1095&amp;"|"&amp;TEXT(_xlfn.MAXIFS(Cadastro!$E$5:$E$112,Cadastro!$A$5:$A$112,$A1095,Cadastro!$E$5:$E$112,"&lt;="&amp;$F1095),"yyyymmdd"),Cadastro!$I$5:$I$112,0),"")</f>
        <v>44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53459</v>
      </c>
      <c r="B1096" s="17" t="s">
        <v>188</v>
      </c>
      <c r="C1096" s="17" t="str">
        <f>IFERROR(INDEX(Cadastro!$C$5:$C$112,$AB1096),"NÃO INFORMADO")</f>
        <v>MEC</v>
      </c>
      <c r="D1096" s="17" t="str">
        <f>IFERROR(INDEX(Cadastro!$D$5:$D$112,$AB1096),"")</f>
        <v>A</v>
      </c>
      <c r="E1096" s="17" t="str">
        <f>IFERROR(INDEX(Cadastro!$G$5:$G$112,$AB1096),"")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6x1"),WEEKDAY($F1096,2)=6,AND($A1096=$A1085,$L1085&gt;0)),"Folga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IFERROR(MATCH($A1096&amp;"|"&amp;TEXT(_xlfn.MAXIFS(Cadastro!$E$5:$E$112,Cadastro!$A$5:$A$112,$A1096,Cadastro!$E$5:$E$112,"&lt;="&amp;$F1096),"yyyymmdd"),Cadastro!$I$5:$I$112,0),"")</f>
        <v>44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53459</v>
      </c>
      <c r="B1097" s="17" t="s">
        <v>188</v>
      </c>
      <c r="C1097" s="17" t="str">
        <f>IFERROR(INDEX(Cadastro!$C$5:$C$112,$AB1097),"NÃO INFORMADO")</f>
        <v>MEC</v>
      </c>
      <c r="D1097" s="17" t="str">
        <f>IFERROR(INDEX(Cadastro!$D$5:$D$112,$AB1097),"")</f>
        <v>A</v>
      </c>
      <c r="E1097" s="17" t="str">
        <f>IFERROR(INDEX(Cadastro!$G$5:$G$112,$AB1097),"")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6x1"),WEEKDAY($F1097,2)=6,AND($A1097=$A1086,$L1086&gt;0)),"Folga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44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53459</v>
      </c>
      <c r="B1098" s="17" t="s">
        <v>188</v>
      </c>
      <c r="C1098" s="17" t="str">
        <f>IFERROR(INDEX(Cadastro!$C$5:$C$112,$AB1098),"NÃO INFORMADO")</f>
        <v>MEC</v>
      </c>
      <c r="D1098" s="17" t="str">
        <f>IFERROR(INDEX(Cadastro!$D$5:$D$112,$AB1098),"")</f>
        <v>A</v>
      </c>
      <c r="E1098" s="17" t="str">
        <f>IFERROR(INDEX(Cadastro!$G$5:$G$112,$AB1098),"")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6x1"),WEEKDAY($F1098,2)=6,AND($A1098=$A1087,$L1087&gt;0)),"Folga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44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53459</v>
      </c>
      <c r="B1099" s="17" t="s">
        <v>188</v>
      </c>
      <c r="C1099" s="17" t="str">
        <f>IFERROR(INDEX(Cadastro!$C$5:$C$112,$AB1099),"NÃO INFORMADO")</f>
        <v>MEC</v>
      </c>
      <c r="D1099" s="17" t="str">
        <f>IFERROR(INDEX(Cadastro!$D$5:$D$112,$AB1099),"")</f>
        <v>A</v>
      </c>
      <c r="E1099" s="17" t="str">
        <f>IFERROR(INDEX(Cadastro!$G$5:$G$112,$AB1099),"")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6x1"),WEEKDAY($F1099,2)=6,AND($A1099=$A1088,$L1088&gt;0)),"Folga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44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53459</v>
      </c>
      <c r="B1100" s="17" t="s">
        <v>188</v>
      </c>
      <c r="C1100" s="17" t="str">
        <f>IFERROR(INDEX(Cadastro!$C$5:$C$112,$AB1100),"NÃO INFORMADO")</f>
        <v>MEC</v>
      </c>
      <c r="D1100" s="17" t="str">
        <f>IFERROR(INDEX(Cadastro!$D$5:$D$112,$AB1100),"")</f>
        <v>A</v>
      </c>
      <c r="E1100" s="17" t="str">
        <f>IFERROR(INDEX(Cadastro!$G$5:$G$112,$AB1100),"")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6x1"),WEEKDAY($F1100,2)=6,AND($A1100=$A1089,$L1089&gt;0)),"Folga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44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53459</v>
      </c>
      <c r="B1101" s="17" t="s">
        <v>188</v>
      </c>
      <c r="C1101" s="17" t="str">
        <f>IFERROR(INDEX(Cadastro!$C$5:$C$112,$AB1101),"NÃO INFORMADO")</f>
        <v>MEC</v>
      </c>
      <c r="D1101" s="17" t="str">
        <f>IFERROR(INDEX(Cadastro!$D$5:$D$112,$AB1101),"")</f>
        <v>A</v>
      </c>
      <c r="E1101" s="17" t="str">
        <f>IFERROR(INDEX(Cadastro!$G$5:$G$112,$AB1101),"")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6x1"),WEEKDAY($F1101,2)=6,AND($A1101=$A1090,$L1090&gt;0)),"Folga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44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53459</v>
      </c>
      <c r="B1102" s="17" t="s">
        <v>188</v>
      </c>
      <c r="C1102" s="17" t="str">
        <f>IFERROR(INDEX(Cadastro!$C$5:$C$112,$AB1102),"NÃO INFORMADO")</f>
        <v>MEC</v>
      </c>
      <c r="D1102" s="17" t="str">
        <f>IFERROR(INDEX(Cadastro!$D$5:$D$112,$AB1102),"")</f>
        <v>A</v>
      </c>
      <c r="E1102" s="17" t="str">
        <f>IFERROR(INDEX(Cadastro!$G$5:$G$112,$AB1102),"")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6x1"),WEEKDAY($F1102,2)=6,AND($A1102=$A1091,$L1091&gt;0)),"Folga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IFERROR(MATCH($A1102&amp;"|"&amp;TEXT(_xlfn.MAXIFS(Cadastro!$E$5:$E$112,Cadastro!$A$5:$A$112,$A1102,Cadastro!$E$5:$E$112,"&lt;="&amp;$F1102),"yyyymmdd"),Cadastro!$I$5:$I$112,0),"")</f>
        <v>44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53459</v>
      </c>
      <c r="B1103" s="17" t="s">
        <v>188</v>
      </c>
      <c r="C1103" s="17" t="str">
        <f>IFERROR(INDEX(Cadastro!$C$5:$C$112,$AB1103),"NÃO INFORMADO")</f>
        <v>MEC</v>
      </c>
      <c r="D1103" s="17" t="str">
        <f>IFERROR(INDEX(Cadastro!$D$5:$D$112,$AB1103),"")</f>
        <v>A</v>
      </c>
      <c r="E1103" s="17" t="str">
        <f>IFERROR(INDEX(Cadastro!$G$5:$G$112,$AB1103),"")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6x1"),WEEKDAY($F1103,2)=6,AND($A1103=$A1092,$L1092&gt;0)),"Folga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44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53459</v>
      </c>
      <c r="B1104" s="17" t="s">
        <v>188</v>
      </c>
      <c r="C1104" s="17" t="str">
        <f>IFERROR(INDEX(Cadastro!$C$5:$C$112,$AB1104),"NÃO INFORMADO")</f>
        <v>MEC</v>
      </c>
      <c r="D1104" s="17" t="str">
        <f>IFERROR(INDEX(Cadastro!$D$5:$D$112,$AB1104),"")</f>
        <v>A</v>
      </c>
      <c r="E1104" s="17" t="str">
        <f>IFERROR(INDEX(Cadastro!$G$5:$G$112,$AB1104),"")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6x1"),WEEKDAY($F1104,2)=6,AND($A1104=$A1093,$L1093&gt;0)),"Folga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44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53459</v>
      </c>
      <c r="B1105" s="17" t="s">
        <v>188</v>
      </c>
      <c r="C1105" s="17" t="str">
        <f>IFERROR(INDEX(Cadastro!$C$5:$C$112,$AB1105),"NÃO INFORMADO")</f>
        <v>MEC</v>
      </c>
      <c r="D1105" s="17" t="str">
        <f>IFERROR(INDEX(Cadastro!$D$5:$D$112,$AB1105),"")</f>
        <v>A</v>
      </c>
      <c r="E1105" s="17" t="str">
        <f>IFERROR(INDEX(Cadastro!$G$5:$G$112,$AB1105),"")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6x1"),WEEKDAY($F1105,2)=6,AND($A1105=$A1094,$L1094&gt;0)),"Folga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44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53459</v>
      </c>
      <c r="B1106" s="17" t="s">
        <v>188</v>
      </c>
      <c r="C1106" s="17" t="str">
        <f>IFERROR(INDEX(Cadastro!$C$5:$C$112,$AB1106),"NÃO INFORMADO")</f>
        <v>MEC</v>
      </c>
      <c r="D1106" s="17" t="str">
        <f>IFERROR(INDEX(Cadastro!$D$5:$D$112,$AB1106),"")</f>
        <v>A</v>
      </c>
      <c r="E1106" s="17" t="str">
        <f>IFERROR(INDEX(Cadastro!$G$5:$G$112,$AB1106),"")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6x1"),WEEKDAY($F1106,2)=6,AND($A1106=$A1095,$L1095&gt;0)),"Folga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44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53459</v>
      </c>
      <c r="B1107" s="17" t="s">
        <v>188</v>
      </c>
      <c r="C1107" s="17" t="str">
        <f>IFERROR(INDEX(Cadastro!$C$5:$C$112,$AB1107),"NÃO INFORMADO")</f>
        <v>MEC</v>
      </c>
      <c r="D1107" s="17" t="str">
        <f>IFERROR(INDEX(Cadastro!$D$5:$D$112,$AB1107),"")</f>
        <v>A</v>
      </c>
      <c r="E1107" s="17" t="str">
        <f>IFERROR(INDEX(Cadastro!$G$5:$G$112,$AB1107),"")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6x1"),WEEKDAY($F1107,2)=6,AND($A1107=$A1096,$L1096&gt;0)),"Folga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44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53459</v>
      </c>
      <c r="B1108" s="17" t="s">
        <v>188</v>
      </c>
      <c r="C1108" s="17" t="str">
        <f>IFERROR(INDEX(Cadastro!$C$5:$C$112,$AB1108),"NÃO INFORMADO")</f>
        <v>MEC</v>
      </c>
      <c r="D1108" s="17" t="str">
        <f>IFERROR(INDEX(Cadastro!$D$5:$D$112,$AB1108),"")</f>
        <v>A</v>
      </c>
      <c r="E1108" s="17" t="str">
        <f>IFERROR(INDEX(Cadastro!$G$5:$G$112,$AB1108),"")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6x1"),WEEKDAY($F1108,2)=6,AND($A1108=$A1097,$L1097&gt;0)),"Folga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IFERROR(MATCH($A1108&amp;"|"&amp;TEXT(_xlfn.MAXIFS(Cadastro!$E$5:$E$112,Cadastro!$A$5:$A$112,$A1108,Cadastro!$E$5:$E$112,"&lt;="&amp;$F1108),"yyyymmdd"),Cadastro!$I$5:$I$112,0),"")</f>
        <v>44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53459</v>
      </c>
      <c r="B1109" s="17" t="s">
        <v>188</v>
      </c>
      <c r="C1109" s="17" t="str">
        <f>IFERROR(INDEX(Cadastro!$C$5:$C$112,$AB1109),"NÃO INFORMADO")</f>
        <v>MEC</v>
      </c>
      <c r="D1109" s="17" t="str">
        <f>IFERROR(INDEX(Cadastro!$D$5:$D$112,$AB1109),"")</f>
        <v>A</v>
      </c>
      <c r="E1109" s="17" t="str">
        <f>IFERROR(INDEX(Cadastro!$G$5:$G$112,$AB1109),"")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6x1"),WEEKDAY($F1109,2)=6,AND($A1109=$A1098,$L1098&gt;0)),"Folga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44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53459</v>
      </c>
      <c r="B1110" s="17" t="s">
        <v>188</v>
      </c>
      <c r="C1110" s="17" t="str">
        <f>IFERROR(INDEX(Cadastro!$C$5:$C$112,$AB1110),"NÃO INFORMADO")</f>
        <v>MEC</v>
      </c>
      <c r="D1110" s="17" t="str">
        <f>IFERROR(INDEX(Cadastro!$D$5:$D$112,$AB1110),"")</f>
        <v>A</v>
      </c>
      <c r="E1110" s="17" t="str">
        <f>IFERROR(INDEX(Cadastro!$G$5:$G$112,$AB1110),"")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6x1"),WEEKDAY($F1110,2)=6,AND($A1110=$A1099,$L1099&gt;0)),"Folga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44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53459</v>
      </c>
      <c r="B1111" s="17" t="s">
        <v>188</v>
      </c>
      <c r="C1111" s="17" t="str">
        <f>IFERROR(INDEX(Cadastro!$C$5:$C$112,$AB1111),"NÃO INFORMADO")</f>
        <v>MEC</v>
      </c>
      <c r="D1111" s="17" t="str">
        <f>IFERROR(INDEX(Cadastro!$D$5:$D$112,$AB1111),"")</f>
        <v>A</v>
      </c>
      <c r="E1111" s="17" t="str">
        <f>IFERROR(INDEX(Cadastro!$G$5:$G$112,$AB1111),"")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6x1"),WEEKDAY($F1111,2)=6,AND($A1111=$A1100,$L1100&gt;0)),"Folga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44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53459</v>
      </c>
      <c r="B1112" s="17" t="s">
        <v>188</v>
      </c>
      <c r="C1112" s="17" t="str">
        <f>IFERROR(INDEX(Cadastro!$C$5:$C$112,$AB1112),"NÃO INFORMADO")</f>
        <v>MEC</v>
      </c>
      <c r="D1112" s="17" t="str">
        <f>IFERROR(INDEX(Cadastro!$D$5:$D$112,$AB1112),"")</f>
        <v>A</v>
      </c>
      <c r="E1112" s="17" t="str">
        <f>IFERROR(INDEX(Cadastro!$G$5:$G$112,$AB1112),"")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6x1"),WEEKDAY($F1112,2)=6,AND($A1112=$A1101,$L1101&gt;0)),"Folga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44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53459</v>
      </c>
      <c r="B1113" s="17" t="s">
        <v>188</v>
      </c>
      <c r="C1113" s="17" t="str">
        <f>IFERROR(INDEX(Cadastro!$C$5:$C$112,$AB1113),"NÃO INFORMADO")</f>
        <v>MEC</v>
      </c>
      <c r="D1113" s="17" t="str">
        <f>IFERROR(INDEX(Cadastro!$D$5:$D$112,$AB1113),"")</f>
        <v>A</v>
      </c>
      <c r="E1113" s="17" t="str">
        <f>IFERROR(INDEX(Cadastro!$G$5:$G$112,$AB1113),"")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6x1"),WEEKDAY($F1113,2)=6,AND($A1113=$A1102,$L1102&gt;0)),"Folga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44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53459</v>
      </c>
      <c r="B1114" s="17" t="s">
        <v>188</v>
      </c>
      <c r="C1114" s="17" t="str">
        <f>IFERROR(INDEX(Cadastro!$C$5:$C$112,$AB1114),"NÃO INFORMADO")</f>
        <v>MEC</v>
      </c>
      <c r="D1114" s="17" t="str">
        <f>IFERROR(INDEX(Cadastro!$D$5:$D$112,$AB1114),"")</f>
        <v>A</v>
      </c>
      <c r="E1114" s="17" t="str">
        <f>IFERROR(INDEX(Cadastro!$G$5:$G$112,$AB1114),"")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6x1"),WEEKDAY($F1114,2)=6,AND($A1114=$A1103,$L1103&gt;0)),"Folga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44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53459</v>
      </c>
      <c r="B1115" s="17" t="s">
        <v>188</v>
      </c>
      <c r="C1115" s="17" t="str">
        <f>IFERROR(INDEX(Cadastro!$C$5:$C$112,$AB1115),"NÃO INFORMADO")</f>
        <v>MEC</v>
      </c>
      <c r="D1115" s="17" t="str">
        <f>IFERROR(INDEX(Cadastro!$D$5:$D$112,$AB1115),"")</f>
        <v>A</v>
      </c>
      <c r="E1115" s="17" t="str">
        <f>IFERROR(INDEX(Cadastro!$G$5:$G$112,$AB1115),"")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6x1"),WEEKDAY($F1115,2)=6,AND($A1115=$A1104,$L1104&gt;0)),"Folga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44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53459</v>
      </c>
      <c r="B1116" s="17" t="s">
        <v>188</v>
      </c>
      <c r="C1116" s="17" t="str">
        <f>IFERROR(INDEX(Cadastro!$C$5:$C$112,$AB1116),"NÃO INFORMADO")</f>
        <v>MEC</v>
      </c>
      <c r="D1116" s="17" t="str">
        <f>IFERROR(INDEX(Cadastro!$D$5:$D$112,$AB1116),"")</f>
        <v>A</v>
      </c>
      <c r="E1116" s="17" t="str">
        <f>IFERROR(INDEX(Cadastro!$G$5:$G$112,$AB1116),"")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6x1"),WEEKDAY($F1116,2)=6,AND($A1116=$A1105,$L1105&gt;0)),"Folga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44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53459</v>
      </c>
      <c r="B1117" s="17" t="s">
        <v>188</v>
      </c>
      <c r="C1117" s="17" t="str">
        <f>IFERROR(INDEX(Cadastro!$C$5:$C$112,$AB1117),"NÃO INFORMADO")</f>
        <v>MEC</v>
      </c>
      <c r="D1117" s="17" t="str">
        <f>IFERROR(INDEX(Cadastro!$D$5:$D$112,$AB1117),"")</f>
        <v>A</v>
      </c>
      <c r="E1117" s="17" t="str">
        <f>IFERROR(INDEX(Cadastro!$G$5:$G$112,$AB1117),"")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6x1"),WEEKDAY($F1117,2)=6,AND($A1117=$A1106,$L1106&gt;0)),"Folga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44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53459</v>
      </c>
      <c r="B1118" s="17" t="s">
        <v>188</v>
      </c>
      <c r="C1118" s="17" t="str">
        <f>IFERROR(INDEX(Cadastro!$C$5:$C$112,$AB1118),"NÃO INFORMADO")</f>
        <v>MEC</v>
      </c>
      <c r="D1118" s="17" t="str">
        <f>IFERROR(INDEX(Cadastro!$D$5:$D$112,$AB1118),"")</f>
        <v>A</v>
      </c>
      <c r="E1118" s="17" t="str">
        <f>IFERROR(INDEX(Cadastro!$G$5:$G$112,$AB1118),"")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6x1"),WEEKDAY($F1118,2)=6,AND($A1118=$A1107,$L1107&gt;0)),"Folga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$112,$AB1118),"")="",IF($L1118&gt;0,1,0),IF(IFERROR(INDEX(Cadastro!$F$5:$F$112,$AB1118),"")&lt;=IFERROR(INDEX(Parâmetros!$B$39:$B$48,MATCH($E1118,Parâmetros!$A$39:$A$48,0)),99),IFERROR(INDEX(Cadastro!$F$5:$F$112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$112,$AB1118),"")="",0,IF(IFERROR(INDEX(Cadastro!$F$5:$F$112,$AB1118),"")&gt;IFERROR(INDEX(Parâmetros!$B$39:$B$48,MATCH($E1118,Parâmetros!$A$39:$A$48,0)),99),IFERROR(INDEX(Cadastro!$F$5:$F$112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registro"),IF(AND($AB1118&lt;&gt;$AB1117,IFERROR(INDEX(Cadastro!$F$5:$F$112,$AB1118),"")=""),"Indeterminado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IFERROR(MATCH($A1118&amp;"|"&amp;TEXT(_xlfn.MAXIFS(Cadastro!$E$5:$E$112,Cadastro!$A$5:$A$112,$A1118,Cadastro!$E$5:$E$112,"&lt;="&amp;$F1118),"yyyymmdd"),Cadastro!$I$5:$I$112,0),"")</f>
        <v>44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IFERROR(INDEX(Cadastro!$C$5:$C$112,$AB1119),"NÃO INFORMADO")</f>
        <v>CAL</v>
      </c>
      <c r="D1119" s="17" t="str">
        <f>IFERROR(INDEX(Cadastro!$D$5:$D$112,$AB1119),"")</f>
        <v>6x1</v>
      </c>
      <c r="E1119" s="17" t="str">
        <f>IFERROR(INDEX(Cadastro!$G$5:$G$112,$AB1119),"")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6x1"),WEEKDAY($F1119,2)=6,AND($A1119=$A1108,$L1108&gt;0)),"Folga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$112,$AB1119),"")="",IF($L1119&gt;0,1,0),IF(IFERROR(INDEX(Cadastro!$F$5:$F$112,$AB1119),"")&lt;=IFERROR(INDEX(Parâmetros!$B$39:$B$48,MATCH($E1119,Parâmetros!$A$39:$A$48,0)),99),IFERROR(INDEX(Cadastro!$F$5:$F$112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$112,$AB1119),"")="",0,IF(IFERROR(INDEX(Cadastro!$F$5:$F$112,$AB1119),"")&gt;IFERROR(INDEX(Parâmetros!$B$39:$B$48,MATCH($E1119,Parâmetros!$A$39:$A$48,0)),99),IFERROR(INDEX(Cadastro!$F$5:$F$112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registro"),IF(AND($AB1119&lt;&gt;$AB1118,IFERROR(INDEX(Cadastro!$F$5:$F$112,$AB1119),"")=""),"Indeterminado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IFERROR(MATCH($A1119&amp;"|"&amp;TEXT(_xlfn.MAXIFS(Cadastro!$E$5:$E$112,Cadastro!$A$5:$A$112,$A1119,Cadastro!$E$5:$E$112,"&lt;="&amp;$F1119),"yyyymmdd"),Cadastro!$I$5:$I$112,0),"")</f>
        <v>46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IFERROR(INDEX(Cadastro!$C$5:$C$112,$AB1120),"NÃO INFORMADO")</f>
        <v>CAL</v>
      </c>
      <c r="D1120" s="17" t="str">
        <f>IFERROR(INDEX(Cadastro!$D$5:$D$112,$AB1120),"")</f>
        <v>6x1</v>
      </c>
      <c r="E1120" s="17" t="str">
        <f>IFERROR(INDEX(Cadastro!$G$5:$G$112,$AB1120),"")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6x1"),WEEKDAY($F1120,2)=6,AND($A1120=$A1109,$L1109&gt;0)),"Folga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46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IFERROR(INDEX(Cadastro!$C$5:$C$112,$AB1121),"NÃO INFORMADO")</f>
        <v>CAL</v>
      </c>
      <c r="D1121" s="17" t="str">
        <f>IFERROR(INDEX(Cadastro!$D$5:$D$112,$AB1121),"")</f>
        <v>6x1</v>
      </c>
      <c r="E1121" s="17" t="str">
        <f>IFERROR(INDEX(Cadastro!$G$5:$G$112,$AB1121),"")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520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1.34</v>
      </c>
      <c r="M1121" s="30">
        <f>IFERROR(INDEX(Parâmetros!$E$6:$E$11,MATCH($K1121,Parâmetros!$A$6:$A$11,0)),"")</f>
        <v>8.8000000000000007</v>
      </c>
      <c r="N1121" s="33">
        <f t="shared" si="193"/>
        <v>0.15227272727272728</v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94"/>
        <v/>
      </c>
      <c r="R1121" s="32" t="str">
        <f t="shared" si="195"/>
        <v/>
      </c>
      <c r="S1121" s="30" t="str">
        <f t="shared" si="196"/>
        <v/>
      </c>
      <c r="T1121" s="32" t="str">
        <f>IF($Q1121&lt;&gt;"Sim","",IF($N1121&gt;Parâmetros!$E$15,"Sim","Não"))</f>
        <v/>
      </c>
      <c r="U1121" s="17" t="str">
        <f t="shared" si="197"/>
        <v>Fora da apuração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6x1"),WEEKDAY($F1121,2)=6,AND($A1121=$A1110,$L1110&gt;0)),"Folga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46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IFERROR(INDEX(Cadastro!$C$5:$C$112,$AB1122),"NÃO INFORMADO")</f>
        <v>CAL</v>
      </c>
      <c r="D1122" s="17" t="str">
        <f>IFERROR(INDEX(Cadastro!$D$5:$D$112,$AB1122),"")</f>
        <v>6x1</v>
      </c>
      <c r="E1122" s="17" t="str">
        <f>IFERROR(INDEX(Cadastro!$G$5:$G$112,$AB1122),"")</f>
        <v>6x1</v>
      </c>
      <c r="F1122" s="29">
        <v>46268</v>
      </c>
      <c r="G1122" s="32" t="str">
        <f t="shared" si="192"/>
        <v>qui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0</v>
      </c>
      <c r="M1122" s="30">
        <f>IFERROR(INDEX(Parâmetros!$E$6:$E$11,MATCH($K1122,Parâmetros!$A$6:$A$11,0)),"")</f>
        <v>8.8000000000000007</v>
      </c>
      <c r="N1122" s="33">
        <f t="shared" si="193"/>
        <v>0</v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94"/>
        <v/>
      </c>
      <c r="R1122" s="32" t="str">
        <f t="shared" si="195"/>
        <v/>
      </c>
      <c r="S1122" s="30" t="str">
        <f t="shared" si="196"/>
        <v/>
      </c>
      <c r="T1122" s="32" t="str">
        <f>IF($Q1122&lt;&gt;"Sim","",IF($N1122&gt;Parâmetros!$E$15,"Sim","Não"))</f>
        <v/>
      </c>
      <c r="U1122" s="17" t="str">
        <f t="shared" si="197"/>
        <v>Fora da apuração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6x1"),WEEKDAY($F1122,2)=6,AND($A1122=$A1111,$L1111&gt;0)),"Folga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FALTA DE REGISTRO · dia útil da escala 6x1</v>
      </c>
      <c r="W1122" s="34" t="str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Falta de registro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IFERROR(MATCH($A1122&amp;"|"&amp;TEXT(_xlfn.MAXIFS(Cadastro!$E$5:$E$112,Cadastro!$A$5:$A$112,$A1122,Cadastro!$E$5:$E$112,"&lt;="&amp;$F1122),"yyyymmdd"),Cadastro!$I$5:$I$112,0),"")</f>
        <v>46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IFERROR(INDEX(Cadastro!$C$5:$C$112,$AB1123),"NÃO INFORMADO")</f>
        <v>CAL</v>
      </c>
      <c r="D1123" s="17" t="str">
        <f>IFERROR(INDEX(Cadastro!$D$5:$D$112,$AB1123),"")</f>
        <v>6x1</v>
      </c>
      <c r="E1123" s="17" t="str">
        <f>IFERROR(INDEX(Cadastro!$G$5:$G$112,$AB1123),"")</f>
        <v>6x1</v>
      </c>
      <c r="F1123" s="29">
        <v>46269</v>
      </c>
      <c r="G1123" s="32" t="str">
        <f t="shared" si="192"/>
        <v>sex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0</v>
      </c>
      <c r="M1123" s="30">
        <f>IFERROR(INDEX(Parâmetros!$E$6:$E$11,MATCH($K1123,Parâmetros!$A$6:$A$11,0)),"")</f>
        <v>8.8000000000000007</v>
      </c>
      <c r="N1123" s="33">
        <f t="shared" si="193"/>
        <v>0</v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94"/>
        <v/>
      </c>
      <c r="R1123" s="32" t="str">
        <f t="shared" si="195"/>
        <v/>
      </c>
      <c r="S1123" s="30" t="str">
        <f t="shared" si="196"/>
        <v/>
      </c>
      <c r="T1123" s="32" t="str">
        <f>IF($Q1123&lt;&gt;"Sim","",IF($N1123&gt;Parâmetros!$E$15,"Sim","Não"))</f>
        <v/>
      </c>
      <c r="U1123" s="17" t="str">
        <f t="shared" si="197"/>
        <v>Fora da apuração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FALTA DE REGISTRO · dia útil da escala 6x1</v>
      </c>
      <c r="W1123" s="34" t="str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Falta de registro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46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IFERROR(INDEX(Cadastro!$C$5:$C$112,$AB1124),"NÃO INFORMADO")</f>
        <v>CAL</v>
      </c>
      <c r="D1124" s="17" t="str">
        <f>IFERROR(INDEX(Cadastro!$D$5:$D$112,$AB1124),"")</f>
        <v>6x1</v>
      </c>
      <c r="E1124" s="17" t="str">
        <f>IFERROR(INDEX(Cadastro!$G$5:$G$112,$AB1124),"")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46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IFERROR(INDEX(Cadastro!$C$5:$C$112,$AB1125),"NÃO INFORMADO")</f>
        <v>CAL</v>
      </c>
      <c r="D1125" s="17" t="str">
        <f>IFERROR(INDEX(Cadastro!$D$5:$D$112,$AB1125),"")</f>
        <v>6x1</v>
      </c>
      <c r="E1125" s="17" t="str">
        <f>IFERROR(INDEX(Cadastro!$G$5:$G$112,$AB1125),"")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46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IFERROR(INDEX(Cadastro!$C$5:$C$112,$AB1126),"NÃO INFORMADO")</f>
        <v>CAL</v>
      </c>
      <c r="D1126" s="17" t="str">
        <f>IFERROR(INDEX(Cadastro!$D$5:$D$112,$AB1126),"")</f>
        <v>6x1</v>
      </c>
      <c r="E1126" s="17" t="str">
        <f>IFERROR(INDEX(Cadastro!$G$5:$G$112,$AB1126),"")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0</v>
      </c>
      <c r="M1126" s="30">
        <f>IFERROR(INDEX(Parâmetros!$E$6:$E$11,MATCH($K1126,Parâmetros!$A$6:$A$11,0)),"")</f>
        <v>8.8000000000000007</v>
      </c>
      <c r="N1126" s="33">
        <f t="shared" si="193"/>
        <v>0</v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>Fora da apuração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FALTA DE REGISTRO · dia útil da escala 6x1</v>
      </c>
      <c r="W1126" s="34" t="str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Falta de registro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46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IFERROR(INDEX(Cadastro!$C$5:$C$112,$AB1127),"NÃO INFORMADO")</f>
        <v>CAL</v>
      </c>
      <c r="D1127" s="17" t="str">
        <f>IFERROR(INDEX(Cadastro!$D$5:$D$112,$AB1127),"")</f>
        <v>6x1</v>
      </c>
      <c r="E1127" s="17" t="str">
        <f>IFERROR(INDEX(Cadastro!$G$5:$G$112,$AB1127),"")</f>
        <v>6x1</v>
      </c>
      <c r="F1127" s="29">
        <v>46273</v>
      </c>
      <c r="G1127" s="32" t="str">
        <f t="shared" si="192"/>
        <v>ter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0</v>
      </c>
      <c r="M1127" s="30">
        <f>IFERROR(INDEX(Parâmetros!$E$6:$E$11,MATCH($K1127,Parâmetros!$A$6:$A$11,0)),"")</f>
        <v>8.8000000000000007</v>
      </c>
      <c r="N1127" s="33">
        <f t="shared" si="193"/>
        <v>0</v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94"/>
        <v/>
      </c>
      <c r="R1127" s="32" t="str">
        <f t="shared" si="195"/>
        <v/>
      </c>
      <c r="S1127" s="30" t="str">
        <f t="shared" si="196"/>
        <v/>
      </c>
      <c r="T1127" s="32" t="str">
        <f>IF($Q1127&lt;&gt;"Sim","",IF($N1127&gt;Parâmetros!$E$15,"Sim","Não"))</f>
        <v/>
      </c>
      <c r="U1127" s="17" t="str">
        <f t="shared" si="197"/>
        <v>Fora da apuração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FALTA DE REGISTRO · dia útil da escala 6x1</v>
      </c>
      <c r="W1127" s="34" t="str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Falta de registro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46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IFERROR(INDEX(Cadastro!$C$5:$C$112,$AB1128),"NÃO INFORMADO")</f>
        <v>CAL</v>
      </c>
      <c r="D1128" s="17" t="str">
        <f>IFERROR(INDEX(Cadastro!$D$5:$D$112,$AB1128),"")</f>
        <v>6x1</v>
      </c>
      <c r="E1128" s="17" t="str">
        <f>IFERROR(INDEX(Cadastro!$G$5:$G$112,$AB1128),"")</f>
        <v>6x1</v>
      </c>
      <c r="F1128" s="29">
        <v>46274</v>
      </c>
      <c r="G1128" s="32" t="str">
        <f t="shared" si="192"/>
        <v>qua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0</v>
      </c>
      <c r="M1128" s="30">
        <f>IFERROR(INDEX(Parâmetros!$E$6:$E$11,MATCH($K1128,Parâmetros!$A$6:$A$11,0)),"")</f>
        <v>8.8000000000000007</v>
      </c>
      <c r="N1128" s="33">
        <f t="shared" si="193"/>
        <v>0</v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94"/>
        <v/>
      </c>
      <c r="R1128" s="32" t="str">
        <f t="shared" si="195"/>
        <v/>
      </c>
      <c r="S1128" s="30" t="str">
        <f t="shared" si="196"/>
        <v/>
      </c>
      <c r="T1128" s="32" t="str">
        <f>IF($Q1128&lt;&gt;"Sim","",IF($N1128&gt;Parâmetros!$E$15,"Sim","Não"))</f>
        <v/>
      </c>
      <c r="U1128" s="17" t="str">
        <f t="shared" si="197"/>
        <v>Fora da apuração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FALTA DE REGISTRO · dia útil da escala 6x1</v>
      </c>
      <c r="W1128" s="34" t="str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Falta de registro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IFERROR(MATCH($A1128&amp;"|"&amp;TEXT(_xlfn.MAXIFS(Cadastro!$E$5:$E$112,Cadastro!$A$5:$A$112,$A1128,Cadastro!$E$5:$E$112,"&lt;="&amp;$F1128),"yyyymmdd"),Cadastro!$I$5:$I$112,0),"")</f>
        <v>46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IFERROR(INDEX(Cadastro!$C$5:$C$112,$AB1129),"NÃO INFORMADO")</f>
        <v>CAL</v>
      </c>
      <c r="D1129" s="17" t="str">
        <f>IFERROR(INDEX(Cadastro!$D$5:$D$112,$AB1129),"")</f>
        <v>6x1</v>
      </c>
      <c r="E1129" s="17" t="str">
        <f>IFERROR(INDEX(Cadastro!$G$5:$G$112,$AB1129),"")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IFERROR(MATCH($A1129&amp;"|"&amp;TEXT(_xlfn.MAXIFS(Cadastro!$E$5:$E$112,Cadastro!$A$5:$A$112,$A1129,Cadastro!$E$5:$E$112,"&lt;="&amp;$F1129),"yyyymmdd"),Cadastro!$I$5:$I$112,0),"")</f>
        <v>46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IFERROR(INDEX(Cadastro!$C$5:$C$112,$AB1130),"NÃO INFORMADO")</f>
        <v>CAL</v>
      </c>
      <c r="D1130" s="17" t="str">
        <f>IFERROR(INDEX(Cadastro!$D$5:$D$112,$AB1130),"")</f>
        <v>6x1</v>
      </c>
      <c r="E1130" s="17" t="str">
        <f>IFERROR(INDEX(Cadastro!$G$5:$G$112,$AB1130),"")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46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IFERROR(INDEX(Cadastro!$C$5:$C$112,$AB1131),"NÃO INFORMADO")</f>
        <v>CAL</v>
      </c>
      <c r="D1131" s="17" t="str">
        <f>IFERROR(INDEX(Cadastro!$D$5:$D$112,$AB1131),"")</f>
        <v>6x1</v>
      </c>
      <c r="E1131" s="17" t="str">
        <f>IFERROR(INDEX(Cadastro!$G$5:$G$112,$AB1131),"")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46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IFERROR(INDEX(Cadastro!$C$5:$C$112,$AB1132),"NÃO INFORMADO")</f>
        <v>CAL</v>
      </c>
      <c r="D1132" s="17" t="str">
        <f>IFERROR(INDEX(Cadastro!$D$5:$D$112,$AB1132),"")</f>
        <v>6x1</v>
      </c>
      <c r="E1132" s="17" t="str">
        <f>IFERROR(INDEX(Cadastro!$G$5:$G$112,$AB1132),"")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46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IFERROR(INDEX(Cadastro!$C$5:$C$112,$AB1133),"NÃO INFORMADO")</f>
        <v>CAL</v>
      </c>
      <c r="D1133" s="17" t="str">
        <f>IFERROR(INDEX(Cadastro!$D$5:$D$112,$AB1133),"")</f>
        <v>6x1</v>
      </c>
      <c r="E1133" s="17" t="str">
        <f>IFERROR(INDEX(Cadastro!$G$5:$G$112,$AB1133),"")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46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IFERROR(INDEX(Cadastro!$C$5:$C$112,$AB1134),"NÃO INFORMADO")</f>
        <v>CAL</v>
      </c>
      <c r="D1134" s="17" t="str">
        <f>IFERROR(INDEX(Cadastro!$D$5:$D$112,$AB1134),"")</f>
        <v>6x1</v>
      </c>
      <c r="E1134" s="17" t="str">
        <f>IFERROR(INDEX(Cadastro!$G$5:$G$112,$AB1134),"")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46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IFERROR(INDEX(Cadastro!$C$5:$C$112,$AB1135),"NÃO INFORMADO")</f>
        <v>CAL</v>
      </c>
      <c r="D1135" s="17" t="str">
        <f>IFERROR(INDEX(Cadastro!$D$5:$D$112,$AB1135),"")</f>
        <v>6x1</v>
      </c>
      <c r="E1135" s="17" t="str">
        <f>IFERROR(INDEX(Cadastro!$G$5:$G$112,$AB1135),"")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IFERROR(MATCH($A1135&amp;"|"&amp;TEXT(_xlfn.MAXIFS(Cadastro!$E$5:$E$112,Cadastro!$A$5:$A$112,$A1135,Cadastro!$E$5:$E$112,"&lt;="&amp;$F1135),"yyyymmdd"),Cadastro!$I$5:$I$112,0),"")</f>
        <v>46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IFERROR(INDEX(Cadastro!$C$5:$C$112,$AB1136),"NÃO INFORMADO")</f>
        <v>CAL</v>
      </c>
      <c r="D1136" s="17" t="str">
        <f>IFERROR(INDEX(Cadastro!$D$5:$D$112,$AB1136),"")</f>
        <v>6x1</v>
      </c>
      <c r="E1136" s="17" t="str">
        <f>IFERROR(INDEX(Cadastro!$G$5:$G$112,$AB1136),"")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46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IFERROR(INDEX(Cadastro!$C$5:$C$112,$AB1137),"NÃO INFORMADO")</f>
        <v>CAL</v>
      </c>
      <c r="D1137" s="17" t="str">
        <f>IFERROR(INDEX(Cadastro!$D$5:$D$112,$AB1137),"")</f>
        <v>6x1</v>
      </c>
      <c r="E1137" s="17" t="str">
        <f>IFERROR(INDEX(Cadastro!$G$5:$G$112,$AB1137),"")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46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IFERROR(INDEX(Cadastro!$C$5:$C$112,$AB1138),"NÃO INFORMADO")</f>
        <v>CAL</v>
      </c>
      <c r="D1138" s="17" t="str">
        <f>IFERROR(INDEX(Cadastro!$D$5:$D$112,$AB1138),"")</f>
        <v>6x1</v>
      </c>
      <c r="E1138" s="17" t="str">
        <f>IFERROR(INDEX(Cadastro!$G$5:$G$112,$AB1138),"")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46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IFERROR(INDEX(Cadastro!$C$5:$C$112,$AB1139),"NÃO INFORMADO")</f>
        <v>CAL</v>
      </c>
      <c r="D1139" s="17" t="str">
        <f>IFERROR(INDEX(Cadastro!$D$5:$D$112,$AB1139),"")</f>
        <v>6x1</v>
      </c>
      <c r="E1139" s="17" t="str">
        <f>IFERROR(INDEX(Cadastro!$G$5:$G$112,$AB1139),"")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46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IFERROR(INDEX(Cadastro!$C$5:$C$112,$AB1140),"NÃO INFORMADO")</f>
        <v>CAL</v>
      </c>
      <c r="D1140" s="17" t="str">
        <f>IFERROR(INDEX(Cadastro!$D$5:$D$112,$AB1140),"")</f>
        <v>6x1</v>
      </c>
      <c r="E1140" s="17" t="str">
        <f>IFERROR(INDEX(Cadastro!$G$5:$G$112,$AB1140),"")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46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IFERROR(INDEX(Cadastro!$C$5:$C$112,$AB1141),"NÃO INFORMADO")</f>
        <v>CAL</v>
      </c>
      <c r="D1141" s="17" t="str">
        <f>IFERROR(INDEX(Cadastro!$D$5:$D$112,$AB1141),"")</f>
        <v>6x1</v>
      </c>
      <c r="E1141" s="17" t="str">
        <f>IFERROR(INDEX(Cadastro!$G$5:$G$112,$AB1141),"")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46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IFERROR(INDEX(Cadastro!$C$5:$C$112,$AB1142),"NÃO INFORMADO")</f>
        <v>CAL</v>
      </c>
      <c r="D1142" s="17" t="str">
        <f>IFERROR(INDEX(Cadastro!$D$5:$D$112,$AB1142),"")</f>
        <v>6x1</v>
      </c>
      <c r="E1142" s="17" t="str">
        <f>IFERROR(INDEX(Cadastro!$G$5:$G$112,$AB1142),"")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46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IFERROR(INDEX(Cadastro!$C$5:$C$112,$AB1143),"NÃO INFORMADO")</f>
        <v>CAL</v>
      </c>
      <c r="D1143" s="17" t="str">
        <f>IFERROR(INDEX(Cadastro!$D$5:$D$112,$AB1143),"")</f>
        <v>6x1</v>
      </c>
      <c r="E1143" s="17" t="str">
        <f>IFERROR(INDEX(Cadastro!$G$5:$G$112,$AB1143),"")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46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IFERROR(INDEX(Cadastro!$C$5:$C$112,$AB1144),"NÃO INFORMADO")</f>
        <v>CAL</v>
      </c>
      <c r="D1144" s="17" t="str">
        <f>IFERROR(INDEX(Cadastro!$D$5:$D$112,$AB1144),"")</f>
        <v>6x1</v>
      </c>
      <c r="E1144" s="17" t="str">
        <f>IFERROR(INDEX(Cadastro!$G$5:$G$112,$AB1144),"")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46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IFERROR(INDEX(Cadastro!$C$5:$C$112,$AB1145),"NÃO INFORMADO")</f>
        <v>CAL</v>
      </c>
      <c r="D1145" s="17" t="str">
        <f>IFERROR(INDEX(Cadastro!$D$5:$D$112,$AB1145),"")</f>
        <v>6x1</v>
      </c>
      <c r="E1145" s="17" t="str">
        <f>IFERROR(INDEX(Cadastro!$G$5:$G$112,$AB1145),"")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46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IFERROR(INDEX(Cadastro!$C$5:$C$112,$AB1146),"NÃO INFORMADO")</f>
        <v>CAL</v>
      </c>
      <c r="D1146" s="17" t="str">
        <f>IFERROR(INDEX(Cadastro!$D$5:$D$112,$AB1146),"")</f>
        <v>6x1</v>
      </c>
      <c r="E1146" s="17" t="str">
        <f>IFERROR(INDEX(Cadastro!$G$5:$G$112,$AB1146),"")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46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IFERROR(INDEX(Cadastro!$C$5:$C$112,$AB1147),"NÃO INFORMADO")</f>
        <v>CAL</v>
      </c>
      <c r="D1147" s="17" t="str">
        <f>IFERROR(INDEX(Cadastro!$D$5:$D$112,$AB1147),"")</f>
        <v>6x1</v>
      </c>
      <c r="E1147" s="17" t="str">
        <f>IFERROR(INDEX(Cadastro!$G$5:$G$112,$AB1147),"")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46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IFERROR(INDEX(Cadastro!$C$5:$C$112,$AB1148),"NÃO INFORMADO")</f>
        <v>CAL</v>
      </c>
      <c r="D1148" s="17" t="str">
        <f>IFERROR(INDEX(Cadastro!$D$5:$D$112,$AB1148),"")</f>
        <v>6x1</v>
      </c>
      <c r="E1148" s="17" t="str">
        <f>IFERROR(INDEX(Cadastro!$G$5:$G$112,$AB1148),"")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46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IFERROR(INDEX(Cadastro!$C$5:$C$112,$AB1149),"NÃO INFORMADO")</f>
        <v>CAL</v>
      </c>
      <c r="D1149" s="17" t="str">
        <f>IFERROR(INDEX(Cadastro!$D$5:$D$112,$AB1149),"")</f>
        <v>6x1</v>
      </c>
      <c r="E1149" s="17" t="str">
        <f>IFERROR(INDEX(Cadastro!$G$5:$G$112,$AB1149),"")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6x1"),WEEKDAY($F1149,2)=6,AND($A1149=$A1143,$L1143&gt;0)),"Folga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$112,$AB1149),"")="",IF($L1149&gt;0,1,0),IF(IFERROR(INDEX(Cadastro!$F$5:$F$112,$AB1149),"")&lt;=IFERROR(INDEX(Parâmetros!$B$39:$B$48,MATCH($E1149,Parâmetros!$A$39:$A$48,0)),99),IFERROR(INDEX(Cadastro!$F$5:$F$112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$112,$AB1149),"")="",0,IF(IFERROR(INDEX(Cadastro!$F$5:$F$112,$AB1149),"")&gt;IFERROR(INDEX(Parâmetros!$B$39:$B$48,MATCH($E1149,Parâmetros!$A$39:$A$48,0)),99),IFERROR(INDEX(Cadastro!$F$5:$F$112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registro"),IF(AND($AB1149&lt;&gt;$AB1148,IFERROR(INDEX(Cadastro!$F$5:$F$112,$AB1149),"")=""),"Indeterminado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IFERROR(MATCH($A1149&amp;"|"&amp;TEXT(_xlfn.MAXIFS(Cadastro!$E$5:$E$112,Cadastro!$A$5:$A$112,$A1149,Cadastro!$E$5:$E$112,"&lt;="&amp;$F1149),"yyyymmdd"),Cadastro!$I$5:$I$112,0),"")</f>
        <v>46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IFERROR(INDEX(Cadastro!$C$5:$C$112,$AB1150),"NÃO INFORMADO")</f>
        <v>CAL</v>
      </c>
      <c r="D1150" s="17" t="str">
        <f>IFERROR(INDEX(Cadastro!$D$5:$D$112,$AB1150),"")</f>
        <v>6x1</v>
      </c>
      <c r="E1150" s="17" t="str">
        <f>IFERROR(INDEX(Cadastro!$G$5:$G$112,$AB1150),"")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6x1"),WEEKDAY($F1150,2)=6,AND($A1150=$A1144,$L1144&gt;0)),"Folga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$112,$AB1150),"")="",IF($L1150&gt;0,1,0),IF(IFERROR(INDEX(Cadastro!$F$5:$F$112,$AB1150),"")&lt;=IFERROR(INDEX(Parâmetros!$B$39:$B$48,MATCH($E1150,Parâmetros!$A$39:$A$48,0)),99),IFERROR(INDEX(Cadastro!$F$5:$F$112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$112,$AB1150),"")="",0,IF(IFERROR(INDEX(Cadastro!$F$5:$F$112,$AB1150),"")&gt;IFERROR(INDEX(Parâmetros!$B$39:$B$48,MATCH($E1150,Parâmetros!$A$39:$A$48,0)),99),IFERROR(INDEX(Cadastro!$F$5:$F$112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registro"),IF(AND($AB1150&lt;&gt;$AB1149,IFERROR(INDEX(Cadastro!$F$5:$F$112,$AB1150),"")=""),"Indeterminado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IFERROR(MATCH($A1150&amp;"|"&amp;TEXT(_xlfn.MAXIFS(Cadastro!$E$5:$E$112,Cadastro!$A$5:$A$112,$A1150,Cadastro!$E$5:$E$112,"&lt;="&amp;$F1150),"yyyymmdd"),Cadastro!$I$5:$I$112,0),"")</f>
        <v>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IFERROR(INDEX(Cadastro!$C$5:$C$112,$AB1151),"NÃO INFORMADO")</f>
        <v>CAL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IFERROR(INDEX(Cadastro!$C$5:$C$112,$AB1152),"NÃO INFORMADO")</f>
        <v>CAL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IFERROR(INDEX(Cadastro!$C$5:$C$112,$AB1153),"NÃO INFORMADO")</f>
        <v>CAL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IFERROR(INDEX(Cadastro!$C$5:$C$112,$AB1154),"NÃO INFORMADO")</f>
        <v>CAL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46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52484</v>
      </c>
      <c r="B1155" s="17" t="s">
        <v>190</v>
      </c>
      <c r="C1155" s="17" t="str">
        <f>IFERROR(INDEX(Cadastro!$C$5:$C$112,$AB1155),"NÃO INFORMADO")</f>
        <v>PED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6x1"),WEEKDAY($F1155,2)=6,AND($A1155=$A1144,$L1144&gt;0)),"Folga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47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52484</v>
      </c>
      <c r="B1156" s="17" t="s">
        <v>190</v>
      </c>
      <c r="C1156" s="17" t="str">
        <f>IFERROR(INDEX(Cadastro!$C$5:$C$112,$AB1156),"NÃO INFORMADO")</f>
        <v>PED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760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2.8400000000000003</v>
      </c>
      <c r="M1156" s="30">
        <f>IFERROR(INDEX(Parâmetros!$E$6:$E$11,MATCH($K1156,Parâmetros!$A$6:$A$11,0)),"")</f>
        <v>8.8000000000000007</v>
      </c>
      <c r="N1156" s="33">
        <f t="shared" si="199"/>
        <v>0.32272727272727275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4.2000000000000011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6x1"),WEEKDAY($F1156,2)=6,AND($A1156=$A1145,$L1145&gt;0)),"Folga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47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52484</v>
      </c>
      <c r="B1157" s="17" t="s">
        <v>190</v>
      </c>
      <c r="C1157" s="17" t="str">
        <f>IFERROR(INDEX(Cadastro!$C$5:$C$112,$AB1157),"NÃO INFORMADO")</f>
        <v>PED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480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0.48</v>
      </c>
      <c r="M1157" s="30">
        <f>IFERROR(INDEX(Parâmetros!$E$6:$E$11,MATCH($K1157,Parâmetros!$A$6:$A$11,0)),"")</f>
        <v>8.8000000000000007</v>
      </c>
      <c r="N1157" s="33">
        <f t="shared" si="199"/>
        <v>5.4545454545454536E-2</v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00"/>
        <v/>
      </c>
      <c r="R1157" s="32" t="str">
        <f t="shared" si="201"/>
        <v/>
      </c>
      <c r="S1157" s="30" t="str">
        <f t="shared" si="202"/>
        <v/>
      </c>
      <c r="T1157" s="32" t="str">
        <f>IF($Q1157&lt;&gt;"Sim","",IF($N1157&gt;Parâmetros!$E$15,"Sim","Não"))</f>
        <v/>
      </c>
      <c r="U1157" s="17" t="str">
        <f t="shared" si="203"/>
        <v>Fora da apuração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6x1"),WEEKDAY($F1157,2)=6,AND($A1157=$A1146,$L1146&gt;0)),"Folga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IFERROR(MATCH($A1157&amp;"|"&amp;TEXT(_xlfn.MAXIFS(Cadastro!$E$5:$E$112,Cadastro!$A$5:$A$112,$A1157,Cadastro!$E$5:$E$112,"&lt;="&amp;$F1157),"yyyymmdd"),Cadastro!$I$5:$I$112,0),"")</f>
        <v>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52484</v>
      </c>
      <c r="B1158" s="17" t="s">
        <v>190</v>
      </c>
      <c r="C1158" s="17" t="str">
        <f>IFERROR(INDEX(Cadastro!$C$5:$C$112,$AB1158),"NÃO INFORMADO")</f>
        <v>PED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46268</v>
      </c>
      <c r="G1158" s="32" t="str">
        <f t="shared" si="198"/>
        <v>qui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99"/>
        <v>0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200"/>
        <v/>
      </c>
      <c r="R1158" s="32" t="str">
        <f t="shared" si="201"/>
        <v/>
      </c>
      <c r="S1158" s="30" t="str">
        <f t="shared" si="202"/>
        <v/>
      </c>
      <c r="T1158" s="32" t="str">
        <f>IF($Q1158&lt;&gt;"Sim","",IF($N1158&gt;Parâmetros!$E$15,"Sim","Não"))</f>
        <v/>
      </c>
      <c r="U1158" s="17" t="str">
        <f t="shared" si="20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6x1"),WEEKDAY($F1158,2)=6,AND($A1158=$A1147,$L1147&gt;0)),"Folga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47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52484</v>
      </c>
      <c r="B1159" s="17" t="s">
        <v>190</v>
      </c>
      <c r="C1159" s="17" t="str">
        <f>IFERROR(INDEX(Cadastro!$C$5:$C$112,$AB1159),"NÃO INFORMADO")</f>
        <v>PED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46269</v>
      </c>
      <c r="G1159" s="32" t="str">
        <f t="shared" si="198"/>
        <v>sex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9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200"/>
        <v/>
      </c>
      <c r="R1159" s="32" t="str">
        <f t="shared" si="201"/>
        <v/>
      </c>
      <c r="S1159" s="30" t="str">
        <f t="shared" si="202"/>
        <v/>
      </c>
      <c r="T1159" s="32" t="str">
        <f>IF($Q1159&lt;&gt;"Sim","",IF($N1159&gt;Parâmetros!$E$15,"Sim","Não"))</f>
        <v/>
      </c>
      <c r="U1159" s="17" t="str">
        <f t="shared" si="20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6x1"),WEEKDAY($F1159,2)=6,AND($A1159=$A1148,$L1148&gt;0)),"Folga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47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52484</v>
      </c>
      <c r="B1160" s="17" t="s">
        <v>190</v>
      </c>
      <c r="C1160" s="17" t="str">
        <f>IFERROR(INDEX(Cadastro!$C$5:$C$112,$AB1160),"NÃO INFORMADO")</f>
        <v>PED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46270</v>
      </c>
      <c r="G1160" s="32" t="str">
        <f t="shared" si="198"/>
        <v>sáb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/>
      </c>
      <c r="L1160" s="30">
        <f>SUMIFS(Dados!$E:$E,Dados!$A:$A,$A1160,Dados!$S:$S,$F1160)</f>
        <v>0</v>
      </c>
      <c r="M1160" s="30" t="str">
        <f>IFERROR(INDEX(Parâmetros!$E$6:$E$11,MATCH($K1160,Parâmetros!$A$6:$A$11,0)),"")</f>
        <v/>
      </c>
      <c r="N1160" s="33" t="str">
        <f t="shared" si="199"/>
        <v/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200"/>
        <v/>
      </c>
      <c r="R1160" s="32" t="str">
        <f t="shared" si="201"/>
        <v/>
      </c>
      <c r="S1160" s="30" t="str">
        <f t="shared" si="202"/>
        <v/>
      </c>
      <c r="T1160" s="32" t="str">
        <f>IF($Q1160&lt;&gt;"Sim","",IF($N1160&gt;Parâmetros!$E$15,"Sim","Não"))</f>
        <v/>
      </c>
      <c r="U1160" s="17" t="str">
        <f t="shared" si="203"/>
        <v>Folga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6x1"),WEEKDAY($F1160,2)=6,AND($A1160=$A1149,$L1149&gt;0)),"Folga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Folga de fim de semana · sem apontamento no sábado nem no domingo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Folga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47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52484</v>
      </c>
      <c r="B1161" s="17" t="s">
        <v>190</v>
      </c>
      <c r="C1161" s="17" t="str">
        <f>IFERROR(INDEX(Cadastro!$C$5:$C$112,$AB1161),"NÃO INFORMADO")</f>
        <v>PED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6x1"),WEEKDAY($F1161,2)=6,AND($A1161=$A1150,$L1150&gt;0)),"Folga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sem apontamento no sábado nem no domingo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47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52484</v>
      </c>
      <c r="B1162" s="17" t="s">
        <v>190</v>
      </c>
      <c r="C1162" s="17" t="str">
        <f>IFERROR(INDEX(Cadastro!$C$5:$C$112,$AB1162),"NÃO INFORMADO")</f>
        <v>PED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Fora da apuração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6x1"),WEEKDAY($F1162,2)=6,AND($A1162=$A1151,$L1151&gt;0)),"Folga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47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52484</v>
      </c>
      <c r="B1163" s="17" t="s">
        <v>190</v>
      </c>
      <c r="C1163" s="17" t="str">
        <f>IFERROR(INDEX(Cadastro!$C$5:$C$112,$AB1163),"NÃO INFORMADO")</f>
        <v>PED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46273</v>
      </c>
      <c r="G1163" s="32" t="str">
        <f t="shared" si="198"/>
        <v>ter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0</v>
      </c>
      <c r="M1163" s="30">
        <f>IFERROR(INDEX(Parâmetros!$E$6:$E$11,MATCH($K1163,Parâmetros!$A$6:$A$11,0)),"")</f>
        <v>8.8000000000000007</v>
      </c>
      <c r="N1163" s="33">
        <f t="shared" si="199"/>
        <v>0</v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200"/>
        <v/>
      </c>
      <c r="R1163" s="32" t="str">
        <f t="shared" si="201"/>
        <v/>
      </c>
      <c r="S1163" s="30" t="str">
        <f t="shared" si="202"/>
        <v/>
      </c>
      <c r="T1163" s="32" t="str">
        <f>IF($Q1163&lt;&gt;"Sim","",IF($N1163&gt;Parâmetros!$E$15,"Sim","Não"))</f>
        <v/>
      </c>
      <c r="U1163" s="17" t="str">
        <f t="shared" si="203"/>
        <v>Fora da apuração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6x1"),WEEKDAY($F1163,2)=6,AND($A1163=$A1152,$L1152&gt;0)),"Folga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FALTA DE REGISTRO · dia útil da escala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Falta de registro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47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52484</v>
      </c>
      <c r="B1164" s="17" t="s">
        <v>190</v>
      </c>
      <c r="C1164" s="17" t="str">
        <f>IFERROR(INDEX(Cadastro!$C$5:$C$112,$AB1164),"NÃO INFORMADO")</f>
        <v>PED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46274</v>
      </c>
      <c r="G1164" s="32" t="str">
        <f t="shared" si="198"/>
        <v>qua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9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00"/>
        <v/>
      </c>
      <c r="R1164" s="32" t="str">
        <f t="shared" si="201"/>
        <v/>
      </c>
      <c r="S1164" s="30" t="str">
        <f t="shared" si="202"/>
        <v/>
      </c>
      <c r="T1164" s="32" t="str">
        <f>IF($Q1164&lt;&gt;"Sim","",IF($N1164&gt;Parâmetros!$E$15,"Sim","Não"))</f>
        <v/>
      </c>
      <c r="U1164" s="17" t="str">
        <f t="shared" si="20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6x1"),WEEKDAY($F1164,2)=6,AND($A1164=$A1153,$L1153&gt;0)),"Folga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IFERROR(MATCH($A1164&amp;"|"&amp;TEXT(_xlfn.MAXIFS(Cadastro!$E$5:$E$112,Cadastro!$A$5:$A$112,$A1164,Cadastro!$E$5:$E$112,"&lt;="&amp;$F1164),"yyyymmdd"),Cadastro!$I$5:$I$112,0),"")</f>
        <v>47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52484</v>
      </c>
      <c r="B1165" s="17" t="s">
        <v>190</v>
      </c>
      <c r="C1165" s="17" t="str">
        <f>IFERROR(INDEX(Cadastro!$C$5:$C$112,$AB1165),"NÃO INFORMADO")</f>
        <v>PED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6x1"),WEEKDAY($F1165,2)=6,AND($A1165=$A1154,$L1154&gt;0)),"Folga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47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52484</v>
      </c>
      <c r="B1166" s="17" t="s">
        <v>190</v>
      </c>
      <c r="C1166" s="17" t="str">
        <f>IFERROR(INDEX(Cadastro!$C$5:$C$112,$AB1166),"NÃO INFORMADO")</f>
        <v>PED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6x1"),WEEKDAY($F1166,2)=6,AND($A1166=$A1155,$L1155&gt;0)),"Folga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47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52484</v>
      </c>
      <c r="B1167" s="17" t="s">
        <v>190</v>
      </c>
      <c r="C1167" s="17" t="str">
        <f>IFERROR(INDEX(Cadastro!$C$5:$C$112,$AB1167),"NÃO INFORMADO")</f>
        <v>PED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6x1"),WEEKDAY($F1167,2)=6,AND($A1167=$A1156,$L1156&gt;0)),"Folga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apontou no domingo anterior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47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52484</v>
      </c>
      <c r="B1168" s="17" t="s">
        <v>190</v>
      </c>
      <c r="C1168" s="17" t="str">
        <f>IFERROR(INDEX(Cadastro!$C$5:$C$112,$AB1168),"NÃO INFORMADO")</f>
        <v>PED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6x1"),WEEKDAY($F1168,2)=6,AND($A1168=$A1157,$L1157&gt;0)),"Folga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47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52484</v>
      </c>
      <c r="B1169" s="17" t="s">
        <v>190</v>
      </c>
      <c r="C1169" s="17" t="str">
        <f>IFERROR(INDEX(Cadastro!$C$5:$C$112,$AB1169),"NÃO INFORMADO")</f>
        <v>PED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6x1"),WEEKDAY($F1169,2)=6,AND($A1169=$A1158,$L1158&gt;0)),"Folga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47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52484</v>
      </c>
      <c r="B1170" s="17" t="s">
        <v>190</v>
      </c>
      <c r="C1170" s="17" t="str">
        <f>IFERROR(INDEX(Cadastro!$C$5:$C$112,$AB1170),"NÃO INFORMADO")</f>
        <v>PED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6x1"),WEEKDAY($F1170,2)=6,AND($A1170=$A1159,$L1159&gt;0)),"Folga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47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52484</v>
      </c>
      <c r="B1171" s="17" t="s">
        <v>190</v>
      </c>
      <c r="C1171" s="17" t="str">
        <f>IFERROR(INDEX(Cadastro!$C$5:$C$112,$AB1171),"NÃO INFORMADO")</f>
        <v>PED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6x1"),WEEKDAY($F1171,2)=6,AND($A1171=$A1160,$L1160&gt;0)),"Folga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IFERROR(MATCH($A1171&amp;"|"&amp;TEXT(_xlfn.MAXIFS(Cadastro!$E$5:$E$112,Cadastro!$A$5:$A$112,$A1171,Cadastro!$E$5:$E$112,"&lt;="&amp;$F1171),"yyyymmdd"),Cadastro!$I$5:$I$112,0),"")</f>
        <v>47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52484</v>
      </c>
      <c r="B1172" s="17" t="s">
        <v>190</v>
      </c>
      <c r="C1172" s="17" t="str">
        <f>IFERROR(INDEX(Cadastro!$C$5:$C$112,$AB1172),"NÃO INFORMADO")</f>
        <v>PED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6x1"),WEEKDAY($F1172,2)=6,AND($A1172=$A1161,$L1161&gt;0)),"Folga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47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52484</v>
      </c>
      <c r="B1173" s="17" t="s">
        <v>190</v>
      </c>
      <c r="C1173" s="17" t="str">
        <f>IFERROR(INDEX(Cadastro!$C$5:$C$112,$AB1173),"NÃO INFORMADO")</f>
        <v>PED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6x1"),WEEKDAY($F1173,2)=6,AND($A1173=$A1162,$L1162&gt;0)),"Folga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47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52484</v>
      </c>
      <c r="B1174" s="17" t="s">
        <v>190</v>
      </c>
      <c r="C1174" s="17" t="str">
        <f>IFERROR(INDEX(Cadastro!$C$5:$C$112,$AB1174),"NÃO INFORMADO")</f>
        <v>PED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6x1"),WEEKDAY($F1174,2)=6,AND($A1174=$A1163,$L1163&gt;0)),"Folga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47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52484</v>
      </c>
      <c r="B1175" s="17" t="s">
        <v>190</v>
      </c>
      <c r="C1175" s="17" t="str">
        <f>IFERROR(INDEX(Cadastro!$C$5:$C$112,$AB1175),"NÃO INFORMADO")</f>
        <v>PED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6x1"),WEEKDAY($F1175,2)=6,AND($A1175=$A1164,$L1164&gt;0)),"Folga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47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52484</v>
      </c>
      <c r="B1176" s="17" t="s">
        <v>190</v>
      </c>
      <c r="C1176" s="17" t="str">
        <f>IFERROR(INDEX(Cadastro!$C$5:$C$112,$AB1176),"NÃO INFORMADO")</f>
        <v>PED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6x1"),WEEKDAY($F1176,2)=6,AND($A1176=$A1165,$L1165&gt;0)),"Folga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47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52484</v>
      </c>
      <c r="B1177" s="17" t="s">
        <v>190</v>
      </c>
      <c r="C1177" s="17" t="str">
        <f>IFERROR(INDEX(Cadastro!$C$5:$C$112,$AB1177),"NÃO INFORMADO")</f>
        <v>PED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6x1"),WEEKDAY($F1177,2)=6,AND($A1177=$A1166,$L1166&gt;0)),"Folga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47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52484</v>
      </c>
      <c r="B1178" s="17" t="s">
        <v>190</v>
      </c>
      <c r="C1178" s="17" t="str">
        <f>IFERROR(INDEX(Cadastro!$C$5:$C$112,$AB1178),"NÃO INFORMADO")</f>
        <v>PED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6x1"),WEEKDAY($F1178,2)=6,AND($A1178=$A1167,$L1167&gt;0)),"Folga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47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52484</v>
      </c>
      <c r="B1179" s="17" t="s">
        <v>190</v>
      </c>
      <c r="C1179" s="17" t="str">
        <f>IFERROR(INDEX(Cadastro!$C$5:$C$112,$AB1179),"NÃO INFORMADO")</f>
        <v>PED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6x1"),WEEKDAY($F1179,2)=6,AND($A1179=$A1168,$L1168&gt;0)),"Folga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47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52484</v>
      </c>
      <c r="B1180" s="17" t="s">
        <v>190</v>
      </c>
      <c r="C1180" s="17" t="str">
        <f>IFERROR(INDEX(Cadastro!$C$5:$C$112,$AB1180),"NÃO INFORMADO")</f>
        <v>PED</v>
      </c>
      <c r="D1180" s="17" t="str">
        <f>IFERROR(INDEX(Cadastro!$D$5:$D$112,$AB1180),"")</f>
        <v>6x1</v>
      </c>
      <c r="E1180" s="17" t="str">
        <f>IFERROR(INDEX(Cadastro!$G$5:$G$112,$AB1180),"")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6x1"),WEEKDAY($F1180,2)=6,AND($A1180=$A1169,$L1169&gt;0)),"Folga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$112,$AB1180),"")="",IF($L1180&gt;0,1,0),IF(IFERROR(INDEX(Cadastro!$F$5:$F$112,$AB1180),"")&lt;=IFERROR(INDEX(Parâmetros!$B$39:$B$48,MATCH($E1180,Parâmetros!$A$39:$A$48,0)),99),IFERROR(INDEX(Cadastro!$F$5:$F$112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$112,$AB1180),"")="",0,IF(IFERROR(INDEX(Cadastro!$F$5:$F$112,$AB1180),"")&gt;IFERROR(INDEX(Parâmetros!$B$39:$B$48,MATCH($E1180,Parâmetros!$A$39:$A$48,0)),99),IFERROR(INDEX(Cadastro!$F$5:$F$112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registro"),IF(AND($AB1180&lt;&gt;$AB1179,IFERROR(INDEX(Cadastro!$F$5:$F$112,$AB1180),"")=""),"Indeterminado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IFERROR(MATCH($A1180&amp;"|"&amp;TEXT(_xlfn.MAXIFS(Cadastro!$E$5:$E$112,Cadastro!$A$5:$A$112,$A1180,Cadastro!$E$5:$E$112,"&lt;="&amp;$F1180),"yyyymmdd"),Cadastro!$I$5:$I$112,0),"")</f>
        <v>47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52484</v>
      </c>
      <c r="B1181" s="17" t="s">
        <v>190</v>
      </c>
      <c r="C1181" s="17" t="str">
        <f>IFERROR(INDEX(Cadastro!$C$5:$C$112,$AB1181),"NÃO INFORMADO")</f>
        <v>PED</v>
      </c>
      <c r="D1181" s="17" t="str">
        <f>IFERROR(INDEX(Cadastro!$D$5:$D$112,$AB1181),"")</f>
        <v>6x1</v>
      </c>
      <c r="E1181" s="17" t="str">
        <f>IFERROR(INDEX(Cadastro!$G$5:$G$112,$AB1181),"")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6x1"),WEEKDAY($F1181,2)=6,AND($A1181=$A1170,$L1170&gt;0)),"Folga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$112,$AB1181),"")="",IF($L1181&gt;0,1,0),IF(IFERROR(INDEX(Cadastro!$F$5:$F$112,$AB1181),"")&lt;=IFERROR(INDEX(Parâmetros!$B$39:$B$48,MATCH($E1181,Parâmetros!$A$39:$A$48,0)),99),IFERROR(INDEX(Cadastro!$F$5:$F$112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$112,$AB1181),"")="",0,IF(IFERROR(INDEX(Cadastro!$F$5:$F$112,$AB1181),"")&gt;IFERROR(INDEX(Parâmetros!$B$39:$B$48,MATCH($E1181,Parâmetros!$A$39:$A$48,0)),99),IFERROR(INDEX(Cadastro!$F$5:$F$112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registro"),IF(AND($AB1181&lt;&gt;$AB1180,IFERROR(INDEX(Cadastro!$F$5:$F$112,$AB1181),"")=""),"Indeterminado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IFERROR(MATCH($A1181&amp;"|"&amp;TEXT(_xlfn.MAXIFS(Cadastro!$E$5:$E$112,Cadastro!$A$5:$A$112,$A1181,Cadastro!$E$5:$E$112,"&lt;="&amp;$F1181),"yyyymmdd"),Cadastro!$I$5:$I$112,0),"")</f>
        <v>47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52484</v>
      </c>
      <c r="B1182" s="17" t="s">
        <v>190</v>
      </c>
      <c r="C1182" s="17" t="str">
        <f>IFERROR(INDEX(Cadastro!$C$5:$C$112,$AB1182),"NÃO INFORMADO")</f>
        <v>PED</v>
      </c>
      <c r="D1182" s="17" t="str">
        <f>IFERROR(INDEX(Cadastro!$D$5:$D$112,$AB1182),"")</f>
        <v>6x1</v>
      </c>
      <c r="E1182" s="17" t="str">
        <f>IFERROR(INDEX(Cadastro!$G$5:$G$112,$AB1182),"")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6x1"),WEEKDAY($F1182,2)=6,AND($A1182=$A1171,$L1171&gt;0)),"Folga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IFERROR(MATCH($A1182&amp;"|"&amp;TEXT(_xlfn.MAXIFS(Cadastro!$E$5:$E$112,Cadastro!$A$5:$A$112,$A1182,Cadastro!$E$5:$E$112,"&lt;="&amp;$F1182),"yyyymmdd"),Cadastro!$I$5:$I$112,0),"")</f>
        <v>47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52484</v>
      </c>
      <c r="B1183" s="17" t="s">
        <v>190</v>
      </c>
      <c r="C1183" s="17" t="str">
        <f>IFERROR(INDEX(Cadastro!$C$5:$C$112,$AB1183),"NÃO INFORMADO")</f>
        <v>PED</v>
      </c>
      <c r="D1183" s="17" t="str">
        <f>IFERROR(INDEX(Cadastro!$D$5:$D$112,$AB1183),"")</f>
        <v>6x1</v>
      </c>
      <c r="E1183" s="17" t="str">
        <f>IFERROR(INDEX(Cadastro!$G$5:$G$112,$AB1183),"")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6x1"),WEEKDAY($F1183,2)=6,AND($A1183=$A1172,$L1172&gt;0)),"Folga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47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52484</v>
      </c>
      <c r="B1184" s="17" t="s">
        <v>190</v>
      </c>
      <c r="C1184" s="17" t="str">
        <f>IFERROR(INDEX(Cadastro!$C$5:$C$112,$AB1184),"NÃO INFORMADO")</f>
        <v>PED</v>
      </c>
      <c r="D1184" s="17" t="str">
        <f>IFERROR(INDEX(Cadastro!$D$5:$D$112,$AB1184),"")</f>
        <v>6x1</v>
      </c>
      <c r="E1184" s="17" t="str">
        <f>IFERROR(INDEX(Cadastro!$G$5:$G$112,$AB1184),"")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6x1"),WEEKDAY($F1184,2)=6,AND($A1184=$A1173,$L1173&gt;0)),"Folga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47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52484</v>
      </c>
      <c r="B1185" s="17" t="s">
        <v>190</v>
      </c>
      <c r="C1185" s="17" t="str">
        <f>IFERROR(INDEX(Cadastro!$C$5:$C$112,$AB1185),"NÃO INFORMADO")</f>
        <v>PED</v>
      </c>
      <c r="D1185" s="17" t="str">
        <f>IFERROR(INDEX(Cadastro!$D$5:$D$112,$AB1185),"")</f>
        <v>6x1</v>
      </c>
      <c r="E1185" s="17" t="str">
        <f>IFERROR(INDEX(Cadastro!$G$5:$G$112,$AB1185),"")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6x1"),WEEKDAY($F1185,2)=6,AND($A1185=$A1174,$L1174&gt;0)),"Folga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47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52484</v>
      </c>
      <c r="B1186" s="17" t="s">
        <v>190</v>
      </c>
      <c r="C1186" s="17" t="str">
        <f>IFERROR(INDEX(Cadastro!$C$5:$C$112,$AB1186),"NÃO INFORMADO")</f>
        <v>PED</v>
      </c>
      <c r="D1186" s="17" t="str">
        <f>IFERROR(INDEX(Cadastro!$D$5:$D$112,$AB1186),"")</f>
        <v>6x1</v>
      </c>
      <c r="E1186" s="17" t="str">
        <f>IFERROR(INDEX(Cadastro!$G$5:$G$112,$AB1186),"")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6x1"),WEEKDAY($F1186,2)=6,AND($A1186=$A1175,$L1175&gt;0)),"Folga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47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52484</v>
      </c>
      <c r="B1187" s="17" t="s">
        <v>190</v>
      </c>
      <c r="C1187" s="17" t="str">
        <f>IFERROR(INDEX(Cadastro!$C$5:$C$112,$AB1187),"NÃO INFORMADO")</f>
        <v>PED</v>
      </c>
      <c r="D1187" s="17" t="str">
        <f>IFERROR(INDEX(Cadastro!$D$5:$D$112,$AB1187),"")</f>
        <v>6x1</v>
      </c>
      <c r="E1187" s="17" t="str">
        <f>IFERROR(INDEX(Cadastro!$G$5:$G$112,$AB1187),"")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6x1"),WEEKDAY($F1187,2)=6,AND($A1187=$A1176,$L1176&gt;0)),"Folga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IFERROR(MATCH($A1187&amp;"|"&amp;TEXT(_xlfn.MAXIFS(Cadastro!$E$5:$E$112,Cadastro!$A$5:$A$112,$A1187,Cadastro!$E$5:$E$112,"&lt;="&amp;$F1187),"yyyymmdd"),Cadastro!$I$5:$I$112,0),"")</f>
        <v>47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52484</v>
      </c>
      <c r="B1188" s="17" t="s">
        <v>190</v>
      </c>
      <c r="C1188" s="17" t="str">
        <f>IFERROR(INDEX(Cadastro!$C$5:$C$112,$AB1188),"NÃO INFORMADO")</f>
        <v>PED</v>
      </c>
      <c r="D1188" s="17" t="str">
        <f>IFERROR(INDEX(Cadastro!$D$5:$D$112,$AB1188),"")</f>
        <v>6x1</v>
      </c>
      <c r="E1188" s="17" t="str">
        <f>IFERROR(INDEX(Cadastro!$G$5:$G$112,$AB1188),"")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6x1"),WEEKDAY($F1188,2)=6,AND($A1188=$A1177,$L1177&gt;0)),"Folga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IFERROR(MATCH($A1188&amp;"|"&amp;TEXT(_xlfn.MAXIFS(Cadastro!$E$5:$E$112,Cadastro!$A$5:$A$112,$A1188,Cadastro!$E$5:$E$112,"&lt;="&amp;$F1188),"yyyymmdd"),Cadastro!$I$5:$I$112,0),"")</f>
        <v>47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52484</v>
      </c>
      <c r="B1189" s="17" t="s">
        <v>190</v>
      </c>
      <c r="C1189" s="17" t="str">
        <f>IFERROR(INDEX(Cadastro!$C$5:$C$112,$AB1189),"NÃO INFORMADO")</f>
        <v>PED</v>
      </c>
      <c r="D1189" s="17" t="str">
        <f>IFERROR(INDEX(Cadastro!$D$5:$D$112,$AB1189),"")</f>
        <v>6x1</v>
      </c>
      <c r="E1189" s="17" t="str">
        <f>IFERROR(INDEX(Cadastro!$G$5:$G$112,$AB1189),"")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6x1"),WEEKDAY($F1189,2)=6,AND($A1189=$A1178,$L1178&gt;0)),"Folga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47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52484</v>
      </c>
      <c r="B1190" s="17" t="s">
        <v>190</v>
      </c>
      <c r="C1190" s="17" t="str">
        <f>IFERROR(INDEX(Cadastro!$C$5:$C$112,$AB1190),"NÃO INFORMADO")</f>
        <v>PED</v>
      </c>
      <c r="D1190" s="17" t="str">
        <f>IFERROR(INDEX(Cadastro!$D$5:$D$112,$AB1190),"")</f>
        <v>6x1</v>
      </c>
      <c r="E1190" s="17" t="str">
        <f>IFERROR(INDEX(Cadastro!$G$5:$G$112,$AB1190),"")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6x1"),WEEKDAY($F1190,2)=6,AND($A1190=$A1179,$L1179&gt;0)),"Folga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47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55387</v>
      </c>
      <c r="B1191" s="17" t="s">
        <v>191</v>
      </c>
      <c r="C1191" s="17" t="str">
        <f>IFERROR(INDEX(Cadastro!$C$5:$C$112,$AB1191),"NÃO INFORMADO")</f>
        <v>NÃO INFORMADO</v>
      </c>
      <c r="D1191" s="17" t="str">
        <f>IFERROR(INDEX(Cadastro!$D$5:$D$112,$AB1191),"")</f>
        <v>B</v>
      </c>
      <c r="E1191" s="17" t="str">
        <f>IFERROR(INDEX(Cadastro!$G$5:$G$112,$AB1191),"")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B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7.67</v>
      </c>
      <c r="N1191" s="33">
        <f t="shared" ref="N1191:N1226" si="205">IFERROR($L1191/$M1191,"")</f>
        <v>0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Não</v>
      </c>
      <c r="R1191" s="32" t="str">
        <f t="shared" ref="R1191:R1226" si="207">IF($Q1191&lt;&gt;"Sim","",IF($N1191&gt;=$O1191,"Sim","Não"))</f>
        <v/>
      </c>
      <c r="S1191" s="30" t="str">
        <f t="shared" ref="S1191:S1226" si="208">IF($Q1191&lt;&gt;"Sim","",MAX(0,$M1191*$O1191-$L1191))</f>
        <v/>
      </c>
      <c r="T1191" s="32" t="str">
        <f>IF($Q1191&lt;&gt;"Sim","",IF($N1191&gt;Parâmetros!$E$15,"Sim","Não"))</f>
        <v/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Falta de registro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6x1"),WEEKDAY($F1191,2)=6,AND($A1191=$A1180,$L1180&gt;0)),"Folga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1</v>
      </c>
      <c r="AA1191" s="34">
        <f>IF(OR($L1191&gt;0,$F1191&gt;Parâmetros!$E$14),0,IF(OR($A1191&lt;&gt;$A1192,$F1192&gt;Parâmetros!$E$14),1,N($AA1192)+1))</f>
        <v>2</v>
      </c>
      <c r="AB1191" s="31">
        <f>IFERROR(MATCH($A1191&amp;"|"&amp;TEXT(_xlfn.MAXIFS(Cadastro!$E$5:$E$112,Cadastro!$A$5:$A$112,$A1191,Cadastro!$E$5:$E$112,"&lt;="&amp;$F1191),"yyyymmdd"),Cadastro!$I$5:$I$112,0),"")</f>
        <v>48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55387</v>
      </c>
      <c r="B1192" s="17" t="s">
        <v>191</v>
      </c>
      <c r="C1192" s="17" t="str">
        <f>IFERROR(INDEX(Cadastro!$C$5:$C$112,$AB1192),"NÃO INFORMADO")</f>
        <v>NÃO INFORMADO</v>
      </c>
      <c r="D1192" s="17" t="str">
        <f>IFERROR(INDEX(Cadastro!$D$5:$D$112,$AB1192),"")</f>
        <v>B</v>
      </c>
      <c r="E1192" s="17" t="str">
        <f>IFERROR(INDEX(Cadastro!$G$5:$G$112,$AB1192),"")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B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7.67</v>
      </c>
      <c r="N1192" s="33">
        <f t="shared" si="205"/>
        <v>0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Não</v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Falta de registro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6x1"),WEEKDAY($F1192,2)=6,AND($A1192=$A1181,$L1181&gt;0)),"Folga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2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IFERROR(MATCH($A1192&amp;"|"&amp;TEXT(_xlfn.MAXIFS(Cadastro!$E$5:$E$112,Cadastro!$A$5:$A$112,$A1192,Cadastro!$E$5:$E$112,"&lt;="&amp;$F1192),"yyyymmdd"),Cadastro!$I$5:$I$112,0),"")</f>
        <v>48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55387</v>
      </c>
      <c r="B1193" s="17" t="s">
        <v>191</v>
      </c>
      <c r="C1193" s="17" t="str">
        <f>IFERROR(INDEX(Cadastro!$C$5:$C$112,$AB1193),"NÃO INFORMADO")</f>
        <v>NÃO INFORMADO</v>
      </c>
      <c r="D1193" s="17" t="str">
        <f>IFERROR(INDEX(Cadastro!$D$5:$D$112,$AB1193),"")</f>
        <v>B</v>
      </c>
      <c r="E1193" s="17" t="str">
        <f>IFERROR(INDEX(Cadastro!$G$5:$G$112,$AB1193),"")</f>
        <v>B</v>
      </c>
      <c r="F1193" s="29">
        <v>46267</v>
      </c>
      <c r="G1193" s="32" t="str">
        <f t="shared" si="204"/>
        <v>qua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B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7.67</v>
      </c>
      <c r="N1193" s="33">
        <f t="shared" si="205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06"/>
        <v/>
      </c>
      <c r="R1193" s="32" t="str">
        <f t="shared" si="207"/>
        <v/>
      </c>
      <c r="S1193" s="30" t="str">
        <f t="shared" si="208"/>
        <v/>
      </c>
      <c r="T1193" s="32" t="str">
        <f>IF($Q1193&lt;&gt;"Sim","",IF($N1193&gt;Parâmetros!$E$15,"Sim","Não"))</f>
        <v/>
      </c>
      <c r="U1193" s="17" t="str">
        <f t="shared" si="209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6x1"),WEEKDAY($F1193,2)=6,AND($A1193=$A1182,$L1182&gt;0)),"Folga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IFERROR(MATCH($A1193&amp;"|"&amp;TEXT(_xlfn.MAXIFS(Cadastro!$E$5:$E$112,Cadastro!$A$5:$A$112,$A1193,Cadastro!$E$5:$E$112,"&lt;="&amp;$F1193),"yyyymmdd"),Cadastro!$I$5:$I$112,0),"")</f>
        <v>48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55387</v>
      </c>
      <c r="B1194" s="17" t="s">
        <v>191</v>
      </c>
      <c r="C1194" s="17" t="str">
        <f>IFERROR(INDEX(Cadastro!$C$5:$C$112,$AB1194),"NÃO INFORMADO")</f>
        <v>NÃO INFORMADO</v>
      </c>
      <c r="D1194" s="17" t="str">
        <f>IFERROR(INDEX(Cadastro!$D$5:$D$112,$AB1194),"")</f>
        <v>B</v>
      </c>
      <c r="E1194" s="17" t="str">
        <f>IFERROR(INDEX(Cadastro!$G$5:$G$112,$AB1194),"")</f>
        <v>B</v>
      </c>
      <c r="F1194" s="29">
        <v>46268</v>
      </c>
      <c r="G1194" s="32" t="str">
        <f t="shared" si="204"/>
        <v>qui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B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7.67</v>
      </c>
      <c r="N1194" s="33">
        <f t="shared" si="205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06"/>
        <v/>
      </c>
      <c r="R1194" s="32" t="str">
        <f t="shared" si="207"/>
        <v/>
      </c>
      <c r="S1194" s="30" t="str">
        <f t="shared" si="208"/>
        <v/>
      </c>
      <c r="T1194" s="32" t="str">
        <f>IF($Q1194&lt;&gt;"Sim","",IF($N1194&gt;Parâmetros!$E$15,"Sim","Não"))</f>
        <v/>
      </c>
      <c r="U1194" s="17" t="str">
        <f t="shared" si="209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6x1"),WEEKDAY($F1194,2)=6,AND($A1194=$A1183,$L1183&gt;0)),"Folga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IFERROR(MATCH($A1194&amp;"|"&amp;TEXT(_xlfn.MAXIFS(Cadastro!$E$5:$E$112,Cadastro!$A$5:$A$112,$A1194,Cadastro!$E$5:$E$112,"&lt;="&amp;$F1194),"yyyymmdd"),Cadastro!$I$5:$I$112,0),"")</f>
        <v>48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55387</v>
      </c>
      <c r="B1195" s="17" t="s">
        <v>191</v>
      </c>
      <c r="C1195" s="17" t="str">
        <f>IFERROR(INDEX(Cadastro!$C$5:$C$112,$AB1195),"NÃO INFORMADO")</f>
        <v>NÃO INFORMADO</v>
      </c>
      <c r="D1195" s="17" t="str">
        <f>IFERROR(INDEX(Cadastro!$D$5:$D$112,$AB1195),"")</f>
        <v>B</v>
      </c>
      <c r="E1195" s="17" t="str">
        <f>IFERROR(INDEX(Cadastro!$G$5:$G$112,$AB1195),"")</f>
        <v>B</v>
      </c>
      <c r="F1195" s="29">
        <v>46269</v>
      </c>
      <c r="G1195" s="32" t="str">
        <f t="shared" si="204"/>
        <v>sex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7.67</v>
      </c>
      <c r="N1195" s="33">
        <f t="shared" si="205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206"/>
        <v/>
      </c>
      <c r="R1195" s="32" t="str">
        <f t="shared" si="207"/>
        <v/>
      </c>
      <c r="S1195" s="30" t="str">
        <f t="shared" si="208"/>
        <v/>
      </c>
      <c r="T1195" s="32" t="str">
        <f>IF($Q1195&lt;&gt;"Sim","",IF($N1195&gt;Parâmetros!$E$15,"Sim","Não"))</f>
        <v/>
      </c>
      <c r="U1195" s="17" t="str">
        <f t="shared" si="209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6x1"),WEEKDAY($F1195,2)=6,AND($A1195=$A1184,$L1184&gt;0)),"Folga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48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55387</v>
      </c>
      <c r="B1196" s="17" t="s">
        <v>191</v>
      </c>
      <c r="C1196" s="17" t="str">
        <f>IFERROR(INDEX(Cadastro!$C$5:$C$112,$AB1196),"NÃO INFORMADO")</f>
        <v>NÃO INFORMADO</v>
      </c>
      <c r="D1196" s="17" t="str">
        <f>IFERROR(INDEX(Cadastro!$D$5:$D$112,$AB1196),"")</f>
        <v>B</v>
      </c>
      <c r="E1196" s="17" t="str">
        <f>IFERROR(INDEX(Cadastro!$G$5:$G$112,$AB1196),"")</f>
        <v>B</v>
      </c>
      <c r="F1196" s="29">
        <v>46270</v>
      </c>
      <c r="G1196" s="32" t="str">
        <f t="shared" si="204"/>
        <v>sáb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205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206"/>
        <v/>
      </c>
      <c r="R1196" s="32" t="str">
        <f t="shared" si="207"/>
        <v/>
      </c>
      <c r="S1196" s="30" t="str">
        <f t="shared" si="208"/>
        <v/>
      </c>
      <c r="T1196" s="32" t="str">
        <f>IF($Q1196&lt;&gt;"Sim","",IF($N1196&gt;Parâmetros!$E$15,"Sim","Não"))</f>
        <v/>
      </c>
      <c r="U1196" s="17" t="str">
        <f t="shared" si="209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6x1"),WEEKDAY($F1196,2)=6,AND($A1196=$A1185,$L1185&gt;0)),"Folga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48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55387</v>
      </c>
      <c r="B1197" s="17" t="s">
        <v>191</v>
      </c>
      <c r="C1197" s="17" t="str">
        <f>IFERROR(INDEX(Cadastro!$C$5:$C$112,$AB1197),"NÃO INFORMADO")</f>
        <v>NÃO INFORMADO</v>
      </c>
      <c r="D1197" s="17" t="str">
        <f>IFERROR(INDEX(Cadastro!$D$5:$D$112,$AB1197),"")</f>
        <v>B</v>
      </c>
      <c r="E1197" s="17" t="str">
        <f>IFERROR(INDEX(Cadastro!$G$5:$G$112,$AB1197),"")</f>
        <v>B</v>
      </c>
      <c r="F1197" s="29">
        <v>46271</v>
      </c>
      <c r="G1197" s="32" t="str">
        <f t="shared" si="204"/>
        <v>dom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B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7.67</v>
      </c>
      <c r="N1197" s="33">
        <f t="shared" si="205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206"/>
        <v/>
      </c>
      <c r="R1197" s="32" t="str">
        <f t="shared" si="207"/>
        <v/>
      </c>
      <c r="S1197" s="30" t="str">
        <f t="shared" si="208"/>
        <v/>
      </c>
      <c r="T1197" s="32" t="str">
        <f>IF($Q1197&lt;&gt;"Sim","",IF($N1197&gt;Parâmetros!$E$15,"Sim","Não"))</f>
        <v/>
      </c>
      <c r="U1197" s="17" t="str">
        <f t="shared" si="209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6x1"),WEEKDAY($F1197,2)=6,AND($A1197=$A1186,$L1186&gt;0)),"Folga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48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55387</v>
      </c>
      <c r="B1198" s="17" t="s">
        <v>191</v>
      </c>
      <c r="C1198" s="17" t="str">
        <f>IFERROR(INDEX(Cadastro!$C$5:$C$112,$AB1198),"NÃO INFORMADO")</f>
        <v>NÃO INFORMADO</v>
      </c>
      <c r="D1198" s="17" t="str">
        <f>IFERROR(INDEX(Cadastro!$D$5:$D$112,$AB1198),"")</f>
        <v>B</v>
      </c>
      <c r="E1198" s="17" t="str">
        <f>IFERROR(INDEX(Cadastro!$G$5:$G$112,$AB1198),"")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B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7.67</v>
      </c>
      <c r="N1198" s="33">
        <f t="shared" si="205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6x1"),WEEKDAY($F1198,2)=6,AND($A1198=$A1187,$L1187&gt;0)),"Folga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48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55387</v>
      </c>
      <c r="B1199" s="17" t="s">
        <v>191</v>
      </c>
      <c r="C1199" s="17" t="str">
        <f>IFERROR(INDEX(Cadastro!$C$5:$C$112,$AB1199),"NÃO INFORMADO")</f>
        <v>NÃO INFORMADO</v>
      </c>
      <c r="D1199" s="17" t="str">
        <f>IFERROR(INDEX(Cadastro!$D$5:$D$112,$AB1199),"")</f>
        <v>B</v>
      </c>
      <c r="E1199" s="17" t="str">
        <f>IFERROR(INDEX(Cadastro!$G$5:$G$112,$AB1199),"")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06"/>
        <v/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6x1"),WEEKDAY($F1199,2)=6,AND($A1199=$A1188,$L1188&gt;0)),"Folga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IFERROR(MATCH($A1199&amp;"|"&amp;TEXT(_xlfn.MAXIFS(Cadastro!$E$5:$E$112,Cadastro!$A$5:$A$112,$A1199,Cadastro!$E$5:$E$112,"&lt;="&amp;$F1199),"yyyymmdd"),Cadastro!$I$5:$I$112,0),"")</f>
        <v>48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55387</v>
      </c>
      <c r="B1200" s="17" t="s">
        <v>191</v>
      </c>
      <c r="C1200" s="17" t="str">
        <f>IFERROR(INDEX(Cadastro!$C$5:$C$112,$AB1200),"NÃO INFORMADO")</f>
        <v>NÃO INFORMADO</v>
      </c>
      <c r="D1200" s="17" t="str">
        <f>IFERROR(INDEX(Cadastro!$D$5:$D$112,$AB1200),"")</f>
        <v>B</v>
      </c>
      <c r="E1200" s="17" t="str">
        <f>IFERROR(INDEX(Cadastro!$G$5:$G$112,$AB1200),"")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06"/>
        <v/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6x1"),WEEKDAY($F1200,2)=6,AND($A1200=$A1189,$L1189&gt;0)),"Folga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IFERROR(MATCH($A1200&amp;"|"&amp;TEXT(_xlfn.MAXIFS(Cadastro!$E$5:$E$112,Cadastro!$A$5:$A$112,$A1200,Cadastro!$E$5:$E$112,"&lt;="&amp;$F1200),"yyyymmdd"),Cadastro!$I$5:$I$112,0),"")</f>
        <v>48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55387</v>
      </c>
      <c r="B1201" s="17" t="s">
        <v>191</v>
      </c>
      <c r="C1201" s="17" t="str">
        <f>IFERROR(INDEX(Cadastro!$C$5:$C$112,$AB1201),"NÃO INFORMADO")</f>
        <v>NÃO INFORMADO</v>
      </c>
      <c r="D1201" s="17" t="str">
        <f>IFERROR(INDEX(Cadastro!$D$5:$D$112,$AB1201),"")</f>
        <v>B</v>
      </c>
      <c r="E1201" s="17" t="str">
        <f>IFERROR(INDEX(Cadastro!$G$5:$G$112,$AB1201),"")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6x1"),WEEKDAY($F1201,2)=6,AND($A1201=$A1190,$L1190&gt;0)),"Folga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48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55387</v>
      </c>
      <c r="B1202" s="17" t="s">
        <v>191</v>
      </c>
      <c r="C1202" s="17" t="str">
        <f>IFERROR(INDEX(Cadastro!$C$5:$C$112,$AB1202),"NÃO INFORMADO")</f>
        <v>NÃO INFORMADO</v>
      </c>
      <c r="D1202" s="17" t="str">
        <f>IFERROR(INDEX(Cadastro!$D$5:$D$112,$AB1202),"")</f>
        <v>B</v>
      </c>
      <c r="E1202" s="17" t="str">
        <f>IFERROR(INDEX(Cadastro!$G$5:$G$112,$AB1202),"")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205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6x1"),WEEKDAY($F1202,2)=6,AND($A1202=$A1191,$L1191&gt;0)),"Folga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48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55387</v>
      </c>
      <c r="B1203" s="17" t="s">
        <v>191</v>
      </c>
      <c r="C1203" s="17" t="str">
        <f>IFERROR(INDEX(Cadastro!$C$5:$C$112,$AB1203),"NÃO INFORMADO")</f>
        <v>NÃO INFORMADO</v>
      </c>
      <c r="D1203" s="17" t="str">
        <f>IFERROR(INDEX(Cadastro!$D$5:$D$112,$AB1203),"")</f>
        <v>B</v>
      </c>
      <c r="E1203" s="17" t="str">
        <f>IFERROR(INDEX(Cadastro!$G$5:$G$112,$AB1203),"")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6x1"),WEEKDAY($F1203,2)=6,AND($A1203=$A1192,$L1192&gt;0)),"Folga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48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55387</v>
      </c>
      <c r="B1204" s="17" t="s">
        <v>191</v>
      </c>
      <c r="C1204" s="17" t="str">
        <f>IFERROR(INDEX(Cadastro!$C$5:$C$112,$AB1204),"NÃO INFORMADO")</f>
        <v>NÃO INFORMADO</v>
      </c>
      <c r="D1204" s="17" t="str">
        <f>IFERROR(INDEX(Cadastro!$D$5:$D$112,$AB1204),"")</f>
        <v>B</v>
      </c>
      <c r="E1204" s="17" t="str">
        <f>IFERROR(INDEX(Cadastro!$G$5:$G$112,$AB1204),"")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B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7.67</v>
      </c>
      <c r="N1204" s="33">
        <f t="shared" si="205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6x1"),WEEKDAY($F1204,2)=6,AND($A1204=$A1193,$L1193&gt;0)),"Folga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48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55387</v>
      </c>
      <c r="B1205" s="17" t="s">
        <v>191</v>
      </c>
      <c r="C1205" s="17" t="str">
        <f>IFERROR(INDEX(Cadastro!$C$5:$C$112,$AB1205),"NÃO INFORMADO")</f>
        <v>NÃO INFORMADO</v>
      </c>
      <c r="D1205" s="17" t="str">
        <f>IFERROR(INDEX(Cadastro!$D$5:$D$112,$AB1205),"")</f>
        <v>B</v>
      </c>
      <c r="E1205" s="17" t="str">
        <f>IFERROR(INDEX(Cadastro!$G$5:$G$112,$AB1205),"")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6x1"),WEEKDAY($F1205,2)=6,AND($A1205=$A1194,$L1194&gt;0)),"Folga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48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55387</v>
      </c>
      <c r="B1206" s="17" t="s">
        <v>191</v>
      </c>
      <c r="C1206" s="17" t="str">
        <f>IFERROR(INDEX(Cadastro!$C$5:$C$112,$AB1206),"NÃO INFORMADO")</f>
        <v>NÃO INFORMADO</v>
      </c>
      <c r="D1206" s="17" t="str">
        <f>IFERROR(INDEX(Cadastro!$D$5:$D$112,$AB1206),"")</f>
        <v>B</v>
      </c>
      <c r="E1206" s="17" t="str">
        <f>IFERROR(INDEX(Cadastro!$G$5:$G$112,$AB1206),"")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6x1"),WEEKDAY($F1206,2)=6,AND($A1206=$A1195,$L1195&gt;0)),"Folga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4 de 5 do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4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48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55387</v>
      </c>
      <c r="B1207" s="17" t="s">
        <v>191</v>
      </c>
      <c r="C1207" s="17" t="str">
        <f>IFERROR(INDEX(Cadastro!$C$5:$C$112,$AB1207),"NÃO INFORMADO")</f>
        <v>NÃO INFORMADO</v>
      </c>
      <c r="D1207" s="17" t="str">
        <f>IFERROR(INDEX(Cadastro!$D$5:$D$112,$AB1207),"")</f>
        <v>B</v>
      </c>
      <c r="E1207" s="17" t="str">
        <f>IFERROR(INDEX(Cadastro!$G$5:$G$112,$AB1207),"")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6x1"),WEEKDAY($F1207,2)=6,AND($A1207=$A1196,$L1196&gt;0)),"Folga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5 de 5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5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48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55387</v>
      </c>
      <c r="B1208" s="17" t="s">
        <v>191</v>
      </c>
      <c r="C1208" s="17" t="str">
        <f>IFERROR(INDEX(Cadastro!$C$5:$C$112,$AB1208),"NÃO INFORMADO")</f>
        <v>NÃO INFORMADO</v>
      </c>
      <c r="D1208" s="17" t="str">
        <f>IFERROR(INDEX(Cadastro!$D$5:$D$112,$AB1208),"")</f>
        <v>B</v>
      </c>
      <c r="E1208" s="17" t="str">
        <f>IFERROR(INDEX(Cadastro!$G$5:$G$112,$AB1208),"")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/>
      </c>
      <c r="L1208" s="30">
        <f>SUMIFS(Dados!$E:$E,Dados!$A:$A,$A1208,Dados!$S:$S,$F1208)</f>
        <v>0</v>
      </c>
      <c r="M1208" s="30" t="str">
        <f>IFERROR(INDEX(Parâmetros!$E$6:$E$11,MATCH($K1208,Parâmetros!$A$6:$A$11,0)),"")</f>
        <v/>
      </c>
      <c r="N1208" s="33" t="str">
        <f t="shared" si="205"/>
        <v/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Folga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6x1"),WEEKDAY($F1208,2)=6,AND($A1208=$A1197,$L1197&gt;0)),"Folga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Folga prevista pelo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0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1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Folga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48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55387</v>
      </c>
      <c r="B1209" s="17" t="s">
        <v>191</v>
      </c>
      <c r="C1209" s="17" t="str">
        <f>IFERROR(INDEX(Cadastro!$C$5:$C$112,$AB1209),"NÃO INFORMADO")</f>
        <v>NÃO INFORMADO</v>
      </c>
      <c r="D1209" s="17" t="str">
        <f>IFERROR(INDEX(Cadastro!$D$5:$D$112,$AB1209),"")</f>
        <v>B</v>
      </c>
      <c r="E1209" s="17" t="str">
        <f>IFERROR(INDEX(Cadastro!$G$5:$G$112,$AB1209),"")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6x1"),WEEKDAY($F1209,2)=6,AND($A1209=$A1198,$L1198&gt;0)),"Folga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1 de 5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1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48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55387</v>
      </c>
      <c r="B1210" s="17" t="s">
        <v>191</v>
      </c>
      <c r="C1210" s="17" t="str">
        <f>IFERROR(INDEX(Cadastro!$C$5:$C$112,$AB1210),"NÃO INFORMADO")</f>
        <v>NÃO INFORMADO</v>
      </c>
      <c r="D1210" s="17" t="str">
        <f>IFERROR(INDEX(Cadastro!$D$5:$D$112,$AB1210),"")</f>
        <v>B</v>
      </c>
      <c r="E1210" s="17" t="str">
        <f>IFERROR(INDEX(Cadastro!$G$5:$G$112,$AB1210),"")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B</v>
      </c>
      <c r="L1210" s="30">
        <f>SUMIFS(Dados!$E:$E,Dados!$A:$A,$A1210,Dados!$S:$S,$F1210)</f>
        <v>0</v>
      </c>
      <c r="M1210" s="30">
        <f>IFERROR(INDEX(Parâmetros!$E$6:$E$11,MATCH($K1210,Parâmetros!$A$6:$A$11,0)),"")</f>
        <v>7.67</v>
      </c>
      <c r="N1210" s="33">
        <f t="shared" si="205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6x1"),WEEKDAY($F1210,2)=6,AND($A1210=$A1199,$L1199&gt;0)),"Folga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2 de 5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2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48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55387</v>
      </c>
      <c r="B1211" s="17" t="s">
        <v>191</v>
      </c>
      <c r="C1211" s="17" t="str">
        <f>IFERROR(INDEX(Cadastro!$C$5:$C$112,$AB1211),"NÃO INFORMADO")</f>
        <v>NÃO INFORMADO</v>
      </c>
      <c r="D1211" s="17" t="str">
        <f>IFERROR(INDEX(Cadastro!$D$5:$D$112,$AB1211),"")</f>
        <v>B</v>
      </c>
      <c r="E1211" s="17" t="str">
        <f>IFERROR(INDEX(Cadastro!$G$5:$G$112,$AB1211),"")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6x1"),WEEKDAY($F1211,2)=6,AND($A1211=$A1200,$L1200&gt;0)),"Folga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3 de 5 do ciclo</v>
      </c>
      <c r="W1211" s="34">
        <f>IF(OR(OR($D1211="6x1",$D1211="FF 6x1"),$D1211="5x2"),"",IF($AB1211&lt;&gt;$AB1210,IF(IFERROR(INDEX(Cadastro!$F$5:$F$112,$AB1211),"")="",IF($L1211&gt;0,1,0),IF(IFERROR(INDEX(Cadastro!$F$5:$F$112,$AB1211),"")&lt;=IFERROR(INDEX(Parâmetros!$B$39:$B$48,MATCH($E1211,Parâmetros!$A$39:$A$48,0)),99),IFERROR(INDEX(Cadastro!$F$5:$F$112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3</v>
      </c>
      <c r="X1211" s="34">
        <f>IF(OR(OR($D1211="6x1",$D1211="FF 6x1"),$D1211="5x2"),"",IF($AB1211&lt;&gt;$AB1210,IF(IFERROR(INDEX(Cadastro!$F$5:$F$112,$AB1211),"")="",0,IF(IFERROR(INDEX(Cadastro!$F$5:$F$112,$AB1211),"")&gt;IFERROR(INDEX(Parâmetros!$B$39:$B$48,MATCH($E1211,Parâmetros!$A$39:$A$48,0)),99),IFERROR(INDEX(Cadastro!$F$5:$F$112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registro"),IF(AND($AB1211&lt;&gt;$AB1210,IFERROR(INDEX(Cadastro!$F$5:$F$112,$AB1211),"")=""),"Indeterminado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IFERROR(MATCH($A1211&amp;"|"&amp;TEXT(_xlfn.MAXIFS(Cadastro!$E$5:$E$112,Cadastro!$A$5:$A$112,$A1211,Cadastro!$E$5:$E$112,"&lt;="&amp;$F1211),"yyyymmdd"),Cadastro!$I$5:$I$112,0),"")</f>
        <v>48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55387</v>
      </c>
      <c r="B1212" s="17" t="s">
        <v>191</v>
      </c>
      <c r="C1212" s="17" t="str">
        <f>IFERROR(INDEX(Cadastro!$C$5:$C$112,$AB1212),"NÃO INFORMADO")</f>
        <v>NÃO INFORMADO</v>
      </c>
      <c r="D1212" s="17" t="str">
        <f>IFERROR(INDEX(Cadastro!$D$5:$D$112,$AB1212),"")</f>
        <v>B</v>
      </c>
      <c r="E1212" s="17" t="str">
        <f>IFERROR(INDEX(Cadastro!$G$5:$G$112,$AB1212),"")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6x1"),WEEKDAY($F1212,2)=6,AND($A1212=$A1201,$L1201&gt;0)),"Folga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4 de 5 do ciclo</v>
      </c>
      <c r="W1212" s="34">
        <f>IF(OR(OR($D1212="6x1",$D1212="FF 6x1"),$D1212="5x2"),"",IF($AB1212&lt;&gt;$AB1211,IF(IFERROR(INDEX(Cadastro!$F$5:$F$112,$AB1212),"")="",IF($L1212&gt;0,1,0),IF(IFERROR(INDEX(Cadastro!$F$5:$F$112,$AB1212),"")&lt;=IFERROR(INDEX(Parâmetros!$B$39:$B$48,MATCH($E1212,Parâmetros!$A$39:$A$48,0)),99),IFERROR(INDEX(Cadastro!$F$5:$F$112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4</v>
      </c>
      <c r="X1212" s="34">
        <f>IF(OR(OR($D1212="6x1",$D1212="FF 6x1"),$D1212="5x2"),"",IF($AB1212&lt;&gt;$AB1211,IF(IFERROR(INDEX(Cadastro!$F$5:$F$112,$AB1212),"")="",0,IF(IFERROR(INDEX(Cadastro!$F$5:$F$112,$AB1212),"")&gt;IFERROR(INDEX(Parâmetros!$B$39:$B$48,MATCH($E1212,Parâmetros!$A$39:$A$48,0)),99),IFERROR(INDEX(Cadastro!$F$5:$F$112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registro"),IF(AND($AB1212&lt;&gt;$AB1211,IFERROR(INDEX(Cadastro!$F$5:$F$112,$AB1212),"")=""),"Indeterminado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IFERROR(MATCH($A1212&amp;"|"&amp;TEXT(_xlfn.MAXIFS(Cadastro!$E$5:$E$112,Cadastro!$A$5:$A$112,$A1212,Cadastro!$E$5:$E$112,"&lt;="&amp;$F1212),"yyyymmdd"),Cadastro!$I$5:$I$112,0),"")</f>
        <v>48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55387</v>
      </c>
      <c r="B1213" s="17" t="s">
        <v>191</v>
      </c>
      <c r="C1213" s="17" t="str">
        <f>IFERROR(INDEX(Cadastro!$C$5:$C$112,$AB1213),"NÃO INFORMADO")</f>
        <v>NÃO INFORMADO</v>
      </c>
      <c r="D1213" s="17" t="str">
        <f>IFERROR(INDEX(Cadastro!$D$5:$D$112,$AB1213),"")</f>
        <v>B</v>
      </c>
      <c r="E1213" s="17" t="str">
        <f>IFERROR(INDEX(Cadastro!$G$5:$G$112,$AB1213),"")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6x1"),WEEKDAY($F1213,2)=6,AND($A1213=$A1202,$L1202&gt;0)),"Folga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5 de 5 do ciclo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5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IFERROR(MATCH($A1213&amp;"|"&amp;TEXT(_xlfn.MAXIFS(Cadastro!$E$5:$E$112,Cadastro!$A$5:$A$112,$A1213,Cadastro!$E$5:$E$112,"&lt;="&amp;$F1213),"yyyymmdd"),Cadastro!$I$5:$I$112,0),"")</f>
        <v>48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55387</v>
      </c>
      <c r="B1214" s="17" t="s">
        <v>191</v>
      </c>
      <c r="C1214" s="17" t="str">
        <f>IFERROR(INDEX(Cadastro!$C$5:$C$112,$AB1214),"NÃO INFORMADO")</f>
        <v>NÃO INFORMADO</v>
      </c>
      <c r="D1214" s="17" t="str">
        <f>IFERROR(INDEX(Cadastro!$D$5:$D$112,$AB1214),"")</f>
        <v>B</v>
      </c>
      <c r="E1214" s="17" t="str">
        <f>IFERROR(INDEX(Cadastro!$G$5:$G$112,$AB1214),"")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0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Folga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6x1"),WEEKDAY($F1214,2)=6,AND($A1214=$A1203,$L1203&gt;0)),"Folga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Folga prevista pelo ciclo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0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1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Folga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IFERROR(MATCH($A1214&amp;"|"&amp;TEXT(_xlfn.MAXIFS(Cadastro!$E$5:$E$112,Cadastro!$A$5:$A$112,$A1214,Cadastro!$E$5:$E$112,"&lt;="&amp;$F1214),"yyyymmdd"),Cadastro!$I$5:$I$112,0),"")</f>
        <v>48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55387</v>
      </c>
      <c r="B1215" s="17" t="s">
        <v>191</v>
      </c>
      <c r="C1215" s="17" t="str">
        <f>IFERROR(INDEX(Cadastro!$C$5:$C$112,$AB1215),"NÃO INFORMADO")</f>
        <v>NÃO INFORMADO</v>
      </c>
      <c r="D1215" s="17" t="str">
        <f>IFERROR(INDEX(Cadastro!$D$5:$D$112,$AB1215),"")</f>
        <v>B</v>
      </c>
      <c r="E1215" s="17" t="str">
        <f>IFERROR(INDEX(Cadastro!$G$5:$G$112,$AB1215),"")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6x1"),WEEKDAY($F1215,2)=6,AND($A1215=$A1204,$L1204&gt;0)),"Folga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1 de 5 do ciclo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1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IFERROR(MATCH($A1215&amp;"|"&amp;TEXT(_xlfn.MAXIFS(Cadastro!$E$5:$E$112,Cadastro!$A$5:$A$112,$A1215,Cadastro!$E$5:$E$112,"&lt;="&amp;$F1215),"yyyymmdd"),Cadastro!$I$5:$I$112,0),"")</f>
        <v>48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55387</v>
      </c>
      <c r="B1216" s="17" t="s">
        <v>191</v>
      </c>
      <c r="C1216" s="17" t="str">
        <f>IFERROR(INDEX(Cadastro!$C$5:$C$112,$AB1216),"NÃO INFORMADO")</f>
        <v>NÃO INFORMADO</v>
      </c>
      <c r="D1216" s="17" t="str">
        <f>IFERROR(INDEX(Cadastro!$D$5:$D$112,$AB1216),"")</f>
        <v>B</v>
      </c>
      <c r="E1216" s="17" t="str">
        <f>IFERROR(INDEX(Cadastro!$G$5:$G$112,$AB1216),"")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>B</v>
      </c>
      <c r="L1216" s="30">
        <f>SUMIFS(Dados!$E:$E,Dados!$A:$A,$A1216,Dados!$S:$S,$F1216)</f>
        <v>0</v>
      </c>
      <c r="M1216" s="30">
        <f>IFERROR(INDEX(Parâmetros!$E$6:$E$11,MATCH($K1216,Parâmetros!$A$6:$A$11,0)),"")</f>
        <v>7.67</v>
      </c>
      <c r="N1216" s="33">
        <f t="shared" si="205"/>
        <v>0</v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Fora da apuração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6x1"),WEEKDAY($F1216,2)=6,AND($A1216=$A1205,$L1205&gt;0)),"Folga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FALTA DE REGISTRO · dia 2 de 5 do ciclo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2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Falta de registro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IFERROR(MATCH($A1216&amp;"|"&amp;TEXT(_xlfn.MAXIFS(Cadastro!$E$5:$E$112,Cadastro!$A$5:$A$112,$A1216,Cadastro!$E$5:$E$112,"&lt;="&amp;$F1216),"yyyymmdd"),Cadastro!$I$5:$I$112,0),"")</f>
        <v>48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55387</v>
      </c>
      <c r="B1217" s="17" t="s">
        <v>191</v>
      </c>
      <c r="C1217" s="17" t="str">
        <f>IFERROR(INDEX(Cadastro!$C$5:$C$112,$AB1217),"NÃO INFORMADO")</f>
        <v>NÃO INFORMADO</v>
      </c>
      <c r="D1217" s="17" t="str">
        <f>IFERROR(INDEX(Cadastro!$D$5:$D$112,$AB1217),"")</f>
        <v>B</v>
      </c>
      <c r="E1217" s="17" t="str">
        <f>IFERROR(INDEX(Cadastro!$G$5:$G$112,$AB1217),"")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6x1"),WEEKDAY($F1217,2)=6,AND($A1217=$A1206,$L1206&gt;0)),"Folga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3 de 5 do ciclo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3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IFERROR(MATCH($A1217&amp;"|"&amp;TEXT(_xlfn.MAXIFS(Cadastro!$E$5:$E$112,Cadastro!$A$5:$A$112,$A1217,Cadastro!$E$5:$E$112,"&lt;="&amp;$F1217),"yyyymmdd"),Cadastro!$I$5:$I$112,0),"")</f>
        <v>48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55387</v>
      </c>
      <c r="B1218" s="17" t="s">
        <v>191</v>
      </c>
      <c r="C1218" s="17" t="str">
        <f>IFERROR(INDEX(Cadastro!$C$5:$C$112,$AB1218),"NÃO INFORMADO")</f>
        <v>NÃO INFORMADO</v>
      </c>
      <c r="D1218" s="17" t="str">
        <f>IFERROR(INDEX(Cadastro!$D$5:$D$112,$AB1218),"")</f>
        <v>B</v>
      </c>
      <c r="E1218" s="17" t="str">
        <f>IFERROR(INDEX(Cadastro!$G$5:$G$112,$AB1218),"")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6x1"),WEEKDAY($F1218,2)=6,AND($A1218=$A1207,$L1207&gt;0)),"Folga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4 de 5 do ciclo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4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IFERROR(MATCH($A1218&amp;"|"&amp;TEXT(_xlfn.MAXIFS(Cadastro!$E$5:$E$112,Cadastro!$A$5:$A$112,$A1218,Cadastro!$E$5:$E$112,"&lt;="&amp;$F1218),"yyyymmdd"),Cadastro!$I$5:$I$112,0),"")</f>
        <v>48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55387</v>
      </c>
      <c r="B1219" s="17" t="s">
        <v>191</v>
      </c>
      <c r="C1219" s="17" t="str">
        <f>IFERROR(INDEX(Cadastro!$C$5:$C$112,$AB1219),"NÃO INFORMADO")</f>
        <v>NÃO INFORMADO</v>
      </c>
      <c r="D1219" s="17" t="str">
        <f>IFERROR(INDEX(Cadastro!$D$5:$D$112,$AB1219),"")</f>
        <v>B</v>
      </c>
      <c r="E1219" s="17" t="str">
        <f>IFERROR(INDEX(Cadastro!$G$5:$G$112,$AB1219),"")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6x1"),WEEKDAY($F1219,2)=6,AND($A1219=$A1208,$L1208&gt;0)),"Folga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5 de 5 do ciclo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5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IFERROR(MATCH($A1219&amp;"|"&amp;TEXT(_xlfn.MAXIFS(Cadastro!$E$5:$E$112,Cadastro!$A$5:$A$112,$A1219,Cadastro!$E$5:$E$112,"&lt;="&amp;$F1219),"yyyymmdd"),Cadastro!$I$5:$I$112,0),"")</f>
        <v>48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55387</v>
      </c>
      <c r="B1220" s="17" t="s">
        <v>191</v>
      </c>
      <c r="C1220" s="17" t="str">
        <f>IFERROR(INDEX(Cadastro!$C$5:$C$112,$AB1220),"NÃO INFORMADO")</f>
        <v>NÃO INFORMADO</v>
      </c>
      <c r="D1220" s="17" t="str">
        <f>IFERROR(INDEX(Cadastro!$D$5:$D$112,$AB1220),"")</f>
        <v>B</v>
      </c>
      <c r="E1220" s="17" t="str">
        <f>IFERROR(INDEX(Cadastro!$G$5:$G$112,$AB1220),"")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0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Folga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6x1"),WEEKDAY($F1220,2)=6,AND($A1220=$A1209,$L1209&gt;0)),"Folga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Folga prevista pelo ciclo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0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1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Folga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IFERROR(MATCH($A1220&amp;"|"&amp;TEXT(_xlfn.MAXIFS(Cadastro!$E$5:$E$112,Cadastro!$A$5:$A$112,$A1220,Cadastro!$E$5:$E$112,"&lt;="&amp;$F1220),"yyyymmdd"),Cadastro!$I$5:$I$112,0),"")</f>
        <v>48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55387</v>
      </c>
      <c r="B1221" s="17" t="s">
        <v>191</v>
      </c>
      <c r="C1221" s="17" t="str">
        <f>IFERROR(INDEX(Cadastro!$C$5:$C$112,$AB1221),"NÃO INFORMADO")</f>
        <v>NÃO INFORMADO</v>
      </c>
      <c r="D1221" s="17" t="str">
        <f>IFERROR(INDEX(Cadastro!$D$5:$D$112,$AB1221),"")</f>
        <v>B</v>
      </c>
      <c r="E1221" s="17" t="str">
        <f>IFERROR(INDEX(Cadastro!$G$5:$G$112,$AB1221),"")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6x1"),WEEKDAY($F1221,2)=6,AND($A1221=$A1210,$L1210&gt;0)),"Folga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1 de 5 do ciclo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1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IFERROR(MATCH($A1221&amp;"|"&amp;TEXT(_xlfn.MAXIFS(Cadastro!$E$5:$E$112,Cadastro!$A$5:$A$112,$A1221,Cadastro!$E$5:$E$112,"&lt;="&amp;$F1221),"yyyymmdd"),Cadastro!$I$5:$I$112,0),"")</f>
        <v>48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55387</v>
      </c>
      <c r="B1222" s="17" t="s">
        <v>191</v>
      </c>
      <c r="C1222" s="17" t="str">
        <f>IFERROR(INDEX(Cadastro!$C$5:$C$112,$AB1222),"NÃO INFORMADO")</f>
        <v>NÃO INFORMADO</v>
      </c>
      <c r="D1222" s="17" t="str">
        <f>IFERROR(INDEX(Cadastro!$D$5:$D$112,$AB1222),"")</f>
        <v>B</v>
      </c>
      <c r="E1222" s="17" t="str">
        <f>IFERROR(INDEX(Cadastro!$G$5:$G$112,$AB1222),"")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>B</v>
      </c>
      <c r="L1222" s="30">
        <f>SUMIFS(Dados!$E:$E,Dados!$A:$A,$A1222,Dados!$S:$S,$F1222)</f>
        <v>0</v>
      </c>
      <c r="M1222" s="30">
        <f>IFERROR(INDEX(Parâmetros!$E$6:$E$11,MATCH($K1222,Parâmetros!$A$6:$A$11,0)),"")</f>
        <v>7.67</v>
      </c>
      <c r="N1222" s="33">
        <f t="shared" si="205"/>
        <v>0</v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Fora da apuração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6x1"),WEEKDAY($F1222,2)=6,AND($A1222=$A1211,$L1211&gt;0)),"Folga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FALTA DE REGISTRO · dia 2 de 5 do ciclo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2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Falta de registro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IFERROR(MATCH($A1222&amp;"|"&amp;TEXT(_xlfn.MAXIFS(Cadastro!$E$5:$E$112,Cadastro!$A$5:$A$112,$A1222,Cadastro!$E$5:$E$112,"&lt;="&amp;$F1222),"yyyymmdd"),Cadastro!$I$5:$I$112,0),"")</f>
        <v>48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55387</v>
      </c>
      <c r="B1223" s="17" t="s">
        <v>191</v>
      </c>
      <c r="C1223" s="17" t="str">
        <f>IFERROR(INDEX(Cadastro!$C$5:$C$112,$AB1223),"NÃO INFORMADO")</f>
        <v>NÃO INFORMADO</v>
      </c>
      <c r="D1223" s="17" t="str">
        <f>IFERROR(INDEX(Cadastro!$D$5:$D$112,$AB1223),"")</f>
        <v>B</v>
      </c>
      <c r="E1223" s="17" t="str">
        <f>IFERROR(INDEX(Cadastro!$G$5:$G$112,$AB1223),"")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6x1"),WEEKDAY($F1223,2)=6,AND($A1223=$A1212,$L1212&gt;0)),"Folga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3 de 5 do ciclo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3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IFERROR(MATCH($A1223&amp;"|"&amp;TEXT(_xlfn.MAXIFS(Cadastro!$E$5:$E$112,Cadastro!$A$5:$A$112,$A1223,Cadastro!$E$5:$E$112,"&lt;="&amp;$F1223),"yyyymmdd"),Cadastro!$I$5:$I$112,0),"")</f>
        <v>48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55387</v>
      </c>
      <c r="B1224" s="17" t="s">
        <v>191</v>
      </c>
      <c r="C1224" s="17" t="str">
        <f>IFERROR(INDEX(Cadastro!$C$5:$C$112,$AB1224),"NÃO INFORMADO")</f>
        <v>NÃO INFORMADO</v>
      </c>
      <c r="D1224" s="17" t="str">
        <f>IFERROR(INDEX(Cadastro!$D$5:$D$112,$AB1224),"")</f>
        <v>B</v>
      </c>
      <c r="E1224" s="17" t="str">
        <f>IFERROR(INDEX(Cadastro!$G$5:$G$112,$AB1224),"")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6x1"),WEEKDAY($F1224,2)=6,AND($A1224=$A1213,$L1213&gt;0)),"Folga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4 de 5 do ciclo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4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IFERROR(MATCH($A1224&amp;"|"&amp;TEXT(_xlfn.MAXIFS(Cadastro!$E$5:$E$112,Cadastro!$A$5:$A$112,$A1224,Cadastro!$E$5:$E$112,"&lt;="&amp;$F1224),"yyyymmdd"),Cadastro!$I$5:$I$112,0),"")</f>
        <v>48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55387</v>
      </c>
      <c r="B1225" s="17" t="s">
        <v>191</v>
      </c>
      <c r="C1225" s="17" t="str">
        <f>IFERROR(INDEX(Cadastro!$C$5:$C$112,$AB1225),"NÃO INFORMADO")</f>
        <v>NÃO INFORMADO</v>
      </c>
      <c r="D1225" s="17" t="str">
        <f>IFERROR(INDEX(Cadastro!$D$5:$D$112,$AB1225),"")</f>
        <v>B</v>
      </c>
      <c r="E1225" s="17" t="str">
        <f>IFERROR(INDEX(Cadastro!$G$5:$G$112,$AB1225),"")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6x1"),WEEKDAY($F1225,2)=6,AND($A1225=$A1214,$L1214&gt;0)),"Folga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5 de 5 do ciclo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5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IFERROR(MATCH($A1225&amp;"|"&amp;TEXT(_xlfn.MAXIFS(Cadastro!$E$5:$E$112,Cadastro!$A$5:$A$112,$A1225,Cadastro!$E$5:$E$112,"&lt;="&amp;$F1225),"yyyymmdd"),Cadastro!$I$5:$I$112,0),"")</f>
        <v>48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55387</v>
      </c>
      <c r="B1226" s="17" t="s">
        <v>191</v>
      </c>
      <c r="C1226" s="17" t="str">
        <f>IFERROR(INDEX(Cadastro!$C$5:$C$112,$AB1226),"NÃO INFORMADO")</f>
        <v>NÃO INFORMADO</v>
      </c>
      <c r="D1226" s="17" t="str">
        <f>IFERROR(INDEX(Cadastro!$D$5:$D$112,$AB1226),"")</f>
        <v>B</v>
      </c>
      <c r="E1226" s="17" t="str">
        <f>IFERROR(INDEX(Cadastro!$G$5:$G$112,$AB1226),"")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0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Folga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6x1"),WEEKDAY($F1226,2)=6,AND($A1226=$A1215,$L1215&gt;0)),"Folga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Folga prevista pelo ciclo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0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1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Folga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IFERROR(MATCH($A1226&amp;"|"&amp;TEXT(_xlfn.MAXIFS(Cadastro!$E$5:$E$112,Cadastro!$A$5:$A$112,$A1226,Cadastro!$E$5:$E$112,"&lt;="&amp;$F1226),"yyyymmdd"),Cadastro!$I$5:$I$112,0),"")</f>
        <v>48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56327</v>
      </c>
      <c r="B1227" s="17" t="s">
        <v>192</v>
      </c>
      <c r="C1227" s="17" t="str">
        <f>IFERROR(INDEX(Cadastro!$C$5:$C$112,$AB1227),"NÃO INFORMADO")</f>
        <v>INS</v>
      </c>
      <c r="D1227" s="17" t="str">
        <f>IFERROR(INDEX(Cadastro!$D$5:$D$112,$AB1227),"")</f>
        <v>C</v>
      </c>
      <c r="E1227" s="17" t="str">
        <f>IFERROR(INDEX(Cadastro!$G$5:$G$112,$AB1227),"")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6x1"),WEEKDAY($F1227,2)=6,AND($A1227=$A1216,$L1216&gt;0)),"Folga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IFERROR(MATCH($A1227&amp;"|"&amp;TEXT(_xlfn.MAXIFS(Cadastro!$E$5:$E$112,Cadastro!$A$5:$A$112,$A1227,Cadastro!$E$5:$E$112,"&lt;="&amp;$F1227),"yyyymmdd"),Cadastro!$I$5:$I$112,0),"")</f>
        <v>49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56327</v>
      </c>
      <c r="B1228" s="17" t="s">
        <v>192</v>
      </c>
      <c r="C1228" s="17" t="str">
        <f>IFERROR(INDEX(Cadastro!$C$5:$C$112,$AB1228),"NÃO INFORMADO")</f>
        <v>INS</v>
      </c>
      <c r="D1228" s="17" t="str">
        <f>IFERROR(INDEX(Cadastro!$D$5:$D$112,$AB1228),"")</f>
        <v>C</v>
      </c>
      <c r="E1228" s="17" t="str">
        <f>IFERROR(INDEX(Cadastro!$G$5:$G$112,$AB1228),"")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6x1"),WEEKDAY($F1228,2)=6,AND($A1228=$A1217,$L1217&gt;0)),"Folga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IFERROR(MATCH($A1228&amp;"|"&amp;TEXT(_xlfn.MAXIFS(Cadastro!$E$5:$E$112,Cadastro!$A$5:$A$112,$A1228,Cadastro!$E$5:$E$112,"&lt;="&amp;$F1228),"yyyymmdd"),Cadastro!$I$5:$I$112,0),"")</f>
        <v>49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56327</v>
      </c>
      <c r="B1229" s="17" t="s">
        <v>192</v>
      </c>
      <c r="C1229" s="17" t="str">
        <f>IFERROR(INDEX(Cadastro!$C$5:$C$112,$AB1229),"NÃO INFORMADO")</f>
        <v>INS</v>
      </c>
      <c r="D1229" s="17" t="str">
        <f>IFERROR(INDEX(Cadastro!$D$5:$D$112,$AB1229),"")</f>
        <v>C</v>
      </c>
      <c r="E1229" s="17" t="str">
        <f>IFERROR(INDEX(Cadastro!$G$5:$G$112,$AB1229),"")</f>
        <v>C</v>
      </c>
      <c r="F1229" s="29">
        <v>46267</v>
      </c>
      <c r="G1229" s="32" t="str">
        <f t="shared" si="210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/>
      </c>
      <c r="L1229" s="30">
        <f>SUMIFS(Dados!$E:$E,Dados!$A:$A,$A1229,Dados!$S:$S,$F1229)</f>
        <v>0</v>
      </c>
      <c r="M1229" s="30" t="str">
        <f>IFERROR(INDEX(Parâmetros!$E$6:$E$11,MATCH($K1229,Parâmetros!$A$6:$A$11,0)),"")</f>
        <v/>
      </c>
      <c r="N1229" s="33" t="str">
        <f t="shared" si="211"/>
        <v/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212"/>
        <v/>
      </c>
      <c r="R1229" s="32" t="str">
        <f t="shared" si="213"/>
        <v/>
      </c>
      <c r="S1229" s="30" t="str">
        <f t="shared" si="214"/>
        <v/>
      </c>
      <c r="T1229" s="32" t="str">
        <f>IF($Q1229&lt;&gt;"Sim","",IF($N1229&gt;Parâmetros!$E$15,"Sim","Não"))</f>
        <v/>
      </c>
      <c r="U1229" s="17" t="str">
        <f t="shared" si="215"/>
        <v>Folga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6x1"),WEEKDAY($F1229,2)=6,AND($A1229=$A1218,$L1218&gt;0)),"Folga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Folga prevista pelo ciclo</v>
      </c>
      <c r="W1229" s="34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0</v>
      </c>
      <c r="X1229" s="34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1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Folga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49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56327</v>
      </c>
      <c r="B1230" s="17" t="s">
        <v>192</v>
      </c>
      <c r="C1230" s="17" t="str">
        <f>IFERROR(INDEX(Cadastro!$C$5:$C$112,$AB1230),"NÃO INFORMADO")</f>
        <v>INS</v>
      </c>
      <c r="D1230" s="17" t="str">
        <f>IFERROR(INDEX(Cadastro!$D$5:$D$112,$AB1230),"")</f>
        <v>C</v>
      </c>
      <c r="E1230" s="17" t="str">
        <f>IFERROR(INDEX(Cadastro!$G$5:$G$112,$AB1230),"")</f>
        <v>C</v>
      </c>
      <c r="F1230" s="29">
        <v>46268</v>
      </c>
      <c r="G1230" s="32" t="str">
        <f t="shared" si="210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0</v>
      </c>
      <c r="M1230" s="30">
        <f>IFERROR(INDEX(Parâmetros!$E$6:$E$11,MATCH($K1230,Parâmetros!$A$6:$A$11,0)),"")</f>
        <v>6.67</v>
      </c>
      <c r="N1230" s="33">
        <f t="shared" si="211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12"/>
        <v/>
      </c>
      <c r="R1230" s="32" t="str">
        <f t="shared" si="213"/>
        <v/>
      </c>
      <c r="S1230" s="30" t="str">
        <f t="shared" si="214"/>
        <v/>
      </c>
      <c r="T1230" s="32" t="str">
        <f>IF($Q1230&lt;&gt;"Sim","",IF($N1230&gt;Parâmetros!$E$15,"Sim","Não"))</f>
        <v/>
      </c>
      <c r="U1230" s="17" t="str">
        <f t="shared" si="215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6x1"),WEEKDAY($F1230,2)=6,AND($A1230=$A1219,$L1219&gt;0)),"Folga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1 de 5 do ciclo</v>
      </c>
      <c r="W1230" s="34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1</v>
      </c>
      <c r="X1230" s="34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49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56327</v>
      </c>
      <c r="B1231" s="17" t="s">
        <v>192</v>
      </c>
      <c r="C1231" s="17" t="str">
        <f>IFERROR(INDEX(Cadastro!$C$5:$C$112,$AB1231),"NÃO INFORMADO")</f>
        <v>INS</v>
      </c>
      <c r="D1231" s="17" t="str">
        <f>IFERROR(INDEX(Cadastro!$D$5:$D$112,$AB1231),"")</f>
        <v>C</v>
      </c>
      <c r="E1231" s="17" t="str">
        <f>IFERROR(INDEX(Cadastro!$G$5:$G$112,$AB1231),"")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C</v>
      </c>
      <c r="L1231" s="30">
        <f>SUMIFS(Dados!$E:$E,Dados!$A:$A,$A1231,Dados!$S:$S,$F1231)</f>
        <v>0</v>
      </c>
      <c r="M1231" s="30">
        <f>IFERROR(INDEX(Parâmetros!$E$6:$E$11,MATCH($K1231,Parâmetros!$A$6:$A$11,0)),"")</f>
        <v>6.67</v>
      </c>
      <c r="N1231" s="33">
        <f t="shared" si="211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6x1"),WEEKDAY($F1231,2)=6,AND($A1231=$A1220,$L1220&gt;0)),"Folga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2 de 5 do ciclo</v>
      </c>
      <c r="W1231" s="34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2</v>
      </c>
      <c r="X1231" s="34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49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56327</v>
      </c>
      <c r="B1232" s="17" t="s">
        <v>192</v>
      </c>
      <c r="C1232" s="17" t="str">
        <f>IFERROR(INDEX(Cadastro!$C$5:$C$112,$AB1232),"NÃO INFORMADO")</f>
        <v>INS</v>
      </c>
      <c r="D1232" s="17" t="str">
        <f>IFERROR(INDEX(Cadastro!$D$5:$D$112,$AB1232),"")</f>
        <v>C</v>
      </c>
      <c r="E1232" s="17" t="str">
        <f>IFERROR(INDEX(Cadastro!$G$5:$G$112,$AB1232),"")</f>
        <v>C</v>
      </c>
      <c r="F1232" s="29">
        <v>46270</v>
      </c>
      <c r="G1232" s="32" t="str">
        <f t="shared" si="210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0</v>
      </c>
      <c r="M1232" s="30">
        <f>IFERROR(INDEX(Parâmetros!$E$6:$E$11,MATCH($K1232,Parâmetros!$A$6:$A$11,0)),"")</f>
        <v>6.67</v>
      </c>
      <c r="N1232" s="33">
        <f t="shared" si="211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12"/>
        <v/>
      </c>
      <c r="R1232" s="32" t="str">
        <f t="shared" si="213"/>
        <v/>
      </c>
      <c r="S1232" s="30" t="str">
        <f t="shared" si="214"/>
        <v/>
      </c>
      <c r="T1232" s="32" t="str">
        <f>IF($Q1232&lt;&gt;"Sim","",IF($N1232&gt;Parâmetros!$E$15,"Sim","Não"))</f>
        <v/>
      </c>
      <c r="U1232" s="17" t="str">
        <f t="shared" si="215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6x1"),WEEKDAY($F1232,2)=6,AND($A1232=$A1221,$L1221&gt;0)),"Folga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3 de 5 do ciclo</v>
      </c>
      <c r="W1232" s="34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3</v>
      </c>
      <c r="X1232" s="34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IFERROR(MATCH($A1232&amp;"|"&amp;TEXT(_xlfn.MAXIFS(Cadastro!$E$5:$E$112,Cadastro!$A$5:$A$112,$A1232,Cadastro!$E$5:$E$112,"&lt;="&amp;$F1232),"yyyymmdd"),Cadastro!$I$5:$I$112,0),"")</f>
        <v>49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56327</v>
      </c>
      <c r="B1233" s="17" t="s">
        <v>192</v>
      </c>
      <c r="C1233" s="17" t="str">
        <f>IFERROR(INDEX(Cadastro!$C$5:$C$112,$AB1233),"NÃO INFORMADO")</f>
        <v>INS</v>
      </c>
      <c r="D1233" s="17" t="str">
        <f>IFERROR(INDEX(Cadastro!$D$5:$D$112,$AB1233),"")</f>
        <v>C</v>
      </c>
      <c r="E1233" s="17" t="str">
        <f>IFERROR(INDEX(Cadastro!$G$5:$G$112,$AB1233),"")</f>
        <v>C</v>
      </c>
      <c r="F1233" s="29">
        <v>46271</v>
      </c>
      <c r="G1233" s="32" t="str">
        <f t="shared" si="210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0</v>
      </c>
      <c r="M1233" s="30">
        <f>IFERROR(INDEX(Parâmetros!$E$6:$E$11,MATCH($K1233,Parâmetros!$A$6:$A$11,0)),"")</f>
        <v>6.67</v>
      </c>
      <c r="N1233" s="33">
        <f t="shared" si="211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12"/>
        <v/>
      </c>
      <c r="R1233" s="32" t="str">
        <f t="shared" si="213"/>
        <v/>
      </c>
      <c r="S1233" s="30" t="str">
        <f t="shared" si="214"/>
        <v/>
      </c>
      <c r="T1233" s="32" t="str">
        <f>IF($Q1233&lt;&gt;"Sim","",IF($N1233&gt;Parâmetros!$E$15,"Sim","Não"))</f>
        <v/>
      </c>
      <c r="U1233" s="17" t="str">
        <f t="shared" si="215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6x1"),WEEKDAY($F1233,2)=6,AND($A1233=$A1222,$L1222&gt;0)),"Folga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4 de 5 do ciclo</v>
      </c>
      <c r="W1233" s="34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4</v>
      </c>
      <c r="X1233" s="34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49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56327</v>
      </c>
      <c r="B1234" s="17" t="s">
        <v>192</v>
      </c>
      <c r="C1234" s="17" t="str">
        <f>IFERROR(INDEX(Cadastro!$C$5:$C$112,$AB1234),"NÃO INFORMADO")</f>
        <v>INS</v>
      </c>
      <c r="D1234" s="17" t="str">
        <f>IFERROR(INDEX(Cadastro!$D$5:$D$112,$AB1234),"")</f>
        <v>C</v>
      </c>
      <c r="E1234" s="17" t="str">
        <f>IFERROR(INDEX(Cadastro!$G$5:$G$112,$AB1234),"")</f>
        <v>C</v>
      </c>
      <c r="F1234" s="29">
        <v>46272</v>
      </c>
      <c r="G1234" s="32" t="str">
        <f t="shared" si="210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0</v>
      </c>
      <c r="M1234" s="30">
        <f>IFERROR(INDEX(Parâmetros!$E$6:$E$11,MATCH($K1234,Parâmetros!$A$6:$A$11,0)),"")</f>
        <v>6.67</v>
      </c>
      <c r="N1234" s="33">
        <f t="shared" si="211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12"/>
        <v/>
      </c>
      <c r="R1234" s="32" t="str">
        <f t="shared" si="213"/>
        <v/>
      </c>
      <c r="S1234" s="30" t="str">
        <f t="shared" si="214"/>
        <v/>
      </c>
      <c r="T1234" s="32" t="str">
        <f>IF($Q1234&lt;&gt;"Sim","",IF($N1234&gt;Parâmetros!$E$15,"Sim","Não"))</f>
        <v/>
      </c>
      <c r="U1234" s="17" t="str">
        <f t="shared" si="215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6x1"),WEEKDAY($F1234,2)=6,AND($A1234=$A1223,$L1223&gt;0)),"Folga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5 de 5 do ciclo</v>
      </c>
      <c r="W1234" s="34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5</v>
      </c>
      <c r="X1234" s="34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49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56327</v>
      </c>
      <c r="B1235" s="17" t="s">
        <v>192</v>
      </c>
      <c r="C1235" s="17" t="str">
        <f>IFERROR(INDEX(Cadastro!$C$5:$C$112,$AB1235),"NÃO INFORMADO")</f>
        <v>INS</v>
      </c>
      <c r="D1235" s="17" t="str">
        <f>IFERROR(INDEX(Cadastro!$D$5:$D$112,$AB1235),"")</f>
        <v>C</v>
      </c>
      <c r="E1235" s="17" t="str">
        <f>IFERROR(INDEX(Cadastro!$G$5:$G$112,$AB1235),"")</f>
        <v>C</v>
      </c>
      <c r="F1235" s="29">
        <v>46273</v>
      </c>
      <c r="G1235" s="32" t="str">
        <f t="shared" si="210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/>
      </c>
      <c r="L1235" s="30">
        <f>SUMIFS(Dados!$E:$E,Dados!$A:$A,$A1235,Dados!$S:$S,$F1235)</f>
        <v>0</v>
      </c>
      <c r="M1235" s="30" t="str">
        <f>IFERROR(INDEX(Parâmetros!$E$6:$E$11,MATCH($K1235,Parâmetros!$A$6:$A$11,0)),"")</f>
        <v/>
      </c>
      <c r="N1235" s="33" t="str">
        <f t="shared" si="211"/>
        <v/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12"/>
        <v/>
      </c>
      <c r="R1235" s="32" t="str">
        <f t="shared" si="213"/>
        <v/>
      </c>
      <c r="S1235" s="30" t="str">
        <f t="shared" si="214"/>
        <v/>
      </c>
      <c r="T1235" s="32" t="str">
        <f>IF($Q1235&lt;&gt;"Sim","",IF($N1235&gt;Parâmetros!$E$15,"Sim","Não"))</f>
        <v/>
      </c>
      <c r="U1235" s="17" t="str">
        <f t="shared" si="215"/>
        <v>Folga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6x1"),WEEKDAY($F1235,2)=6,AND($A1235=$A1224,$L1224&gt;0)),"Folga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Folga prevista pelo ciclo</v>
      </c>
      <c r="W1235" s="34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0</v>
      </c>
      <c r="X1235" s="34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1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Folga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49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56327</v>
      </c>
      <c r="B1236" s="17" t="s">
        <v>192</v>
      </c>
      <c r="C1236" s="17" t="str">
        <f>IFERROR(INDEX(Cadastro!$C$5:$C$112,$AB1236),"NÃO INFORMADO")</f>
        <v>INS</v>
      </c>
      <c r="D1236" s="17" t="str">
        <f>IFERROR(INDEX(Cadastro!$D$5:$D$112,$AB1236),"")</f>
        <v>C</v>
      </c>
      <c r="E1236" s="17" t="str">
        <f>IFERROR(INDEX(Cadastro!$G$5:$G$112,$AB1236),"")</f>
        <v>C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0</v>
      </c>
      <c r="M1236" s="30">
        <f>IFERROR(INDEX(Parâmetros!$E$6:$E$11,MATCH($K1236,Parâmetros!$A$6:$A$11,0)),"")</f>
        <v>6.67</v>
      </c>
      <c r="N1236" s="33">
        <f t="shared" si="211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6x1"),WEEKDAY($F1236,2)=6,AND($A1236=$A1225,$L1225&gt;0)),"Folga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1 de 5 do ciclo</v>
      </c>
      <c r="W1236" s="34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1</v>
      </c>
      <c r="X1236" s="34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49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56327</v>
      </c>
      <c r="B1237" s="17" t="s">
        <v>192</v>
      </c>
      <c r="C1237" s="17" t="str">
        <f>IFERROR(INDEX(Cadastro!$C$5:$C$112,$AB1237),"NÃO INFORMADO")</f>
        <v>INS</v>
      </c>
      <c r="D1237" s="17" t="str">
        <f>IFERROR(INDEX(Cadastro!$D$5:$D$112,$AB1237),"")</f>
        <v>C</v>
      </c>
      <c r="E1237" s="17" t="str">
        <f>IFERROR(INDEX(Cadastro!$G$5:$G$112,$AB1237),"")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C</v>
      </c>
      <c r="L1237" s="30">
        <f>SUMIFS(Dados!$E:$E,Dados!$A:$A,$A1237,Dados!$S:$S,$F1237)</f>
        <v>0</v>
      </c>
      <c r="M1237" s="30">
        <f>IFERROR(INDEX(Parâmetros!$E$6:$E$11,MATCH($K1237,Parâmetros!$A$6:$A$11,0)),"")</f>
        <v>6.67</v>
      </c>
      <c r="N1237" s="33">
        <f t="shared" si="211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6x1"),WEEKDAY($F1237,2)=6,AND($A1237=$A1226,$L1226&gt;0)),"Folga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2 de 5 do ciclo</v>
      </c>
      <c r="W1237" s="34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2</v>
      </c>
      <c r="X1237" s="34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0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49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56327</v>
      </c>
      <c r="B1238" s="17" t="s">
        <v>192</v>
      </c>
      <c r="C1238" s="17" t="str">
        <f>IFERROR(INDEX(Cadastro!$C$5:$C$112,$AB1238),"NÃO INFORMADO")</f>
        <v>INS</v>
      </c>
      <c r="D1238" s="17" t="str">
        <f>IFERROR(INDEX(Cadastro!$D$5:$D$112,$AB1238),"")</f>
        <v>C</v>
      </c>
      <c r="E1238" s="17" t="str">
        <f>IFERROR(INDEX(Cadastro!$G$5:$G$112,$AB1238),"")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6x1"),WEEKDAY($F1238,2)=6,AND($A1238=$A1227,$L1227&gt;0)),"Folga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3 de 5 do ciclo</v>
      </c>
      <c r="W1238" s="34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3</v>
      </c>
      <c r="X1238" s="34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49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56327</v>
      </c>
      <c r="B1239" s="17" t="s">
        <v>192</v>
      </c>
      <c r="C1239" s="17" t="str">
        <f>IFERROR(INDEX(Cadastro!$C$5:$C$112,$AB1239),"NÃO INFORMADO")</f>
        <v>INS</v>
      </c>
      <c r="D1239" s="17" t="str">
        <f>IFERROR(INDEX(Cadastro!$D$5:$D$112,$AB1239),"")</f>
        <v>C</v>
      </c>
      <c r="E1239" s="17" t="str">
        <f>IFERROR(INDEX(Cadastro!$G$5:$G$112,$AB1239),"")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6x1"),WEEKDAY($F1239,2)=6,AND($A1239=$A1228,$L1228&gt;0)),"Folga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4 de 5 do ciclo</v>
      </c>
      <c r="W1239" s="34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4</v>
      </c>
      <c r="X1239" s="34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49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56327</v>
      </c>
      <c r="B1240" s="17" t="s">
        <v>192</v>
      </c>
      <c r="C1240" s="17" t="str">
        <f>IFERROR(INDEX(Cadastro!$C$5:$C$112,$AB1240),"NÃO INFORMADO")</f>
        <v>INS</v>
      </c>
      <c r="D1240" s="17" t="str">
        <f>IFERROR(INDEX(Cadastro!$D$5:$D$112,$AB1240),"")</f>
        <v>C</v>
      </c>
      <c r="E1240" s="17" t="str">
        <f>IFERROR(INDEX(Cadastro!$G$5:$G$112,$AB1240),"")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6x1"),WEEKDAY($F1240,2)=6,AND($A1240=$A1229,$L1229&gt;0)),"Folga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5 de 5 do ciclo</v>
      </c>
      <c r="W1240" s="34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5</v>
      </c>
      <c r="X1240" s="34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49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56327</v>
      </c>
      <c r="B1241" s="17" t="s">
        <v>192</v>
      </c>
      <c r="C1241" s="17" t="str">
        <f>IFERROR(INDEX(Cadastro!$C$5:$C$112,$AB1241),"NÃO INFORMADO")</f>
        <v>INS</v>
      </c>
      <c r="D1241" s="17" t="str">
        <f>IFERROR(INDEX(Cadastro!$D$5:$D$112,$AB1241),"")</f>
        <v>C</v>
      </c>
      <c r="E1241" s="17" t="str">
        <f>IFERROR(INDEX(Cadastro!$G$5:$G$112,$AB1241),"")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/>
      </c>
      <c r="L1241" s="30">
        <f>SUMIFS(Dados!$E:$E,Dados!$A:$A,$A1241,Dados!$S:$S,$F1241)</f>
        <v>0</v>
      </c>
      <c r="M1241" s="30" t="str">
        <f>IFERROR(INDEX(Parâmetros!$E$6:$E$11,MATCH($K1241,Parâmetros!$A$6:$A$11,0)),"")</f>
        <v/>
      </c>
      <c r="N1241" s="33" t="str">
        <f t="shared" si="211"/>
        <v/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Folga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6x1"),WEEKDAY($F1241,2)=6,AND($A1241=$A1230,$L1230&gt;0)),"Folga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Folga prevista pelo ciclo</v>
      </c>
      <c r="W1241" s="34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0</v>
      </c>
      <c r="X1241" s="34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1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Folga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49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56327</v>
      </c>
      <c r="B1242" s="17" t="s">
        <v>192</v>
      </c>
      <c r="C1242" s="17" t="str">
        <f>IFERROR(INDEX(Cadastro!$C$5:$C$112,$AB1242),"NÃO INFORMADO")</f>
        <v>INS</v>
      </c>
      <c r="D1242" s="17" t="str">
        <f>IFERROR(INDEX(Cadastro!$D$5:$D$112,$AB1242),"")</f>
        <v>C</v>
      </c>
      <c r="E1242" s="17" t="str">
        <f>IFERROR(INDEX(Cadastro!$G$5:$G$112,$AB1242),"")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6x1"),WEEKDAY($F1242,2)=6,AND($A1242=$A1231,$L1231&gt;0)),"Folga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1 de 5 do ciclo</v>
      </c>
      <c r="W1242" s="34">
        <f>IF(OR(OR($D1242="6x1",$D1242="FF 6x1"),$D1242="5x2"),"",IF($AB1242&lt;&gt;$AB1241,IF(IFERROR(INDEX(Cadastro!$F$5:$F$112,$AB1242),"")="",IF($L1242&gt;0,1,0),IF(IFERROR(INDEX(Cadastro!$F$5:$F$112,$AB1242),"")&lt;=IFERROR(INDEX(Parâmetros!$B$39:$B$48,MATCH($E1242,Parâmetros!$A$39:$A$48,0)),99),IFERROR(INDEX(Cadastro!$F$5:$F$112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1</v>
      </c>
      <c r="X1242" s="34">
        <f>IF(OR(OR($D1242="6x1",$D1242="FF 6x1"),$D1242="5x2"),"",IF($AB1242&lt;&gt;$AB1241,IF(IFERROR(INDEX(Cadastro!$F$5:$F$112,$AB1242),"")="",0,IF(IFERROR(INDEX(Cadastro!$F$5:$F$112,$AB1242),"")&gt;IFERROR(INDEX(Parâmetros!$B$39:$B$48,MATCH($E1242,Parâmetros!$A$39:$A$48,0)),99),IFERROR(INDEX(Cadastro!$F$5:$F$112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registro"),IF(AND($AB1242&lt;&gt;$AB1241,IFERROR(INDEX(Cadastro!$F$5:$F$112,$AB1242),"")=""),"Indeterminado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IFERROR(MATCH($A1242&amp;"|"&amp;TEXT(_xlfn.MAXIFS(Cadastro!$E$5:$E$112,Cadastro!$A$5:$A$112,$A1242,Cadastro!$E$5:$E$112,"&lt;="&amp;$F1242),"yyyymmdd"),Cadastro!$I$5:$I$112,0),"")</f>
        <v>49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56327</v>
      </c>
      <c r="B1243" s="17" t="s">
        <v>192</v>
      </c>
      <c r="C1243" s="17" t="str">
        <f>IFERROR(INDEX(Cadastro!$C$5:$C$112,$AB1243),"NÃO INFORMADO")</f>
        <v>INS</v>
      </c>
      <c r="D1243" s="17" t="str">
        <f>IFERROR(INDEX(Cadastro!$D$5:$D$112,$AB1243),"")</f>
        <v>C</v>
      </c>
      <c r="E1243" s="17" t="str">
        <f>IFERROR(INDEX(Cadastro!$G$5:$G$112,$AB1243),"")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>C</v>
      </c>
      <c r="L1243" s="30">
        <f>SUMIFS(Dados!$E:$E,Dados!$A:$A,$A1243,Dados!$S:$S,$F1243)</f>
        <v>0</v>
      </c>
      <c r="M1243" s="30">
        <f>IFERROR(INDEX(Parâmetros!$E$6:$E$11,MATCH($K1243,Parâmetros!$A$6:$A$11,0)),"")</f>
        <v>6.67</v>
      </c>
      <c r="N1243" s="33">
        <f t="shared" si="211"/>
        <v>0</v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Fora da apuração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6x1"),WEEKDAY($F1243,2)=6,AND($A1243=$A1232,$L1232&gt;0)),"Folga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FALTA DE REGISTRO · dia 2 de 5 do ciclo</v>
      </c>
      <c r="W1243" s="34">
        <f>IF(OR(OR($D1243="6x1",$D1243="FF 6x1"),$D1243="5x2"),"",IF($AB1243&lt;&gt;$AB1242,IF(IFERROR(INDEX(Cadastro!$F$5:$F$112,$AB1243),"")="",IF($L1243&gt;0,1,0),IF(IFERROR(INDEX(Cadastro!$F$5:$F$112,$AB1243),"")&lt;=IFERROR(INDEX(Parâmetros!$B$39:$B$48,MATCH($E1243,Parâmetros!$A$39:$A$48,0)),99),IFERROR(INDEX(Cadastro!$F$5:$F$112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2</v>
      </c>
      <c r="X1243" s="34">
        <f>IF(OR(OR($D1243="6x1",$D1243="FF 6x1"),$D1243="5x2"),"",IF($AB1243&lt;&gt;$AB1242,IF(IFERROR(INDEX(Cadastro!$F$5:$F$112,$AB1243),"")="",0,IF(IFERROR(INDEX(Cadastro!$F$5:$F$112,$AB1243),"")&gt;IFERROR(INDEX(Parâmetros!$B$39:$B$48,MATCH($E1243,Parâmetros!$A$39:$A$48,0)),99),IFERROR(INDEX(Cadastro!$F$5:$F$112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0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registro"),IF(AND($AB1243&lt;&gt;$AB1242,IFERROR(INDEX(Cadastro!$F$5:$F$112,$AB1243),"")=""),"Indeterminado (início da série)",IF($X1243&gt;0,"Folga","Falta de registro"))))))))</f>
        <v>Falta de registro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IFERROR(MATCH($A1243&amp;"|"&amp;TEXT(_xlfn.MAXIFS(Cadastro!$E$5:$E$112,Cadastro!$A$5:$A$112,$A1243,Cadastro!$E$5:$E$112,"&lt;="&amp;$F1243),"yyyymmdd"),Cadastro!$I$5:$I$112,0),"")</f>
        <v>49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56327</v>
      </c>
      <c r="B1244" s="17" t="s">
        <v>192</v>
      </c>
      <c r="C1244" s="17" t="str">
        <f>IFERROR(INDEX(Cadastro!$C$5:$C$112,$AB1244),"NÃO INFORMADO")</f>
        <v>INS</v>
      </c>
      <c r="D1244" s="17" t="str">
        <f>IFERROR(INDEX(Cadastro!$D$5:$D$112,$AB1244),"")</f>
        <v>C</v>
      </c>
      <c r="E1244" s="17" t="str">
        <f>IFERROR(INDEX(Cadastro!$G$5:$G$112,$AB1244),"")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6x1"),WEEKDAY($F1244,2)=6,AND($A1244=$A1233,$L1233&gt;0)),"Folga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3 de 5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3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IFERROR(MATCH($A1244&amp;"|"&amp;TEXT(_xlfn.MAXIFS(Cadastro!$E$5:$E$112,Cadastro!$A$5:$A$112,$A1244,Cadastro!$E$5:$E$112,"&lt;="&amp;$F1244),"yyyymmdd"),Cadastro!$I$5:$I$112,0),"")</f>
        <v>49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56327</v>
      </c>
      <c r="B1245" s="17" t="s">
        <v>192</v>
      </c>
      <c r="C1245" s="17" t="str">
        <f>IFERROR(INDEX(Cadastro!$C$5:$C$112,$AB1245),"NÃO INFORMADO")</f>
        <v>INS</v>
      </c>
      <c r="D1245" s="17" t="str">
        <f>IFERROR(INDEX(Cadastro!$D$5:$D$112,$AB1245),"")</f>
        <v>C</v>
      </c>
      <c r="E1245" s="17" t="str">
        <f>IFERROR(INDEX(Cadastro!$G$5:$G$112,$AB1245),"")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6x1"),WEEKDAY($F1245,2)=6,AND($A1245=$A1234,$L1234&gt;0)),"Folga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4 de 5 do ciclo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4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49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56327</v>
      </c>
      <c r="B1246" s="17" t="s">
        <v>192</v>
      </c>
      <c r="C1246" s="17" t="str">
        <f>IFERROR(INDEX(Cadastro!$C$5:$C$112,$AB1246),"NÃO INFORMADO")</f>
        <v>INS</v>
      </c>
      <c r="D1246" s="17" t="str">
        <f>IFERROR(INDEX(Cadastro!$D$5:$D$112,$AB1246),"")</f>
        <v>C</v>
      </c>
      <c r="E1246" s="17" t="str">
        <f>IFERROR(INDEX(Cadastro!$G$5:$G$112,$AB1246),"")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6x1"),WEEKDAY($F1246,2)=6,AND($A1246=$A1235,$L1235&gt;0)),"Folga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5 de 5 do ciclo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5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49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56327</v>
      </c>
      <c r="B1247" s="17" t="s">
        <v>192</v>
      </c>
      <c r="C1247" s="17" t="str">
        <f>IFERROR(INDEX(Cadastro!$C$5:$C$112,$AB1247),"NÃO INFORMADO")</f>
        <v>INS</v>
      </c>
      <c r="D1247" s="17" t="str">
        <f>IFERROR(INDEX(Cadastro!$D$5:$D$112,$AB1247),"")</f>
        <v>C</v>
      </c>
      <c r="E1247" s="17" t="str">
        <f>IFERROR(INDEX(Cadastro!$G$5:$G$112,$AB1247),"")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/>
      </c>
      <c r="L1247" s="30">
        <f>SUMIFS(Dados!$E:$E,Dados!$A:$A,$A1247,Dados!$S:$S,$F1247)</f>
        <v>0</v>
      </c>
      <c r="M1247" s="30" t="str">
        <f>IFERROR(INDEX(Parâmetros!$E$6:$E$11,MATCH($K1247,Parâmetros!$A$6:$A$11,0)),"")</f>
        <v/>
      </c>
      <c r="N1247" s="33" t="str">
        <f t="shared" si="211"/>
        <v/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Folga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6x1"),WEEKDAY($F1247,2)=6,AND($A1247=$A1236,$L1236&gt;0)),"Folga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Folga prevista pelo ciclo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0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1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Folga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49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56327</v>
      </c>
      <c r="B1248" s="17" t="s">
        <v>192</v>
      </c>
      <c r="C1248" s="17" t="str">
        <f>IFERROR(INDEX(Cadastro!$C$5:$C$112,$AB1248),"NÃO INFORMADO")</f>
        <v>INS</v>
      </c>
      <c r="D1248" s="17" t="str">
        <f>IFERROR(INDEX(Cadastro!$D$5:$D$112,$AB1248),"")</f>
        <v>C</v>
      </c>
      <c r="E1248" s="17" t="str">
        <f>IFERROR(INDEX(Cadastro!$G$5:$G$112,$AB1248),"")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6x1"),WEEKDAY($F1248,2)=6,AND($A1248=$A1237,$L1237&gt;0)),"Folga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1 de 5 do ciclo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1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49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56327</v>
      </c>
      <c r="B1249" s="17" t="s">
        <v>192</v>
      </c>
      <c r="C1249" s="17" t="str">
        <f>IFERROR(INDEX(Cadastro!$C$5:$C$112,$AB1249),"NÃO INFORMADO")</f>
        <v>INS</v>
      </c>
      <c r="D1249" s="17" t="str">
        <f>IFERROR(INDEX(Cadastro!$D$5:$D$112,$AB1249),"")</f>
        <v>C</v>
      </c>
      <c r="E1249" s="17" t="str">
        <f>IFERROR(INDEX(Cadastro!$G$5:$G$112,$AB1249),"")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C</v>
      </c>
      <c r="L1249" s="30">
        <f>SUMIFS(Dados!$E:$E,Dados!$A:$A,$A1249,Dados!$S:$S,$F1249)</f>
        <v>0</v>
      </c>
      <c r="M1249" s="30">
        <f>IFERROR(INDEX(Parâmetros!$E$6:$E$11,MATCH($K1249,Parâmetros!$A$6:$A$11,0)),"")</f>
        <v>6.67</v>
      </c>
      <c r="N1249" s="33">
        <f t="shared" si="211"/>
        <v>0</v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Fora da apuração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6x1"),WEEKDAY($F1249,2)=6,AND($A1249=$A1238,$L1238&gt;0)),"Folga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FALTA DE REGISTRO · dia 2 de 5 do ciclo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2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Falta de registro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49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56327</v>
      </c>
      <c r="B1250" s="17" t="s">
        <v>192</v>
      </c>
      <c r="C1250" s="17" t="str">
        <f>IFERROR(INDEX(Cadastro!$C$5:$C$112,$AB1250),"NÃO INFORMADO")</f>
        <v>INS</v>
      </c>
      <c r="D1250" s="17" t="str">
        <f>IFERROR(INDEX(Cadastro!$D$5:$D$112,$AB1250),"")</f>
        <v>C</v>
      </c>
      <c r="E1250" s="17" t="str">
        <f>IFERROR(INDEX(Cadastro!$G$5:$G$112,$AB1250),"")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6x1"),WEEKDAY($F1250,2)=6,AND($A1250=$A1239,$L1239&gt;0)),"Folga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3 de 5 do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3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IFERROR(MATCH($A1250&amp;"|"&amp;TEXT(_xlfn.MAXIFS(Cadastro!$E$5:$E$112,Cadastro!$A$5:$A$112,$A1250,Cadastro!$E$5:$E$112,"&lt;="&amp;$F1250),"yyyymmdd"),Cadastro!$I$5:$I$112,0),"")</f>
        <v>49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56327</v>
      </c>
      <c r="B1251" s="17" t="s">
        <v>192</v>
      </c>
      <c r="C1251" s="17" t="str">
        <f>IFERROR(INDEX(Cadastro!$C$5:$C$112,$AB1251),"NÃO INFORMADO")</f>
        <v>INS</v>
      </c>
      <c r="D1251" s="17" t="str">
        <f>IFERROR(INDEX(Cadastro!$D$5:$D$112,$AB1251),"")</f>
        <v>C</v>
      </c>
      <c r="E1251" s="17" t="str">
        <f>IFERROR(INDEX(Cadastro!$G$5:$G$112,$AB1251),"")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6x1"),WEEKDAY($F1251,2)=6,AND($A1251=$A1240,$L1240&gt;0)),"Folga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4 de 5 do ciclo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4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49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56327</v>
      </c>
      <c r="B1252" s="17" t="s">
        <v>192</v>
      </c>
      <c r="C1252" s="17" t="str">
        <f>IFERROR(INDEX(Cadastro!$C$5:$C$112,$AB1252),"NÃO INFORMADO")</f>
        <v>INS</v>
      </c>
      <c r="D1252" s="17" t="str">
        <f>IFERROR(INDEX(Cadastro!$D$5:$D$112,$AB1252),"")</f>
        <v>C</v>
      </c>
      <c r="E1252" s="17" t="str">
        <f>IFERROR(INDEX(Cadastro!$G$5:$G$112,$AB1252),"")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6x1"),WEEKDAY($F1252,2)=6,AND($A1252=$A1241,$L1241&gt;0)),"Folga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5 de 5 do ciclo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5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49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56327</v>
      </c>
      <c r="B1253" s="17" t="s">
        <v>192</v>
      </c>
      <c r="C1253" s="17" t="str">
        <f>IFERROR(INDEX(Cadastro!$C$5:$C$112,$AB1253),"NÃO INFORMADO")</f>
        <v>INS</v>
      </c>
      <c r="D1253" s="17" t="str">
        <f>IFERROR(INDEX(Cadastro!$D$5:$D$112,$AB1253),"")</f>
        <v>C</v>
      </c>
      <c r="E1253" s="17" t="str">
        <f>IFERROR(INDEX(Cadastro!$G$5:$G$112,$AB1253),"")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/>
      </c>
      <c r="L1253" s="30">
        <f>SUMIFS(Dados!$E:$E,Dados!$A:$A,$A1253,Dados!$S:$S,$F1253)</f>
        <v>0</v>
      </c>
      <c r="M1253" s="30" t="str">
        <f>IFERROR(INDEX(Parâmetros!$E$6:$E$11,MATCH($K1253,Parâmetros!$A$6:$A$11,0)),"")</f>
        <v/>
      </c>
      <c r="N1253" s="33" t="str">
        <f t="shared" si="211"/>
        <v/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Folga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6x1"),WEEKDAY($F1253,2)=6,AND($A1253=$A1242,$L1242&gt;0)),"Folga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Folga prevista pelo ciclo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0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1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Folga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49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56327</v>
      </c>
      <c r="B1254" s="17" t="s">
        <v>192</v>
      </c>
      <c r="C1254" s="17" t="str">
        <f>IFERROR(INDEX(Cadastro!$C$5:$C$112,$AB1254),"NÃO INFORMADO")</f>
        <v>INS</v>
      </c>
      <c r="D1254" s="17" t="str">
        <f>IFERROR(INDEX(Cadastro!$D$5:$D$112,$AB1254),"")</f>
        <v>C</v>
      </c>
      <c r="E1254" s="17" t="str">
        <f>IFERROR(INDEX(Cadastro!$G$5:$G$112,$AB1254),"")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6x1"),WEEKDAY($F1254,2)=6,AND($A1254=$A1243,$L1243&gt;0)),"Folga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1 de 5 do ciclo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1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49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56327</v>
      </c>
      <c r="B1255" s="17" t="s">
        <v>192</v>
      </c>
      <c r="C1255" s="17" t="str">
        <f>IFERROR(INDEX(Cadastro!$C$5:$C$112,$AB1255),"NÃO INFORMADO")</f>
        <v>INS</v>
      </c>
      <c r="D1255" s="17" t="str">
        <f>IFERROR(INDEX(Cadastro!$D$5:$D$112,$AB1255),"")</f>
        <v>C</v>
      </c>
      <c r="E1255" s="17" t="str">
        <f>IFERROR(INDEX(Cadastro!$G$5:$G$112,$AB1255),"")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C</v>
      </c>
      <c r="L1255" s="30">
        <f>SUMIFS(Dados!$E:$E,Dados!$A:$A,$A1255,Dados!$S:$S,$F1255)</f>
        <v>0</v>
      </c>
      <c r="M1255" s="30">
        <f>IFERROR(INDEX(Parâmetros!$E$6:$E$11,MATCH($K1255,Parâmetros!$A$6:$A$11,0)),"")</f>
        <v>6.67</v>
      </c>
      <c r="N1255" s="33">
        <f t="shared" si="211"/>
        <v>0</v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Fora da apuração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6x1"),WEEKDAY($F1255,2)=6,AND($A1255=$A1244,$L1244&gt;0)),"Folga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FALTA DE REGISTRO · dia 2 de 5 do ciclo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2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Falta de registro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49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56327</v>
      </c>
      <c r="B1256" s="17" t="s">
        <v>192</v>
      </c>
      <c r="C1256" s="17" t="str">
        <f>IFERROR(INDEX(Cadastro!$C$5:$C$112,$AB1256),"NÃO INFORMADO")</f>
        <v>INS</v>
      </c>
      <c r="D1256" s="17" t="str">
        <f>IFERROR(INDEX(Cadastro!$D$5:$D$112,$AB1256),"")</f>
        <v>C</v>
      </c>
      <c r="E1256" s="17" t="str">
        <f>IFERROR(INDEX(Cadastro!$G$5:$G$112,$AB1256),"")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6x1"),WEEKDAY($F1256,2)=6,AND($A1256=$A1245,$L1245&gt;0)),"Folga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3 de 5 do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3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IFERROR(MATCH($A1256&amp;"|"&amp;TEXT(_xlfn.MAXIFS(Cadastro!$E$5:$E$112,Cadastro!$A$5:$A$112,$A1256,Cadastro!$E$5:$E$112,"&lt;="&amp;$F1256),"yyyymmdd"),Cadastro!$I$5:$I$112,0),"")</f>
        <v>49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56327</v>
      </c>
      <c r="B1257" s="17" t="s">
        <v>192</v>
      </c>
      <c r="C1257" s="17" t="str">
        <f>IFERROR(INDEX(Cadastro!$C$5:$C$112,$AB1257),"NÃO INFORMADO")</f>
        <v>INS</v>
      </c>
      <c r="D1257" s="17" t="str">
        <f>IFERROR(INDEX(Cadastro!$D$5:$D$112,$AB1257),"")</f>
        <v>C</v>
      </c>
      <c r="E1257" s="17" t="str">
        <f>IFERROR(INDEX(Cadastro!$G$5:$G$112,$AB1257),"")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6x1"),WEEKDAY($F1257,2)=6,AND($A1257=$A1246,$L1246&gt;0)),"Folga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4 de 5 do ciclo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4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49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56327</v>
      </c>
      <c r="B1258" s="17" t="s">
        <v>192</v>
      </c>
      <c r="C1258" s="17" t="str">
        <f>IFERROR(INDEX(Cadastro!$C$5:$C$112,$AB1258),"NÃO INFORMADO")</f>
        <v>INS</v>
      </c>
      <c r="D1258" s="17" t="str">
        <f>IFERROR(INDEX(Cadastro!$D$5:$D$112,$AB1258),"")</f>
        <v>C</v>
      </c>
      <c r="E1258" s="17" t="str">
        <f>IFERROR(INDEX(Cadastro!$G$5:$G$112,$AB1258),"")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6x1"),WEEKDAY($F1258,2)=6,AND($A1258=$A1247,$L1247&gt;0)),"Folga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5 de 5 do ciclo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5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49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56327</v>
      </c>
      <c r="B1259" s="17" t="s">
        <v>192</v>
      </c>
      <c r="C1259" s="17" t="str">
        <f>IFERROR(INDEX(Cadastro!$C$5:$C$112,$AB1259),"NÃO INFORMADO")</f>
        <v>INS</v>
      </c>
      <c r="D1259" s="17" t="str">
        <f>IFERROR(INDEX(Cadastro!$D$5:$D$112,$AB1259),"")</f>
        <v>C</v>
      </c>
      <c r="E1259" s="17" t="str">
        <f>IFERROR(INDEX(Cadastro!$G$5:$G$112,$AB1259),"")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/>
      </c>
      <c r="L1259" s="30">
        <f>SUMIFS(Dados!$E:$E,Dados!$A:$A,$A1259,Dados!$S:$S,$F1259)</f>
        <v>0</v>
      </c>
      <c r="M1259" s="30" t="str">
        <f>IFERROR(INDEX(Parâmetros!$E$6:$E$11,MATCH($K1259,Parâmetros!$A$6:$A$11,0)),"")</f>
        <v/>
      </c>
      <c r="N1259" s="33" t="str">
        <f t="shared" si="211"/>
        <v/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Folga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6x1"),WEEKDAY($F1259,2)=6,AND($A1259=$A1248,$L1248&gt;0)),"Folga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Folga prevista pelo ciclo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0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1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Folga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49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56327</v>
      </c>
      <c r="B1260" s="17" t="s">
        <v>192</v>
      </c>
      <c r="C1260" s="17" t="str">
        <f>IFERROR(INDEX(Cadastro!$C$5:$C$112,$AB1260),"NÃO INFORMADO")</f>
        <v>INS</v>
      </c>
      <c r="D1260" s="17" t="str">
        <f>IFERROR(INDEX(Cadastro!$D$5:$D$112,$AB1260),"")</f>
        <v>C</v>
      </c>
      <c r="E1260" s="17" t="str">
        <f>IFERROR(INDEX(Cadastro!$G$5:$G$112,$AB1260),"")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6x1"),WEEKDAY($F1260,2)=6,AND($A1260=$A1249,$L1249&gt;0)),"Folga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1 de 5 do ciclo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1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49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56327</v>
      </c>
      <c r="B1261" s="17" t="s">
        <v>192</v>
      </c>
      <c r="C1261" s="17" t="str">
        <f>IFERROR(INDEX(Cadastro!$C$5:$C$112,$AB1261),"NÃO INFORMADO")</f>
        <v>INS</v>
      </c>
      <c r="D1261" s="17" t="str">
        <f>IFERROR(INDEX(Cadastro!$D$5:$D$112,$AB1261),"")</f>
        <v>C</v>
      </c>
      <c r="E1261" s="17" t="str">
        <f>IFERROR(INDEX(Cadastro!$G$5:$G$112,$AB1261),"")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C</v>
      </c>
      <c r="L1261" s="30">
        <f>SUMIFS(Dados!$E:$E,Dados!$A:$A,$A1261,Dados!$S:$S,$F1261)</f>
        <v>0</v>
      </c>
      <c r="M1261" s="30">
        <f>IFERROR(INDEX(Parâmetros!$E$6:$E$11,MATCH($K1261,Parâmetros!$A$6:$A$11,0)),"")</f>
        <v>6.67</v>
      </c>
      <c r="N1261" s="33">
        <f t="shared" si="21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6x1"),WEEKDAY($F1261,2)=6,AND($A1261=$A1250,$L1250&gt;0)),"Folga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2 de 5 do ciclo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2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49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56327</v>
      </c>
      <c r="B1262" s="17" t="s">
        <v>192</v>
      </c>
      <c r="C1262" s="17" t="str">
        <f>IFERROR(INDEX(Cadastro!$C$5:$C$112,$AB1262),"NÃO INFORMADO")</f>
        <v>INS</v>
      </c>
      <c r="D1262" s="17" t="str">
        <f>IFERROR(INDEX(Cadastro!$D$5:$D$112,$AB1262),"")</f>
        <v>C</v>
      </c>
      <c r="E1262" s="17" t="str">
        <f>IFERROR(INDEX(Cadastro!$G$5:$G$112,$AB1262),"")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6x1"),WEEKDAY($F1262,2)=6,AND($A1262=$A1251,$L1251&gt;0)),"Folga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3 de 5 do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3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IFERROR(MATCH($A1262&amp;"|"&amp;TEXT(_xlfn.MAXIFS(Cadastro!$E$5:$E$112,Cadastro!$A$5:$A$112,$A1262,Cadastro!$E$5:$E$112,"&lt;="&amp;$F1262),"yyyymmdd"),Cadastro!$I$5:$I$112,0),"")</f>
        <v>49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51428</v>
      </c>
      <c r="B1263" s="17" t="s">
        <v>193</v>
      </c>
      <c r="C1263" s="17" t="str">
        <f>IFERROR(INDEX(Cadastro!$C$5:$C$112,$AB1263),"NÃO INFORMADO")</f>
        <v>INS</v>
      </c>
      <c r="D1263" s="17" t="str">
        <f>IFERROR(INDEX(Cadastro!$D$5:$D$112,$AB1263),"")</f>
        <v>B</v>
      </c>
      <c r="E1263" s="17" t="str">
        <f>IFERROR(INDEX(Cadastro!$G$5:$G$112,$AB1263),"")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6x1"),WEEKDAY($F1263,2)=6,AND($A1263=$A1252,$L1252&gt;0)),"Folga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50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51428</v>
      </c>
      <c r="B1264" s="17" t="s">
        <v>193</v>
      </c>
      <c r="C1264" s="17" t="str">
        <f>IFERROR(INDEX(Cadastro!$C$5:$C$112,$AB1264),"NÃO INFORMADO")</f>
        <v>INS</v>
      </c>
      <c r="D1264" s="17" t="str">
        <f>IFERROR(INDEX(Cadastro!$D$5:$D$112,$AB1264),"")</f>
        <v>B</v>
      </c>
      <c r="E1264" s="17" t="str">
        <f>IFERROR(INDEX(Cadastro!$G$5:$G$112,$AB1264),"")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6x1"),WEEKDAY($F1264,2)=6,AND($A1264=$A1253,$L1253&gt;0)),"Folga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50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51428</v>
      </c>
      <c r="B1265" s="17" t="s">
        <v>193</v>
      </c>
      <c r="C1265" s="17" t="str">
        <f>IFERROR(INDEX(Cadastro!$C$5:$C$112,$AB1265),"NÃO INFORMADO")</f>
        <v>INS</v>
      </c>
      <c r="D1265" s="17" t="str">
        <f>IFERROR(INDEX(Cadastro!$D$5:$D$112,$AB1265),"")</f>
        <v>B</v>
      </c>
      <c r="E1265" s="17" t="str">
        <f>IFERROR(INDEX(Cadastro!$G$5:$G$112,$AB1265),"")</f>
        <v>B</v>
      </c>
      <c r="F1265" s="29">
        <v>46267</v>
      </c>
      <c r="G1265" s="32" t="str">
        <f t="shared" si="216"/>
        <v>qua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/>
      </c>
      <c r="L1265" s="30">
        <f>SUMIFS(Dados!$E:$E,Dados!$A:$A,$A1265,Dados!$S:$S,$F1265)</f>
        <v>0</v>
      </c>
      <c r="M1265" s="30" t="str">
        <f>IFERROR(INDEX(Parâmetros!$E$6:$E$11,MATCH($K1265,Parâmetros!$A$6:$A$11,0)),"")</f>
        <v/>
      </c>
      <c r="N1265" s="33" t="str">
        <f t="shared" si="217"/>
        <v/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18"/>
        <v/>
      </c>
      <c r="R1265" s="32" t="str">
        <f t="shared" si="219"/>
        <v/>
      </c>
      <c r="S1265" s="30" t="str">
        <f t="shared" si="220"/>
        <v/>
      </c>
      <c r="T1265" s="32" t="str">
        <f>IF($Q1265&lt;&gt;"Sim","",IF($N1265&gt;Parâmetros!$E$15,"Sim","Não"))</f>
        <v/>
      </c>
      <c r="U1265" s="17" t="str">
        <f t="shared" si="221"/>
        <v>Folga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6x1"),WEEKDAY($F1265,2)=6,AND($A1265=$A1254,$L1254&gt;0)),"Folga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Folga prevista pelo ciclo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0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1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Folga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50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51428</v>
      </c>
      <c r="B1266" s="17" t="s">
        <v>193</v>
      </c>
      <c r="C1266" s="17" t="str">
        <f>IFERROR(INDEX(Cadastro!$C$5:$C$112,$AB1266),"NÃO INFORMADO")</f>
        <v>INS</v>
      </c>
      <c r="D1266" s="17" t="str">
        <f>IFERROR(INDEX(Cadastro!$D$5:$D$112,$AB1266),"")</f>
        <v>B</v>
      </c>
      <c r="E1266" s="17" t="str">
        <f>IFERROR(INDEX(Cadastro!$G$5:$G$112,$AB1266),"")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7.67</v>
      </c>
      <c r="N1266" s="33">
        <f t="shared" si="217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6x1"),WEEKDAY($F1266,2)=6,AND($A1266=$A1255,$L1255&gt;0)),"Folga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1 de 5 do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1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50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51428</v>
      </c>
      <c r="B1267" s="17" t="s">
        <v>193</v>
      </c>
      <c r="C1267" s="17" t="str">
        <f>IFERROR(INDEX(Cadastro!$C$5:$C$112,$AB1267),"NÃO INFORMADO")</f>
        <v>INS</v>
      </c>
      <c r="D1267" s="17" t="str">
        <f>IFERROR(INDEX(Cadastro!$D$5:$D$112,$AB1267),"")</f>
        <v>B</v>
      </c>
      <c r="E1267" s="17" t="str">
        <f>IFERROR(INDEX(Cadastro!$G$5:$G$112,$AB1267),"")</f>
        <v>B</v>
      </c>
      <c r="F1267" s="29">
        <v>46269</v>
      </c>
      <c r="G1267" s="32" t="str">
        <f t="shared" si="216"/>
        <v>sex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7.67</v>
      </c>
      <c r="N1267" s="33">
        <f t="shared" si="217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18"/>
        <v/>
      </c>
      <c r="R1267" s="32" t="str">
        <f t="shared" si="219"/>
        <v/>
      </c>
      <c r="S1267" s="30" t="str">
        <f t="shared" si="220"/>
        <v/>
      </c>
      <c r="T1267" s="32" t="str">
        <f>IF($Q1267&lt;&gt;"Sim","",IF($N1267&gt;Parâmetros!$E$15,"Sim","Não"))</f>
        <v/>
      </c>
      <c r="U1267" s="17" t="str">
        <f t="shared" si="221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6x1"),WEEKDAY($F1267,2)=6,AND($A1267=$A1256,$L1256&gt;0)),"Folga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2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2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50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51428</v>
      </c>
      <c r="B1268" s="17" t="s">
        <v>193</v>
      </c>
      <c r="C1268" s="17" t="str">
        <f>IFERROR(INDEX(Cadastro!$C$5:$C$112,$AB1268),"NÃO INFORMADO")</f>
        <v>INS</v>
      </c>
      <c r="D1268" s="17" t="str">
        <f>IFERROR(INDEX(Cadastro!$D$5:$D$112,$AB1268),"")</f>
        <v>B</v>
      </c>
      <c r="E1268" s="17" t="str">
        <f>IFERROR(INDEX(Cadastro!$G$5:$G$112,$AB1268),"")</f>
        <v>B</v>
      </c>
      <c r="F1268" s="29">
        <v>46270</v>
      </c>
      <c r="G1268" s="32" t="str">
        <f t="shared" si="216"/>
        <v>sáb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0</v>
      </c>
      <c r="M1268" s="30">
        <f>IFERROR(INDEX(Parâmetros!$E$6:$E$11,MATCH($K1268,Parâmetros!$A$6:$A$11,0)),"")</f>
        <v>7.67</v>
      </c>
      <c r="N1268" s="33">
        <f t="shared" si="217"/>
        <v>0</v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18"/>
        <v/>
      </c>
      <c r="R1268" s="32" t="str">
        <f t="shared" si="219"/>
        <v/>
      </c>
      <c r="S1268" s="30" t="str">
        <f t="shared" si="220"/>
        <v/>
      </c>
      <c r="T1268" s="32" t="str">
        <f>IF($Q1268&lt;&gt;"Sim","",IF($N1268&gt;Parâmetros!$E$15,"Sim","Não"))</f>
        <v/>
      </c>
      <c r="U1268" s="17" t="str">
        <f t="shared" si="221"/>
        <v>Fora da apuração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6x1"),WEEKDAY($F1268,2)=6,AND($A1268=$A1257,$L1257&gt;0)),"Folga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FALTA DE REGISTRO · dia 3 de 5 do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3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Falta de registro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50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51428</v>
      </c>
      <c r="B1269" s="17" t="s">
        <v>193</v>
      </c>
      <c r="C1269" s="17" t="str">
        <f>IFERROR(INDEX(Cadastro!$C$5:$C$112,$AB1269),"NÃO INFORMADO")</f>
        <v>INS</v>
      </c>
      <c r="D1269" s="17" t="str">
        <f>IFERROR(INDEX(Cadastro!$D$5:$D$112,$AB1269),"")</f>
        <v>B</v>
      </c>
      <c r="E1269" s="17" t="str">
        <f>IFERROR(INDEX(Cadastro!$G$5:$G$112,$AB1269),"")</f>
        <v>B</v>
      </c>
      <c r="F1269" s="29">
        <v>46271</v>
      </c>
      <c r="G1269" s="32" t="str">
        <f t="shared" si="216"/>
        <v>dom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7.67</v>
      </c>
      <c r="N1269" s="33">
        <f t="shared" si="217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18"/>
        <v/>
      </c>
      <c r="R1269" s="32" t="str">
        <f t="shared" si="219"/>
        <v/>
      </c>
      <c r="S1269" s="30" t="str">
        <f t="shared" si="220"/>
        <v/>
      </c>
      <c r="T1269" s="32" t="str">
        <f>IF($Q1269&lt;&gt;"Sim","",IF($N1269&gt;Parâmetros!$E$15,"Sim","Não"))</f>
        <v/>
      </c>
      <c r="U1269" s="17" t="str">
        <f t="shared" si="221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6x1"),WEEKDAY($F1269,2)=6,AND($A1269=$A1258,$L1258&gt;0)),"Folga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4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4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50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51428</v>
      </c>
      <c r="B1270" s="17" t="s">
        <v>193</v>
      </c>
      <c r="C1270" s="17" t="str">
        <f>IFERROR(INDEX(Cadastro!$C$5:$C$112,$AB1270),"NÃO INFORMADO")</f>
        <v>INS</v>
      </c>
      <c r="D1270" s="17" t="str">
        <f>IFERROR(INDEX(Cadastro!$D$5:$D$112,$AB1270),"")</f>
        <v>B</v>
      </c>
      <c r="E1270" s="17" t="str">
        <f>IFERROR(INDEX(Cadastro!$G$5:$G$112,$AB1270),"")</f>
        <v>B</v>
      </c>
      <c r="F1270" s="29">
        <v>46272</v>
      </c>
      <c r="G1270" s="32" t="str">
        <f t="shared" si="216"/>
        <v>seg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7.67</v>
      </c>
      <c r="N1270" s="33">
        <f t="shared" si="217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18"/>
        <v/>
      </c>
      <c r="R1270" s="32" t="str">
        <f t="shared" si="219"/>
        <v/>
      </c>
      <c r="S1270" s="30" t="str">
        <f t="shared" si="220"/>
        <v/>
      </c>
      <c r="T1270" s="32" t="str">
        <f>IF($Q1270&lt;&gt;"Sim","",IF($N1270&gt;Parâmetros!$E$15,"Sim","Não"))</f>
        <v/>
      </c>
      <c r="U1270" s="17" t="str">
        <f t="shared" si="221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6x1"),WEEKDAY($F1270,2)=6,AND($A1270=$A1259,$L1259&gt;0)),"Folga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5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5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50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51428</v>
      </c>
      <c r="B1271" s="17" t="s">
        <v>193</v>
      </c>
      <c r="C1271" s="17" t="str">
        <f>IFERROR(INDEX(Cadastro!$C$5:$C$112,$AB1271),"NÃO INFORMADO")</f>
        <v>INS</v>
      </c>
      <c r="D1271" s="17" t="str">
        <f>IFERROR(INDEX(Cadastro!$D$5:$D$112,$AB1271),"")</f>
        <v>B</v>
      </c>
      <c r="E1271" s="17" t="str">
        <f>IFERROR(INDEX(Cadastro!$G$5:$G$112,$AB1271),"")</f>
        <v>B</v>
      </c>
      <c r="F1271" s="29">
        <v>46273</v>
      </c>
      <c r="G1271" s="32" t="str">
        <f t="shared" si="216"/>
        <v>ter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/>
      </c>
      <c r="L1271" s="30">
        <f>SUMIFS(Dados!$E:$E,Dados!$A:$A,$A1271,Dados!$S:$S,$F1271)</f>
        <v>0</v>
      </c>
      <c r="M1271" s="30" t="str">
        <f>IFERROR(INDEX(Parâmetros!$E$6:$E$11,MATCH($K1271,Parâmetros!$A$6:$A$11,0)),"")</f>
        <v/>
      </c>
      <c r="N1271" s="33" t="str">
        <f t="shared" si="217"/>
        <v/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18"/>
        <v/>
      </c>
      <c r="R1271" s="32" t="str">
        <f t="shared" si="219"/>
        <v/>
      </c>
      <c r="S1271" s="30" t="str">
        <f t="shared" si="220"/>
        <v/>
      </c>
      <c r="T1271" s="32" t="str">
        <f>IF($Q1271&lt;&gt;"Sim","",IF($N1271&gt;Parâmetros!$E$15,"Sim","Não"))</f>
        <v/>
      </c>
      <c r="U1271" s="17" t="str">
        <f t="shared" si="221"/>
        <v>Folga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6x1"),WEEKDAY($F1271,2)=6,AND($A1271=$A1260,$L1260&gt;0)),"Folga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Folga prevista pelo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0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1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Folga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50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51428</v>
      </c>
      <c r="B1272" s="17" t="s">
        <v>193</v>
      </c>
      <c r="C1272" s="17" t="str">
        <f>IFERROR(INDEX(Cadastro!$C$5:$C$112,$AB1272),"NÃO INFORMADO")</f>
        <v>INS</v>
      </c>
      <c r="D1272" s="17" t="str">
        <f>IFERROR(INDEX(Cadastro!$D$5:$D$112,$AB1272),"")</f>
        <v>B</v>
      </c>
      <c r="E1272" s="17" t="str">
        <f>IFERROR(INDEX(Cadastro!$G$5:$G$112,$AB1272),"")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217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6x1"),WEEKDAY($F1272,2)=6,AND($A1272=$A1261,$L1261&gt;0)),"Folga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1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1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50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51428</v>
      </c>
      <c r="B1273" s="17" t="s">
        <v>193</v>
      </c>
      <c r="C1273" s="17" t="str">
        <f>IFERROR(INDEX(Cadastro!$C$5:$C$112,$AB1273),"NÃO INFORMADO")</f>
        <v>INS</v>
      </c>
      <c r="D1273" s="17" t="str">
        <f>IFERROR(INDEX(Cadastro!$D$5:$D$112,$AB1273),"")</f>
        <v>B</v>
      </c>
      <c r="E1273" s="17" t="str">
        <f>IFERROR(INDEX(Cadastro!$G$5:$G$112,$AB1273),"")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6x1"),WEEKDAY($F1273,2)=6,AND($A1273=$A1262,$L1262&gt;0)),"Folga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2 de 5 do ciclo</v>
      </c>
      <c r="W1273" s="34">
        <f>IF(OR(OR($D1273="6x1",$D1273="FF 6x1"),$D1273="5x2"),"",IF($AB1273&lt;&gt;$AB1272,IF(IFERROR(INDEX(Cadastro!$F$5:$F$112,$AB1273),"")="",IF($L1273&gt;0,1,0),IF(IFERROR(INDEX(Cadastro!$F$5:$F$112,$AB1273),"")&lt;=IFERROR(INDEX(Parâmetros!$B$39:$B$48,MATCH($E1273,Parâmetros!$A$39:$A$48,0)),99),IFERROR(INDEX(Cadastro!$F$5:$F$112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2</v>
      </c>
      <c r="X1273" s="34">
        <f>IF(OR(OR($D1273="6x1",$D1273="FF 6x1"),$D1273="5x2"),"",IF($AB1273&lt;&gt;$AB1272,IF(IFERROR(INDEX(Cadastro!$F$5:$F$112,$AB1273),"")="",0,IF(IFERROR(INDEX(Cadastro!$F$5:$F$112,$AB1273),"")&gt;IFERROR(INDEX(Parâmetros!$B$39:$B$48,MATCH($E1273,Parâmetros!$A$39:$A$48,0)),99),IFERROR(INDEX(Cadastro!$F$5:$F$112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registro"),IF(AND($AB1273&lt;&gt;$AB1272,IFERROR(INDEX(Cadastro!$F$5:$F$112,$AB1273),"")=""),"Indeterminado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IFERROR(MATCH($A1273&amp;"|"&amp;TEXT(_xlfn.MAXIFS(Cadastro!$E$5:$E$112,Cadastro!$A$5:$A$112,$A1273,Cadastro!$E$5:$E$112,"&lt;="&amp;$F1273),"yyyymmdd"),Cadastro!$I$5:$I$112,0),"")</f>
        <v>50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51428</v>
      </c>
      <c r="B1274" s="17" t="s">
        <v>193</v>
      </c>
      <c r="C1274" s="17" t="str">
        <f>IFERROR(INDEX(Cadastro!$C$5:$C$112,$AB1274),"NÃO INFORMADO")</f>
        <v>INS</v>
      </c>
      <c r="D1274" s="17" t="str">
        <f>IFERROR(INDEX(Cadastro!$D$5:$D$112,$AB1274),"")</f>
        <v>B</v>
      </c>
      <c r="E1274" s="17" t="str">
        <f>IFERROR(INDEX(Cadastro!$G$5:$G$112,$AB1274),"")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6x1"),WEEKDAY($F1274,2)=6,AND($A1274=$A1263,$L1263&gt;0)),"Folga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3 de 5 do ciclo</v>
      </c>
      <c r="W1274" s="34">
        <f>IF(OR(OR($D1274="6x1",$D1274="FF 6x1"),$D1274="5x2"),"",IF($AB1274&lt;&gt;$AB1273,IF(IFERROR(INDEX(Cadastro!$F$5:$F$112,$AB1274),"")="",IF($L1274&gt;0,1,0),IF(IFERROR(INDEX(Cadastro!$F$5:$F$112,$AB1274),"")&lt;=IFERROR(INDEX(Parâmetros!$B$39:$B$48,MATCH($E1274,Parâmetros!$A$39:$A$48,0)),99),IFERROR(INDEX(Cadastro!$F$5:$F$112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3</v>
      </c>
      <c r="X1274" s="34">
        <f>IF(OR(OR($D1274="6x1",$D1274="FF 6x1"),$D1274="5x2"),"",IF($AB1274&lt;&gt;$AB1273,IF(IFERROR(INDEX(Cadastro!$F$5:$F$112,$AB1274),"")="",0,IF(IFERROR(INDEX(Cadastro!$F$5:$F$112,$AB1274),"")&gt;IFERROR(INDEX(Parâmetros!$B$39:$B$48,MATCH($E1274,Parâmetros!$A$39:$A$48,0)),99),IFERROR(INDEX(Cadastro!$F$5:$F$112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registro"),IF(AND($AB1274&lt;&gt;$AB1273,IFERROR(INDEX(Cadastro!$F$5:$F$112,$AB1274),"")=""),"Indeterminado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IFERROR(MATCH($A1274&amp;"|"&amp;TEXT(_xlfn.MAXIFS(Cadastro!$E$5:$E$112,Cadastro!$A$5:$A$112,$A1274,Cadastro!$E$5:$E$112,"&lt;="&amp;$F1274),"yyyymmdd"),Cadastro!$I$5:$I$112,0),"")</f>
        <v>50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51428</v>
      </c>
      <c r="B1275" s="17" t="s">
        <v>193</v>
      </c>
      <c r="C1275" s="17" t="str">
        <f>IFERROR(INDEX(Cadastro!$C$5:$C$112,$AB1275),"NÃO INFORMADO")</f>
        <v>INS</v>
      </c>
      <c r="D1275" s="17" t="str">
        <f>IFERROR(INDEX(Cadastro!$D$5:$D$112,$AB1275),"")</f>
        <v>B</v>
      </c>
      <c r="E1275" s="17" t="str">
        <f>IFERROR(INDEX(Cadastro!$G$5:$G$112,$AB1275),"")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6x1"),WEEKDAY($F1275,2)=6,AND($A1275=$A1264,$L1264&gt;0)),"Folga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4 de 5 do ciclo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50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51428</v>
      </c>
      <c r="B1276" s="17" t="s">
        <v>193</v>
      </c>
      <c r="C1276" s="17" t="str">
        <f>IFERROR(INDEX(Cadastro!$C$5:$C$112,$AB1276),"NÃO INFORMADO")</f>
        <v>INS</v>
      </c>
      <c r="D1276" s="17" t="str">
        <f>IFERROR(INDEX(Cadastro!$D$5:$D$112,$AB1276),"")</f>
        <v>B</v>
      </c>
      <c r="E1276" s="17" t="str">
        <f>IFERROR(INDEX(Cadastro!$G$5:$G$112,$AB1276),"")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6x1"),WEEKDAY($F1276,2)=6,AND($A1276=$A1265,$L1265&gt;0)),"Folga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5 de 5 do ciclo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50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51428</v>
      </c>
      <c r="B1277" s="17" t="s">
        <v>193</v>
      </c>
      <c r="C1277" s="17" t="str">
        <f>IFERROR(INDEX(Cadastro!$C$5:$C$112,$AB1277),"NÃO INFORMADO")</f>
        <v>INS</v>
      </c>
      <c r="D1277" s="17" t="str">
        <f>IFERROR(INDEX(Cadastro!$D$5:$D$112,$AB1277),"")</f>
        <v>B</v>
      </c>
      <c r="E1277" s="17" t="str">
        <f>IFERROR(INDEX(Cadastro!$G$5:$G$112,$AB1277),"")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1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6x1"),WEEKDAY($F1277,2)=6,AND($A1277=$A1266,$L1266&gt;0)),"Folga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IFERROR(MATCH($A1277&amp;"|"&amp;TEXT(_xlfn.MAXIFS(Cadastro!$E$5:$E$112,Cadastro!$A$5:$A$112,$A1277,Cadastro!$E$5:$E$112,"&lt;="&amp;$F1277),"yyyymmdd"),Cadastro!$I$5:$I$112,0),"")</f>
        <v>50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51428</v>
      </c>
      <c r="B1278" s="17" t="s">
        <v>193</v>
      </c>
      <c r="C1278" s="17" t="str">
        <f>IFERROR(INDEX(Cadastro!$C$5:$C$112,$AB1278),"NÃO INFORMADO")</f>
        <v>INS</v>
      </c>
      <c r="D1278" s="17" t="str">
        <f>IFERROR(INDEX(Cadastro!$D$5:$D$112,$AB1278),"")</f>
        <v>B</v>
      </c>
      <c r="E1278" s="17" t="str">
        <f>IFERROR(INDEX(Cadastro!$G$5:$G$112,$AB1278),"")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217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6x1"),WEEKDAY($F1278,2)=6,AND($A1278=$A1267,$L1267&gt;0)),"Folga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1 de 5 do ciclo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50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51428</v>
      </c>
      <c r="B1279" s="17" t="s">
        <v>193</v>
      </c>
      <c r="C1279" s="17" t="str">
        <f>IFERROR(INDEX(Cadastro!$C$5:$C$112,$AB1279),"NÃO INFORMADO")</f>
        <v>INS</v>
      </c>
      <c r="D1279" s="17" t="str">
        <f>IFERROR(INDEX(Cadastro!$D$5:$D$112,$AB1279),"")</f>
        <v>B</v>
      </c>
      <c r="E1279" s="17" t="str">
        <f>IFERROR(INDEX(Cadastro!$G$5:$G$112,$AB1279),"")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6x1"),WEEKDAY($F1279,2)=6,AND($A1279=$A1268,$L1268&gt;0)),"Folga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2 de 5 do ciclo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50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51428</v>
      </c>
      <c r="B1280" s="17" t="s">
        <v>193</v>
      </c>
      <c r="C1280" s="17" t="str">
        <f>IFERROR(INDEX(Cadastro!$C$5:$C$112,$AB1280),"NÃO INFORMADO")</f>
        <v>INS</v>
      </c>
      <c r="D1280" s="17" t="str">
        <f>IFERROR(INDEX(Cadastro!$D$5:$D$112,$AB1280),"")</f>
        <v>B</v>
      </c>
      <c r="E1280" s="17" t="str">
        <f>IFERROR(INDEX(Cadastro!$G$5:$G$112,$AB1280),"")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6x1"),WEEKDAY($F1280,2)=6,AND($A1280=$A1269,$L1269&gt;0)),"Folga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3 de 5 do ciclo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50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51428</v>
      </c>
      <c r="B1281" s="17" t="s">
        <v>193</v>
      </c>
      <c r="C1281" s="17" t="str">
        <f>IFERROR(INDEX(Cadastro!$C$5:$C$112,$AB1281),"NÃO INFORMADO")</f>
        <v>INS</v>
      </c>
      <c r="D1281" s="17" t="str">
        <f>IFERROR(INDEX(Cadastro!$D$5:$D$112,$AB1281),"")</f>
        <v>B</v>
      </c>
      <c r="E1281" s="17" t="str">
        <f>IFERROR(INDEX(Cadastro!$G$5:$G$112,$AB1281),"")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6x1"),WEEKDAY($F1281,2)=6,AND($A1281=$A1270,$L1270&gt;0)),"Folga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4 de 5 do ciclo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50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51428</v>
      </c>
      <c r="B1282" s="17" t="s">
        <v>193</v>
      </c>
      <c r="C1282" s="17" t="str">
        <f>IFERROR(INDEX(Cadastro!$C$5:$C$112,$AB1282),"NÃO INFORMADO")</f>
        <v>INS</v>
      </c>
      <c r="D1282" s="17" t="str">
        <f>IFERROR(INDEX(Cadastro!$D$5:$D$112,$AB1282),"")</f>
        <v>B</v>
      </c>
      <c r="E1282" s="17" t="str">
        <f>IFERROR(INDEX(Cadastro!$G$5:$G$112,$AB1282),"")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6x1"),WEEKDAY($F1282,2)=6,AND($A1282=$A1271,$L1271&gt;0)),"Folga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5 de 5 do ciclo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50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51428</v>
      </c>
      <c r="B1283" s="17" t="s">
        <v>193</v>
      </c>
      <c r="C1283" s="17" t="str">
        <f>IFERROR(INDEX(Cadastro!$C$5:$C$112,$AB1283),"NÃO INFORMADO")</f>
        <v>INS</v>
      </c>
      <c r="D1283" s="17" t="str">
        <f>IFERROR(INDEX(Cadastro!$D$5:$D$112,$AB1283),"")</f>
        <v>B</v>
      </c>
      <c r="E1283" s="17" t="str">
        <f>IFERROR(INDEX(Cadastro!$G$5:$G$112,$AB1283),"")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1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6x1"),WEEKDAY($F1283,2)=6,AND($A1283=$A1272,$L1272&gt;0)),"Folga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IFERROR(MATCH($A1283&amp;"|"&amp;TEXT(_xlfn.MAXIFS(Cadastro!$E$5:$E$112,Cadastro!$A$5:$A$112,$A1283,Cadastro!$E$5:$E$112,"&lt;="&amp;$F1283),"yyyymmdd"),Cadastro!$I$5:$I$112,0),"")</f>
        <v>50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51428</v>
      </c>
      <c r="B1284" s="17" t="s">
        <v>193</v>
      </c>
      <c r="C1284" s="17" t="str">
        <f>IFERROR(INDEX(Cadastro!$C$5:$C$112,$AB1284),"NÃO INFORMADO")</f>
        <v>INS</v>
      </c>
      <c r="D1284" s="17" t="str">
        <f>IFERROR(INDEX(Cadastro!$D$5:$D$112,$AB1284),"")</f>
        <v>B</v>
      </c>
      <c r="E1284" s="17" t="str">
        <f>IFERROR(INDEX(Cadastro!$G$5:$G$112,$AB1284),"")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217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6x1"),WEEKDAY($F1284,2)=6,AND($A1284=$A1273,$L1273&gt;0)),"Folga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1 de 5 do ciclo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50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51428</v>
      </c>
      <c r="B1285" s="17" t="s">
        <v>193</v>
      </c>
      <c r="C1285" s="17" t="str">
        <f>IFERROR(INDEX(Cadastro!$C$5:$C$112,$AB1285),"NÃO INFORMADO")</f>
        <v>INS</v>
      </c>
      <c r="D1285" s="17" t="str">
        <f>IFERROR(INDEX(Cadastro!$D$5:$D$112,$AB1285),"")</f>
        <v>B</v>
      </c>
      <c r="E1285" s="17" t="str">
        <f>IFERROR(INDEX(Cadastro!$G$5:$G$112,$AB1285),"")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6x1"),WEEKDAY($F1285,2)=6,AND($A1285=$A1274,$L1274&gt;0)),"Folga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2 de 5 do ciclo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50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51428</v>
      </c>
      <c r="B1286" s="17" t="s">
        <v>193</v>
      </c>
      <c r="C1286" s="17" t="str">
        <f>IFERROR(INDEX(Cadastro!$C$5:$C$112,$AB1286),"NÃO INFORMADO")</f>
        <v>INS</v>
      </c>
      <c r="D1286" s="17" t="str">
        <f>IFERROR(INDEX(Cadastro!$D$5:$D$112,$AB1286),"")</f>
        <v>B</v>
      </c>
      <c r="E1286" s="17" t="str">
        <f>IFERROR(INDEX(Cadastro!$G$5:$G$112,$AB1286),"")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6x1"),WEEKDAY($F1286,2)=6,AND($A1286=$A1275,$L1275&gt;0)),"Folga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3 de 5 do ciclo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50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51428</v>
      </c>
      <c r="B1287" s="17" t="s">
        <v>193</v>
      </c>
      <c r="C1287" s="17" t="str">
        <f>IFERROR(INDEX(Cadastro!$C$5:$C$112,$AB1287),"NÃO INFORMADO")</f>
        <v>INS</v>
      </c>
      <c r="D1287" s="17" t="str">
        <f>IFERROR(INDEX(Cadastro!$D$5:$D$112,$AB1287),"")</f>
        <v>B</v>
      </c>
      <c r="E1287" s="17" t="str">
        <f>IFERROR(INDEX(Cadastro!$G$5:$G$112,$AB1287),"")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6x1"),WEEKDAY($F1287,2)=6,AND($A1287=$A1276,$L1276&gt;0)),"Folga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4 de 5 do ciclo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50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51428</v>
      </c>
      <c r="B1288" s="17" t="s">
        <v>193</v>
      </c>
      <c r="C1288" s="17" t="str">
        <f>IFERROR(INDEX(Cadastro!$C$5:$C$112,$AB1288),"NÃO INFORMADO")</f>
        <v>INS</v>
      </c>
      <c r="D1288" s="17" t="str">
        <f>IFERROR(INDEX(Cadastro!$D$5:$D$112,$AB1288),"")</f>
        <v>B</v>
      </c>
      <c r="E1288" s="17" t="str">
        <f>IFERROR(INDEX(Cadastro!$G$5:$G$112,$AB1288),"")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6x1"),WEEKDAY($F1288,2)=6,AND($A1288=$A1277,$L1277&gt;0)),"Folga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5 de 5 do ciclo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50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51428</v>
      </c>
      <c r="B1289" s="17" t="s">
        <v>193</v>
      </c>
      <c r="C1289" s="17" t="str">
        <f>IFERROR(INDEX(Cadastro!$C$5:$C$112,$AB1289),"NÃO INFORMADO")</f>
        <v>INS</v>
      </c>
      <c r="D1289" s="17" t="str">
        <f>IFERROR(INDEX(Cadastro!$D$5:$D$112,$AB1289),"")</f>
        <v>B</v>
      </c>
      <c r="E1289" s="17" t="str">
        <f>IFERROR(INDEX(Cadastro!$G$5:$G$112,$AB1289),"")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1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6x1"),WEEKDAY($F1289,2)=6,AND($A1289=$A1278,$L1278&gt;0)),"Folga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IFERROR(MATCH($A1289&amp;"|"&amp;TEXT(_xlfn.MAXIFS(Cadastro!$E$5:$E$112,Cadastro!$A$5:$A$112,$A1289,Cadastro!$E$5:$E$112,"&lt;="&amp;$F1289),"yyyymmdd"),Cadastro!$I$5:$I$112,0),"")</f>
        <v>50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51428</v>
      </c>
      <c r="B1290" s="17" t="s">
        <v>193</v>
      </c>
      <c r="C1290" s="17" t="str">
        <f>IFERROR(INDEX(Cadastro!$C$5:$C$112,$AB1290),"NÃO INFORMADO")</f>
        <v>INS</v>
      </c>
      <c r="D1290" s="17" t="str">
        <f>IFERROR(INDEX(Cadastro!$D$5:$D$112,$AB1290),"")</f>
        <v>B</v>
      </c>
      <c r="E1290" s="17" t="str">
        <f>IFERROR(INDEX(Cadastro!$G$5:$G$112,$AB1290),"")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B</v>
      </c>
      <c r="L1290" s="30">
        <f>SUMIFS(Dados!$E:$E,Dados!$A:$A,$A1290,Dados!$S:$S,$F1290)</f>
        <v>0</v>
      </c>
      <c r="M1290" s="30">
        <f>IFERROR(INDEX(Parâmetros!$E$6:$E$11,MATCH($K1290,Parâmetros!$A$6:$A$11,0)),"")</f>
        <v>7.67</v>
      </c>
      <c r="N1290" s="33">
        <f t="shared" si="217"/>
        <v>0</v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Fora da apuração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6x1"),WEEKDAY($F1290,2)=6,AND($A1290=$A1279,$L1279&gt;0)),"Folga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FALTA DE REGISTRO · dia 1 de 5 do ciclo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Falta de registro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50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51428</v>
      </c>
      <c r="B1291" s="17" t="s">
        <v>193</v>
      </c>
      <c r="C1291" s="17" t="str">
        <f>IFERROR(INDEX(Cadastro!$C$5:$C$112,$AB1291),"NÃO INFORMADO")</f>
        <v>INS</v>
      </c>
      <c r="D1291" s="17" t="str">
        <f>IFERROR(INDEX(Cadastro!$D$5:$D$112,$AB1291),"")</f>
        <v>B</v>
      </c>
      <c r="E1291" s="17" t="str">
        <f>IFERROR(INDEX(Cadastro!$G$5:$G$112,$AB1291),"")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6x1"),WEEKDAY($F1291,2)=6,AND($A1291=$A1280,$L1280&gt;0)),"Folga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2 de 5 do ciclo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50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51428</v>
      </c>
      <c r="B1292" s="17" t="s">
        <v>193</v>
      </c>
      <c r="C1292" s="17" t="str">
        <f>IFERROR(INDEX(Cadastro!$C$5:$C$112,$AB1292),"NÃO INFORMADO")</f>
        <v>INS</v>
      </c>
      <c r="D1292" s="17" t="str">
        <f>IFERROR(INDEX(Cadastro!$D$5:$D$112,$AB1292),"")</f>
        <v>B</v>
      </c>
      <c r="E1292" s="17" t="str">
        <f>IFERROR(INDEX(Cadastro!$G$5:$G$112,$AB1292),"")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6x1"),WEEKDAY($F1292,2)=6,AND($A1292=$A1281,$L1281&gt;0)),"Folga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3 de 5 do ciclo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50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51428</v>
      </c>
      <c r="B1293" s="17" t="s">
        <v>193</v>
      </c>
      <c r="C1293" s="17" t="str">
        <f>IFERROR(INDEX(Cadastro!$C$5:$C$112,$AB1293),"NÃO INFORMADO")</f>
        <v>INS</v>
      </c>
      <c r="D1293" s="17" t="str">
        <f>IFERROR(INDEX(Cadastro!$D$5:$D$112,$AB1293),"")</f>
        <v>B</v>
      </c>
      <c r="E1293" s="17" t="str">
        <f>IFERROR(INDEX(Cadastro!$G$5:$G$112,$AB1293),"")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6x1"),WEEKDAY($F1293,2)=6,AND($A1293=$A1282,$L1282&gt;0)),"Folga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4 de 5 do ciclo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50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51428</v>
      </c>
      <c r="B1294" s="17" t="s">
        <v>193</v>
      </c>
      <c r="C1294" s="17" t="str">
        <f>IFERROR(INDEX(Cadastro!$C$5:$C$112,$AB1294),"NÃO INFORMADO")</f>
        <v>INS</v>
      </c>
      <c r="D1294" s="17" t="str">
        <f>IFERROR(INDEX(Cadastro!$D$5:$D$112,$AB1294),"")</f>
        <v>B</v>
      </c>
      <c r="E1294" s="17" t="str">
        <f>IFERROR(INDEX(Cadastro!$G$5:$G$112,$AB1294),"")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6x1"),WEEKDAY($F1294,2)=6,AND($A1294=$A1283,$L1283&gt;0)),"Folga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5 de 5 do ciclo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50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51428</v>
      </c>
      <c r="B1295" s="17" t="s">
        <v>193</v>
      </c>
      <c r="C1295" s="17" t="str">
        <f>IFERROR(INDEX(Cadastro!$C$5:$C$112,$AB1295),"NÃO INFORMADO")</f>
        <v>INS</v>
      </c>
      <c r="D1295" s="17" t="str">
        <f>IFERROR(INDEX(Cadastro!$D$5:$D$112,$AB1295),"")</f>
        <v>B</v>
      </c>
      <c r="E1295" s="17" t="str">
        <f>IFERROR(INDEX(Cadastro!$G$5:$G$112,$AB1295),"")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1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6x1"),WEEKDAY($F1295,2)=6,AND($A1295=$A1284,$L1284&gt;0)),"Folga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IFERROR(MATCH($A1295&amp;"|"&amp;TEXT(_xlfn.MAXIFS(Cadastro!$E$5:$E$112,Cadastro!$A$5:$A$112,$A1295,Cadastro!$E$5:$E$112,"&lt;="&amp;$F1295),"yyyymmdd"),Cadastro!$I$5:$I$112,0),"")</f>
        <v>50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51428</v>
      </c>
      <c r="B1296" s="17" t="s">
        <v>193</v>
      </c>
      <c r="C1296" s="17" t="str">
        <f>IFERROR(INDEX(Cadastro!$C$5:$C$112,$AB1296),"NÃO INFORMADO")</f>
        <v>INS</v>
      </c>
      <c r="D1296" s="17" t="str">
        <f>IFERROR(INDEX(Cadastro!$D$5:$D$112,$AB1296),"")</f>
        <v>B</v>
      </c>
      <c r="E1296" s="17" t="str">
        <f>IFERROR(INDEX(Cadastro!$G$5:$G$112,$AB1296),"")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B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7.67</v>
      </c>
      <c r="N1296" s="33">
        <f t="shared" si="21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6x1"),WEEKDAY($F1296,2)=6,AND($A1296=$A1285,$L1285&gt;0)),"Folga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50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51428</v>
      </c>
      <c r="B1297" s="17" t="s">
        <v>193</v>
      </c>
      <c r="C1297" s="17" t="str">
        <f>IFERROR(INDEX(Cadastro!$C$5:$C$112,$AB1297),"NÃO INFORMADO")</f>
        <v>INS</v>
      </c>
      <c r="D1297" s="17" t="str">
        <f>IFERROR(INDEX(Cadastro!$D$5:$D$112,$AB1297),"")</f>
        <v>B</v>
      </c>
      <c r="E1297" s="17" t="str">
        <f>IFERROR(INDEX(Cadastro!$G$5:$G$112,$AB1297),"")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6x1"),WEEKDAY($F1297,2)=6,AND($A1297=$A1286,$L1286&gt;0)),"Folga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50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51428</v>
      </c>
      <c r="B1298" s="17" t="s">
        <v>193</v>
      </c>
      <c r="C1298" s="17" t="str">
        <f>IFERROR(INDEX(Cadastro!$C$5:$C$112,$AB1298),"NÃO INFORMADO")</f>
        <v>INS</v>
      </c>
      <c r="D1298" s="17" t="str">
        <f>IFERROR(INDEX(Cadastro!$D$5:$D$112,$AB1298),"")</f>
        <v>B</v>
      </c>
      <c r="E1298" s="17" t="str">
        <f>IFERROR(INDEX(Cadastro!$G$5:$G$112,$AB1298),"")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6x1"),WEEKDAY($F1298,2)=6,AND($A1298=$A1287,$L1287&gt;0)),"Folga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50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54684</v>
      </c>
      <c r="B1299" s="17" t="s">
        <v>194</v>
      </c>
      <c r="C1299" s="17" t="str">
        <f>IFERROR(INDEX(Cadastro!$C$5:$C$112,$AB1299),"NÃO INFORMADO")</f>
        <v>MEC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6x1"),WEEKDAY($F1299,2)=6,AND($A1299=$A1288,$L1288&gt;0)),"Folga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52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54684</v>
      </c>
      <c r="B1300" s="17" t="s">
        <v>194</v>
      </c>
      <c r="C1300" s="17" t="str">
        <f>IFERROR(INDEX(Cadastro!$C$5:$C$112,$AB1300),"NÃO INFORMADO")</f>
        <v>MEC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46266</v>
      </c>
      <c r="G1300" s="32" t="str">
        <f t="shared" si="222"/>
        <v>ter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23"/>
        <v>0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Não</v>
      </c>
      <c r="R1300" s="32" t="str">
        <f t="shared" si="225"/>
        <v/>
      </c>
      <c r="S1300" s="30" t="str">
        <f t="shared" si="226"/>
        <v/>
      </c>
      <c r="T1300" s="32" t="str">
        <f>IF($Q1300&lt;&gt;"Sim","",IF($N1300&gt;Parâmetros!$E$15,"Sim","Não"))</f>
        <v/>
      </c>
      <c r="U1300" s="17" t="str">
        <f t="shared" si="227"/>
        <v>Falta de registro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6x1"),WEEKDAY($F1300,2)=6,AND($A1300=$A1289,$L1289&gt;0)),"Folga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2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1</v>
      </c>
      <c r="AA1300" s="34">
        <f>IF(OR($L1300&gt;0,$F1300&gt;Parâmetros!$E$14),0,IF(OR($A1300&lt;&gt;$A1301,$F1301&gt;Parâmetros!$E$14),1,N($AA1301)+1))</f>
        <v>1</v>
      </c>
      <c r="AB1300" s="31">
        <f>IFERROR(MATCH($A1300&amp;"|"&amp;TEXT(_xlfn.MAXIFS(Cadastro!$E$5:$E$112,Cadastro!$A$5:$A$112,$A1300,Cadastro!$E$5:$E$112,"&lt;="&amp;$F1300),"yyyymmdd"),Cadastro!$I$5:$I$112,0),"")</f>
        <v>52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54684</v>
      </c>
      <c r="B1301" s="17" t="s">
        <v>194</v>
      </c>
      <c r="C1301" s="17" t="str">
        <f>IFERROR(INDEX(Cadastro!$C$5:$C$112,$AB1301),"NÃO INFORMADO")</f>
        <v>MEC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46267</v>
      </c>
      <c r="G1301" s="32" t="str">
        <f t="shared" si="222"/>
        <v>qua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0</v>
      </c>
      <c r="M1301" s="30">
        <f>IFERROR(INDEX(Parâmetros!$E$6:$E$11,MATCH($K1301,Parâmetros!$A$6:$A$11,0)),"")</f>
        <v>7.58</v>
      </c>
      <c r="N1301" s="33">
        <f t="shared" si="223"/>
        <v>0</v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24"/>
        <v/>
      </c>
      <c r="R1301" s="32" t="str">
        <f t="shared" si="225"/>
        <v/>
      </c>
      <c r="S1301" s="30" t="str">
        <f t="shared" si="226"/>
        <v/>
      </c>
      <c r="T1301" s="32" t="str">
        <f>IF($Q1301&lt;&gt;"Sim","",IF($N1301&gt;Parâmetros!$E$15,"Sim","Não"))</f>
        <v/>
      </c>
      <c r="U1301" s="17" t="str">
        <f t="shared" si="227"/>
        <v>Fora da apuração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6x1"),WEEKDAY($F1301,2)=6,AND($A1301=$A1290,$L1290&gt;0)),"Folga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FALTA DE REGISTRO · dia 3 de 5 do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Falta de registro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52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54684</v>
      </c>
      <c r="B1302" s="17" t="s">
        <v>194</v>
      </c>
      <c r="C1302" s="17" t="str">
        <f>IFERROR(INDEX(Cadastro!$C$5:$C$112,$AB1302),"NÃO INFORMADO")</f>
        <v>MEC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46268</v>
      </c>
      <c r="G1302" s="32" t="str">
        <f t="shared" si="222"/>
        <v>qui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23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24"/>
        <v/>
      </c>
      <c r="R1302" s="32" t="str">
        <f t="shared" si="225"/>
        <v/>
      </c>
      <c r="S1302" s="30" t="str">
        <f t="shared" si="226"/>
        <v/>
      </c>
      <c r="T1302" s="32" t="str">
        <f>IF($Q1302&lt;&gt;"Sim","",IF($N1302&gt;Parâmetros!$E$15,"Sim","Não"))</f>
        <v/>
      </c>
      <c r="U1302" s="17" t="str">
        <f t="shared" si="227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6x1"),WEEKDAY($F1302,2)=6,AND($A1302=$A1291,$L1291&gt;0)),"Folga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4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52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54684</v>
      </c>
      <c r="B1303" s="17" t="s">
        <v>194</v>
      </c>
      <c r="C1303" s="17" t="str">
        <f>IFERROR(INDEX(Cadastro!$C$5:$C$112,$AB1303),"NÃO INFORMADO")</f>
        <v>MEC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46269</v>
      </c>
      <c r="G1303" s="32" t="str">
        <f t="shared" si="222"/>
        <v>sex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23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24"/>
        <v/>
      </c>
      <c r="R1303" s="32" t="str">
        <f t="shared" si="225"/>
        <v/>
      </c>
      <c r="S1303" s="30" t="str">
        <f t="shared" si="226"/>
        <v/>
      </c>
      <c r="T1303" s="32" t="str">
        <f>IF($Q1303&lt;&gt;"Sim","",IF($N1303&gt;Parâmetros!$E$15,"Sim","Não"))</f>
        <v/>
      </c>
      <c r="U1303" s="17" t="str">
        <f t="shared" si="227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5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52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54684</v>
      </c>
      <c r="B1304" s="17" t="s">
        <v>194</v>
      </c>
      <c r="C1304" s="17" t="str">
        <f>IFERROR(INDEX(Cadastro!$C$5:$C$112,$AB1304),"NÃO INFORMADO")</f>
        <v>MEC</v>
      </c>
      <c r="D1304" s="17" t="str">
        <f>IFERROR(INDEX(Cadastro!$D$5:$D$112,$AB1304),"")</f>
        <v>A</v>
      </c>
      <c r="E1304" s="17" t="str">
        <f>IFERROR(INDEX(Cadastro!$G$5:$G$112,$AB1304),"")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6x1"),WEEKDAY($F1304,2)=6,AND($A1304=$A1298,$L1298&gt;0)),"Folga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$112,$AB1304),"")="",IF($L1304&gt;0,1,0),IF(IFERROR(INDEX(Cadastro!$F$5:$F$112,$AB1304),"")&lt;=IFERROR(INDEX(Parâmetros!$B$39:$B$48,MATCH($E1304,Parâmetros!$A$39:$A$48,0)),99),IFERROR(INDEX(Cadastro!$F$5:$F$112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$112,$AB1304),"")="",0,IF(IFERROR(INDEX(Cadastro!$F$5:$F$112,$AB1304),"")&gt;IFERROR(INDEX(Parâmetros!$B$39:$B$48,MATCH($E1304,Parâmetros!$A$39:$A$48,0)),99),IFERROR(INDEX(Cadastro!$F$5:$F$112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registro"),IF(AND($AB1304&lt;&gt;$AB1303,IFERROR(INDEX(Cadastro!$F$5:$F$112,$AB1304),"")=""),"Indeterminado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IFERROR(MATCH($A1304&amp;"|"&amp;TEXT(_xlfn.MAXIFS(Cadastro!$E$5:$E$112,Cadastro!$A$5:$A$112,$A1304,Cadastro!$E$5:$E$112,"&lt;="&amp;$F1304),"yyyymmdd"),Cadastro!$I$5:$I$112,0),"")</f>
        <v>52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54684</v>
      </c>
      <c r="B1305" s="17" t="s">
        <v>194</v>
      </c>
      <c r="C1305" s="17" t="str">
        <f>IFERROR(INDEX(Cadastro!$C$5:$C$112,$AB1305),"NÃO INFORMADO")</f>
        <v>MEC</v>
      </c>
      <c r="D1305" s="17" t="str">
        <f>IFERROR(INDEX(Cadastro!$D$5:$D$112,$AB1305),"")</f>
        <v>A</v>
      </c>
      <c r="E1305" s="17" t="str">
        <f>IFERROR(INDEX(Cadastro!$G$5:$G$112,$AB1305),"")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224"/>
        <v/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Fora da apuração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6x1"),WEEKDAY($F1305,2)=6,AND($A1305=$A1299,$L1299&gt;0)),"Folga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$112,$AB1305),"")="",IF($L1305&gt;0,1,0),IF(IFERROR(INDEX(Cadastro!$F$5:$F$112,$AB1305),"")&lt;=IFERROR(INDEX(Parâmetros!$B$39:$B$48,MATCH($E1305,Parâmetros!$A$39:$A$48,0)),99),IFERROR(INDEX(Cadastro!$F$5:$F$112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$112,$AB1305),"")="",0,IF(IFERROR(INDEX(Cadastro!$F$5:$F$112,$AB1305),"")&gt;IFERROR(INDEX(Parâmetros!$B$39:$B$48,MATCH($E1305,Parâmetros!$A$39:$A$48,0)),99),IFERROR(INDEX(Cadastro!$F$5:$F$112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registro"),IF(AND($AB1305&lt;&gt;$AB1304,IFERROR(INDEX(Cadastro!$F$5:$F$112,$AB1305),"")=""),"Indeterminado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IFERROR(MATCH($A1305&amp;"|"&amp;TEXT(_xlfn.MAXIFS(Cadastro!$E$5:$E$112,Cadastro!$A$5:$A$112,$A1305,Cadastro!$E$5:$E$112,"&lt;="&amp;$F1305),"yyyymmdd"),Cadastro!$I$5:$I$112,0),"")</f>
        <v>52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54684</v>
      </c>
      <c r="B1306" s="17" t="s">
        <v>194</v>
      </c>
      <c r="C1306" s="17" t="str">
        <f>IFERROR(INDEX(Cadastro!$C$5:$C$112,$AB1306),"NÃO INFORMADO")</f>
        <v>MEC</v>
      </c>
      <c r="D1306" s="17" t="str">
        <f>IFERROR(INDEX(Cadastro!$D$5:$D$112,$AB1306),"")</f>
        <v>A</v>
      </c>
      <c r="E1306" s="17" t="str">
        <f>IFERROR(INDEX(Cadastro!$G$5:$G$112,$AB1306),"")</f>
        <v>A</v>
      </c>
      <c r="F1306" s="29">
        <v>46272</v>
      </c>
      <c r="G1306" s="32" t="str">
        <f t="shared" si="222"/>
        <v>seg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0</v>
      </c>
      <c r="M1306" s="30">
        <f>IFERROR(INDEX(Parâmetros!$E$6:$E$11,MATCH($K1306,Parâmetros!$A$6:$A$11,0)),"")</f>
        <v>7.58</v>
      </c>
      <c r="N1306" s="33">
        <f t="shared" si="223"/>
        <v>0</v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224"/>
        <v/>
      </c>
      <c r="R1306" s="32" t="str">
        <f t="shared" si="225"/>
        <v/>
      </c>
      <c r="S1306" s="30" t="str">
        <f t="shared" si="226"/>
        <v/>
      </c>
      <c r="T1306" s="32" t="str">
        <f>IF($Q1306&lt;&gt;"Sim","",IF($N1306&gt;Parâmetros!$E$15,"Sim","Não"))</f>
        <v/>
      </c>
      <c r="U1306" s="17" t="str">
        <f t="shared" si="227"/>
        <v>Fora da apuração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FALTA DE REGISTRO · dia 2 de 5 do ciclo</v>
      </c>
      <c r="W1306" s="34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Falta de registro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52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54684</v>
      </c>
      <c r="B1307" s="17" t="s">
        <v>194</v>
      </c>
      <c r="C1307" s="17" t="str">
        <f>IFERROR(INDEX(Cadastro!$C$5:$C$112,$AB1307),"NÃO INFORMADO")</f>
        <v>MEC</v>
      </c>
      <c r="D1307" s="17" t="str">
        <f>IFERROR(INDEX(Cadastro!$D$5:$D$112,$AB1307),"")</f>
        <v>A</v>
      </c>
      <c r="E1307" s="17" t="str">
        <f>IFERROR(INDEX(Cadastro!$G$5:$G$112,$AB1307),"")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224"/>
        <v/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Fora da apuração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52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54684</v>
      </c>
      <c r="B1308" s="17" t="s">
        <v>194</v>
      </c>
      <c r="C1308" s="17" t="str">
        <f>IFERROR(INDEX(Cadastro!$C$5:$C$112,$AB1308),"NÃO INFORMADO")</f>
        <v>MEC</v>
      </c>
      <c r="D1308" s="17" t="str">
        <f>IFERROR(INDEX(Cadastro!$D$5:$D$112,$AB1308),"")</f>
        <v>A</v>
      </c>
      <c r="E1308" s="17" t="str">
        <f>IFERROR(INDEX(Cadastro!$G$5:$G$112,$AB1308),"")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52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54684</v>
      </c>
      <c r="B1309" s="17" t="s">
        <v>194</v>
      </c>
      <c r="C1309" s="17" t="str">
        <f>IFERROR(INDEX(Cadastro!$C$5:$C$112,$AB1309),"NÃO INFORMADO")</f>
        <v>MEC</v>
      </c>
      <c r="D1309" s="17" t="str">
        <f>IFERROR(INDEX(Cadastro!$D$5:$D$112,$AB1309),"")</f>
        <v>A</v>
      </c>
      <c r="E1309" s="17" t="str">
        <f>IFERROR(INDEX(Cadastro!$G$5:$G$112,$AB1309),"")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52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54684</v>
      </c>
      <c r="B1310" s="17" t="s">
        <v>194</v>
      </c>
      <c r="C1310" s="17" t="str">
        <f>IFERROR(INDEX(Cadastro!$C$5:$C$112,$AB1310),"NÃO INFORMADO")</f>
        <v>MEC</v>
      </c>
      <c r="D1310" s="17" t="str">
        <f>IFERROR(INDEX(Cadastro!$D$5:$D$112,$AB1310),"")</f>
        <v>A</v>
      </c>
      <c r="E1310" s="17" t="str">
        <f>IFERROR(INDEX(Cadastro!$G$5:$G$112,$AB1310),"")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52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54684</v>
      </c>
      <c r="B1311" s="17" t="s">
        <v>194</v>
      </c>
      <c r="C1311" s="17" t="str">
        <f>IFERROR(INDEX(Cadastro!$C$5:$C$112,$AB1311),"NÃO INFORMADO")</f>
        <v>MEC</v>
      </c>
      <c r="D1311" s="17" t="str">
        <f>IFERROR(INDEX(Cadastro!$D$5:$D$112,$AB1311),"")</f>
        <v>A</v>
      </c>
      <c r="E1311" s="17" t="str">
        <f>IFERROR(INDEX(Cadastro!$G$5:$G$112,$AB1311),"")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52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54684</v>
      </c>
      <c r="B1312" s="17" t="s">
        <v>194</v>
      </c>
      <c r="C1312" s="17" t="str">
        <f>IFERROR(INDEX(Cadastro!$C$5:$C$112,$AB1312),"NÃO INFORMADO")</f>
        <v>MEC</v>
      </c>
      <c r="D1312" s="17" t="str">
        <f>IFERROR(INDEX(Cadastro!$D$5:$D$112,$AB1312),"")</f>
        <v>A</v>
      </c>
      <c r="E1312" s="17" t="str">
        <f>IFERROR(INDEX(Cadastro!$G$5:$G$112,$AB1312),"")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IFERROR(MATCH($A1312&amp;"|"&amp;TEXT(_xlfn.MAXIFS(Cadastro!$E$5:$E$112,Cadastro!$A$5:$A$112,$A1312,Cadastro!$E$5:$E$112,"&lt;="&amp;$F1312),"yyyymmdd"),Cadastro!$I$5:$I$112,0),"")</f>
        <v>52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54684</v>
      </c>
      <c r="B1313" s="17" t="s">
        <v>194</v>
      </c>
      <c r="C1313" s="17" t="str">
        <f>IFERROR(INDEX(Cadastro!$C$5:$C$112,$AB1313),"NÃO INFORMADO")</f>
        <v>MEC</v>
      </c>
      <c r="D1313" s="17" t="str">
        <f>IFERROR(INDEX(Cadastro!$D$5:$D$112,$AB1313),"")</f>
        <v>A</v>
      </c>
      <c r="E1313" s="17" t="str">
        <f>IFERROR(INDEX(Cadastro!$G$5:$G$112,$AB1313),"")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52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54684</v>
      </c>
      <c r="B1314" s="17" t="s">
        <v>194</v>
      </c>
      <c r="C1314" s="17" t="str">
        <f>IFERROR(INDEX(Cadastro!$C$5:$C$112,$AB1314),"NÃO INFORMADO")</f>
        <v>MEC</v>
      </c>
      <c r="D1314" s="17" t="str">
        <f>IFERROR(INDEX(Cadastro!$D$5:$D$112,$AB1314),"")</f>
        <v>A</v>
      </c>
      <c r="E1314" s="17" t="str">
        <f>IFERROR(INDEX(Cadastro!$G$5:$G$112,$AB1314),"")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52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54684</v>
      </c>
      <c r="B1315" s="17" t="s">
        <v>194</v>
      </c>
      <c r="C1315" s="17" t="str">
        <f>IFERROR(INDEX(Cadastro!$C$5:$C$112,$AB1315),"NÃO INFORMADO")</f>
        <v>MEC</v>
      </c>
      <c r="D1315" s="17" t="str">
        <f>IFERROR(INDEX(Cadastro!$D$5:$D$112,$AB1315),"")</f>
        <v>A</v>
      </c>
      <c r="E1315" s="17" t="str">
        <f>IFERROR(INDEX(Cadastro!$G$5:$G$112,$AB1315),"")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IFERROR(MATCH($A1315&amp;"|"&amp;TEXT(_xlfn.MAXIFS(Cadastro!$E$5:$E$112,Cadastro!$A$5:$A$112,$A1315,Cadastro!$E$5:$E$112,"&lt;="&amp;$F1315),"yyyymmdd"),Cadastro!$I$5:$I$112,0),"")</f>
        <v>52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54684</v>
      </c>
      <c r="B1316" s="17" t="s">
        <v>194</v>
      </c>
      <c r="C1316" s="17" t="str">
        <f>IFERROR(INDEX(Cadastro!$C$5:$C$112,$AB1316),"NÃO INFORMADO")</f>
        <v>MEC</v>
      </c>
      <c r="D1316" s="17" t="str">
        <f>IFERROR(INDEX(Cadastro!$D$5:$D$112,$AB1316),"")</f>
        <v>A</v>
      </c>
      <c r="E1316" s="17" t="str">
        <f>IFERROR(INDEX(Cadastro!$G$5:$G$112,$AB1316),"")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52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54684</v>
      </c>
      <c r="B1317" s="17" t="s">
        <v>194</v>
      </c>
      <c r="C1317" s="17" t="str">
        <f>IFERROR(INDEX(Cadastro!$C$5:$C$112,$AB1317),"NÃO INFORMADO")</f>
        <v>MEC</v>
      </c>
      <c r="D1317" s="17" t="str">
        <f>IFERROR(INDEX(Cadastro!$D$5:$D$112,$AB1317),"")</f>
        <v>A</v>
      </c>
      <c r="E1317" s="17" t="str">
        <f>IFERROR(INDEX(Cadastro!$G$5:$G$112,$AB1317),"")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52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54684</v>
      </c>
      <c r="B1318" s="17" t="s">
        <v>194</v>
      </c>
      <c r="C1318" s="17" t="str">
        <f>IFERROR(INDEX(Cadastro!$C$5:$C$112,$AB1318),"NÃO INFORMADO")</f>
        <v>MEC</v>
      </c>
      <c r="D1318" s="17" t="str">
        <f>IFERROR(INDEX(Cadastro!$D$5:$D$112,$AB1318),"")</f>
        <v>A</v>
      </c>
      <c r="E1318" s="17" t="str">
        <f>IFERROR(INDEX(Cadastro!$G$5:$G$112,$AB1318),"")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IFERROR(MATCH($A1318&amp;"|"&amp;TEXT(_xlfn.MAXIFS(Cadastro!$E$5:$E$112,Cadastro!$A$5:$A$112,$A1318,Cadastro!$E$5:$E$112,"&lt;="&amp;$F1318),"yyyymmdd"),Cadastro!$I$5:$I$112,0),"")</f>
        <v>52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54684</v>
      </c>
      <c r="B1319" s="17" t="s">
        <v>194</v>
      </c>
      <c r="C1319" s="17" t="str">
        <f>IFERROR(INDEX(Cadastro!$C$5:$C$112,$AB1319),"NÃO INFORMADO")</f>
        <v>MEC</v>
      </c>
      <c r="D1319" s="17" t="str">
        <f>IFERROR(INDEX(Cadastro!$D$5:$D$112,$AB1319),"")</f>
        <v>A</v>
      </c>
      <c r="E1319" s="17" t="str">
        <f>IFERROR(INDEX(Cadastro!$G$5:$G$112,$AB1319),"")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52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54684</v>
      </c>
      <c r="B1320" s="17" t="s">
        <v>194</v>
      </c>
      <c r="C1320" s="17" t="str">
        <f>IFERROR(INDEX(Cadastro!$C$5:$C$112,$AB1320),"NÃO INFORMADO")</f>
        <v>MEC</v>
      </c>
      <c r="D1320" s="17" t="str">
        <f>IFERROR(INDEX(Cadastro!$D$5:$D$112,$AB1320),"")</f>
        <v>A</v>
      </c>
      <c r="E1320" s="17" t="str">
        <f>IFERROR(INDEX(Cadastro!$G$5:$G$112,$AB1320),"")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IFERROR(MATCH($A1320&amp;"|"&amp;TEXT(_xlfn.MAXIFS(Cadastro!$E$5:$E$112,Cadastro!$A$5:$A$112,$A1320,Cadastro!$E$5:$E$112,"&lt;="&amp;$F1320),"yyyymmdd"),Cadastro!$I$5:$I$112,0),"")</f>
        <v>52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54684</v>
      </c>
      <c r="B1321" s="17" t="s">
        <v>194</v>
      </c>
      <c r="C1321" s="17" t="str">
        <f>IFERROR(INDEX(Cadastro!$C$5:$C$112,$AB1321),"NÃO INFORMADO")</f>
        <v>MEC</v>
      </c>
      <c r="D1321" s="17" t="str">
        <f>IFERROR(INDEX(Cadastro!$D$5:$D$112,$AB1321),"")</f>
        <v>A</v>
      </c>
      <c r="E1321" s="17" t="str">
        <f>IFERROR(INDEX(Cadastro!$G$5:$G$112,$AB1321),"")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IFERROR(MATCH($A1321&amp;"|"&amp;TEXT(_xlfn.MAXIFS(Cadastro!$E$5:$E$112,Cadastro!$A$5:$A$112,$A1321,Cadastro!$E$5:$E$112,"&lt;="&amp;$F1321),"yyyymmdd"),Cadastro!$I$5:$I$112,0),"")</f>
        <v>52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54684</v>
      </c>
      <c r="B1322" s="17" t="s">
        <v>194</v>
      </c>
      <c r="C1322" s="17" t="str">
        <f>IFERROR(INDEX(Cadastro!$C$5:$C$112,$AB1322),"NÃO INFORMADO")</f>
        <v>MEC</v>
      </c>
      <c r="D1322" s="17" t="str">
        <f>IFERROR(INDEX(Cadastro!$D$5:$D$112,$AB1322),"")</f>
        <v>A</v>
      </c>
      <c r="E1322" s="17" t="str">
        <f>IFERROR(INDEX(Cadastro!$G$5:$G$112,$AB1322),"")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54684</v>
      </c>
      <c r="B1323" s="17" t="s">
        <v>194</v>
      </c>
      <c r="C1323" s="17" t="str">
        <f>IFERROR(INDEX(Cadastro!$C$5:$C$112,$AB1323),"NÃO INFORMADO")</f>
        <v>MEC</v>
      </c>
      <c r="D1323" s="17" t="str">
        <f>IFERROR(INDEX(Cadastro!$D$5:$D$112,$AB1323),"")</f>
        <v>A</v>
      </c>
      <c r="E1323" s="17" t="str">
        <f>IFERROR(INDEX(Cadastro!$G$5:$G$112,$AB1323),"")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54684</v>
      </c>
      <c r="B1324" s="17" t="s">
        <v>194</v>
      </c>
      <c r="C1324" s="17" t="str">
        <f>IFERROR(INDEX(Cadastro!$C$5:$C$112,$AB1324),"NÃO INFORMADO")</f>
        <v>MEC</v>
      </c>
      <c r="D1324" s="17" t="str">
        <f>IFERROR(INDEX(Cadastro!$D$5:$D$112,$AB1324),"")</f>
        <v>A</v>
      </c>
      <c r="E1324" s="17" t="str">
        <f>IFERROR(INDEX(Cadastro!$G$5:$G$112,$AB1324),"")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54684</v>
      </c>
      <c r="B1325" s="17" t="s">
        <v>194</v>
      </c>
      <c r="C1325" s="17" t="str">
        <f>IFERROR(INDEX(Cadastro!$C$5:$C$112,$AB1325),"NÃO INFORMADO")</f>
        <v>MEC</v>
      </c>
      <c r="D1325" s="17" t="str">
        <f>IFERROR(INDEX(Cadastro!$D$5:$D$112,$AB1325),"")</f>
        <v>A</v>
      </c>
      <c r="E1325" s="17" t="str">
        <f>IFERROR(INDEX(Cadastro!$G$5:$G$112,$AB1325),"")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IFERROR(MATCH($A1325&amp;"|"&amp;TEXT(_xlfn.MAXIFS(Cadastro!$E$5:$E$112,Cadastro!$A$5:$A$112,$A1325,Cadastro!$E$5:$E$112,"&lt;="&amp;$F1325),"yyyymmdd"),Cadastro!$I$5:$I$112,0),"")</f>
        <v>52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54684</v>
      </c>
      <c r="B1326" s="17" t="s">
        <v>194</v>
      </c>
      <c r="C1326" s="17" t="str">
        <f>IFERROR(INDEX(Cadastro!$C$5:$C$112,$AB1326),"NÃO INFORMADO")</f>
        <v>MEC</v>
      </c>
      <c r="D1326" s="17" t="str">
        <f>IFERROR(INDEX(Cadastro!$D$5:$D$112,$AB1326),"")</f>
        <v>A</v>
      </c>
      <c r="E1326" s="17" t="str">
        <f>IFERROR(INDEX(Cadastro!$G$5:$G$112,$AB1326),"")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54684</v>
      </c>
      <c r="B1327" s="17" t="s">
        <v>194</v>
      </c>
      <c r="C1327" s="17" t="str">
        <f>IFERROR(INDEX(Cadastro!$C$5:$C$112,$AB1327),"NÃO INFORMADO")</f>
        <v>MEC</v>
      </c>
      <c r="D1327" s="17" t="str">
        <f>IFERROR(INDEX(Cadastro!$D$5:$D$112,$AB1327),"")</f>
        <v>A</v>
      </c>
      <c r="E1327" s="17" t="str">
        <f>IFERROR(INDEX(Cadastro!$G$5:$G$112,$AB1327),"")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6x1"),IF(OR(AND(WEEKDAY($F1327,2)=6,AND($A1327=$A1333,$L1333&gt;0)),AND(WEEKDAY($F1327,2)=7,AND($A1327=$A1326,$L1326&gt;0))),"ATENÇÃO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IFERROR(MATCH($A1327&amp;"|"&amp;TEXT(_xlfn.MAXIFS(Cadastro!$E$5:$E$112,Cadastro!$A$5:$A$112,$A1327,Cadastro!$E$5:$E$112,"&lt;="&amp;$F1327),"yyyymmdd"),Cadastro!$I$5:$I$112,0),"")</f>
        <v>52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54684</v>
      </c>
      <c r="B1328" s="17" t="s">
        <v>194</v>
      </c>
      <c r="C1328" s="17" t="str">
        <f>IFERROR(INDEX(Cadastro!$C$5:$C$112,$AB1328),"NÃO INFORMADO")</f>
        <v>MEC</v>
      </c>
      <c r="D1328" s="17" t="str">
        <f>IFERROR(INDEX(Cadastro!$D$5:$D$112,$AB1328),"")</f>
        <v>A</v>
      </c>
      <c r="E1328" s="17" t="str">
        <f>IFERROR(INDEX(Cadastro!$G$5:$G$112,$AB1328),"")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6x1"),WEEKDAY($F1328,2)=6,AND($A1328=$A1317,$L1317&gt;0)),"Folga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54684</v>
      </c>
      <c r="B1329" s="17" t="s">
        <v>194</v>
      </c>
      <c r="C1329" s="17" t="str">
        <f>IFERROR(INDEX(Cadastro!$C$5:$C$112,$AB1329),"NÃO INFORMADO")</f>
        <v>MEC</v>
      </c>
      <c r="D1329" s="17" t="str">
        <f>IFERROR(INDEX(Cadastro!$D$5:$D$112,$AB1329),"")</f>
        <v>A</v>
      </c>
      <c r="E1329" s="17" t="str">
        <f>IFERROR(INDEX(Cadastro!$G$5:$G$112,$AB1329),"")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6x1"),WEEKDAY($F1329,2)=6,AND($A1329=$A1318,$L1318&gt;0)),"Folga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54684</v>
      </c>
      <c r="B1330" s="17" t="s">
        <v>194</v>
      </c>
      <c r="C1330" s="17" t="str">
        <f>IFERROR(INDEX(Cadastro!$C$5:$C$112,$AB1330),"NÃO INFORMADO")</f>
        <v>MEC</v>
      </c>
      <c r="D1330" s="17" t="str">
        <f>IFERROR(INDEX(Cadastro!$D$5:$D$112,$AB1330),"")</f>
        <v>A</v>
      </c>
      <c r="E1330" s="17" t="str">
        <f>IFERROR(INDEX(Cadastro!$G$5:$G$112,$AB1330),"")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6x1"),WEEKDAY($F1330,2)=6,AND($A1330=$A1319,$L1319&gt;0)),"Folga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54684</v>
      </c>
      <c r="B1331" s="17" t="s">
        <v>194</v>
      </c>
      <c r="C1331" s="17" t="str">
        <f>IFERROR(INDEX(Cadastro!$C$5:$C$112,$AB1331),"NÃO INFORMADO")</f>
        <v>MEC</v>
      </c>
      <c r="D1331" s="17" t="str">
        <f>IFERROR(INDEX(Cadastro!$D$5:$D$112,$AB1331),"")</f>
        <v>A</v>
      </c>
      <c r="E1331" s="17" t="str">
        <f>IFERROR(INDEX(Cadastro!$G$5:$G$112,$AB1331),"")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6x1"),WEEKDAY($F1331,2)=6,AND($A1331=$A1320,$L1320&gt;0)),"Folga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54684</v>
      </c>
      <c r="B1332" s="17" t="s">
        <v>194</v>
      </c>
      <c r="C1332" s="17" t="str">
        <f>IFERROR(INDEX(Cadastro!$C$5:$C$112,$AB1332),"NÃO INFORMADO")</f>
        <v>MEC</v>
      </c>
      <c r="D1332" s="17" t="str">
        <f>IFERROR(INDEX(Cadastro!$D$5:$D$112,$AB1332),"")</f>
        <v>A</v>
      </c>
      <c r="E1332" s="17" t="str">
        <f>IFERROR(INDEX(Cadastro!$G$5:$G$112,$AB1332),"")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54684</v>
      </c>
      <c r="B1333" s="17" t="s">
        <v>194</v>
      </c>
      <c r="C1333" s="17" t="str">
        <f>IFERROR(INDEX(Cadastro!$C$5:$C$112,$AB1333),"NÃO INFORMADO")</f>
        <v>MEC</v>
      </c>
      <c r="D1333" s="17" t="str">
        <f>IFERROR(INDEX(Cadastro!$D$5:$D$112,$AB1333),"")</f>
        <v>A</v>
      </c>
      <c r="E1333" s="17" t="str">
        <f>IFERROR(INDEX(Cadastro!$G$5:$G$112,$AB1333),"")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54684</v>
      </c>
      <c r="B1334" s="17" t="s">
        <v>194</v>
      </c>
      <c r="C1334" s="17" t="str">
        <f>IFERROR(INDEX(Cadastro!$C$5:$C$112,$AB1334),"NÃO INFORMADO")</f>
        <v>MEC</v>
      </c>
      <c r="D1334" s="17" t="str">
        <f>IFERROR(INDEX(Cadastro!$D$5:$D$112,$AB1334),"")</f>
        <v>A</v>
      </c>
      <c r="E1334" s="17" t="str">
        <f>IFERROR(INDEX(Cadastro!$G$5:$G$112,$AB1334),"")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55628</v>
      </c>
      <c r="B1335" s="17" t="s">
        <v>195</v>
      </c>
      <c r="C1335" s="17" t="str">
        <f>IFERROR(INDEX(Cadastro!$C$5:$C$112,$AB1335),"NÃO INFORMADO")</f>
        <v>ESP</v>
      </c>
      <c r="D1335" s="17" t="str">
        <f>IFERROR(INDEX(Cadastro!$D$5:$D$112,$AB1335),"")</f>
        <v>6x1</v>
      </c>
      <c r="E1335" s="17" t="str">
        <f>IFERROR(INDEX(Cadastro!$G$5:$G$112,$AB1335),"")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6x1"),WEEKDAY($F1335,2)=6,AND($A1335=$A1324,$L1324&gt;0)),"Folga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$112,$AB1335),"")="",IF($L1335&gt;0,1,0),IF(IFERROR(INDEX(Cadastro!$F$5:$F$112,$AB1335),"")&lt;=IFERROR(INDEX(Parâmetros!$B$39:$B$48,MATCH($E1335,Parâmetros!$A$39:$A$48,0)),99),IFERROR(INDEX(Cadastro!$F$5:$F$112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$112,$AB1335),"")="",0,IF(IFERROR(INDEX(Cadastro!$F$5:$F$112,$AB1335),"")&gt;IFERROR(INDEX(Parâmetros!$B$39:$B$48,MATCH($E1335,Parâmetros!$A$39:$A$48,0)),99),IFERROR(INDEX(Cadastro!$F$5:$F$112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registro"),IF(AND($AB1335&lt;&gt;$AB1334,IFERROR(INDEX(Cadastro!$F$5:$F$112,$AB1335),"")=""),"Indeterminado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IFERROR(MATCH($A1335&amp;"|"&amp;TEXT(_xlfn.MAXIFS(Cadastro!$E$5:$E$112,Cadastro!$A$5:$A$112,$A1335,Cadastro!$E$5:$E$112,"&lt;="&amp;$F1335),"yyyymmdd"),Cadastro!$I$5:$I$112,0),"")</f>
        <v>53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55628</v>
      </c>
      <c r="B1336" s="17" t="s">
        <v>195</v>
      </c>
      <c r="C1336" s="17" t="str">
        <f>IFERROR(INDEX(Cadastro!$C$5:$C$112,$AB1336),"NÃO INFORMADO")</f>
        <v>ESP</v>
      </c>
      <c r="D1336" s="17" t="str">
        <f>IFERROR(INDEX(Cadastro!$D$5:$D$112,$AB1336),"")</f>
        <v>6x1</v>
      </c>
      <c r="E1336" s="17" t="str">
        <f>IFERROR(INDEX(Cadastro!$G$5:$G$112,$AB1336),"")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5.09</v>
      </c>
      <c r="M1336" s="30">
        <f>IFERROR(INDEX(Parâmetros!$E$6:$E$11,MATCH($K1336,Parâmetros!$A$6:$A$11,0)),"")</f>
        <v>8.8000000000000007</v>
      </c>
      <c r="N1336" s="33">
        <f t="shared" si="229"/>
        <v>0.57840909090909087</v>
      </c>
      <c r="O1336" s="33">
        <f>Parâmetros!$E$13</f>
        <v>0.8</v>
      </c>
      <c r="P1336" s="32" t="str">
        <f>IF(OR($M1336="",$F1336&gt;Parâmetros!$E$14),"Não","Sim")</f>
        <v>Sim</v>
      </c>
      <c r="Q1336" s="32" t="str">
        <f t="shared" si="230"/>
        <v>Sim</v>
      </c>
      <c r="R1336" s="32" t="str">
        <f t="shared" si="231"/>
        <v>Não</v>
      </c>
      <c r="S1336" s="30">
        <f t="shared" si="232"/>
        <v>1.9500000000000011</v>
      </c>
      <c r="T1336" s="32" t="str">
        <f>IF($Q1336&lt;&gt;"Sim","",IF($N1336&gt;Parâmetros!$E$15,"Sim","Não"))</f>
        <v>Não</v>
      </c>
      <c r="U1336" s="17" t="str">
        <f t="shared" si="233"/>
        <v>Abaixo da meta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6x1"),WEEKDAY($F1336,2)=6,AND($A1336=$A1325,$L1325&gt;0)),"Folga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Jornada fixa do 6x1</v>
      </c>
      <c r="W1336" s="34" t="str">
        <f>IF(OR(OR($D1336="6x1",$D1336="FF 6x1"),$D1336="5x2"),"",IF($AB1336&lt;&gt;$AB1335,IF(IFERROR(INDEX(Cadastro!$F$5:$F$112,$AB1336),"")="",IF($L1336&gt;0,1,0),IF(IFERROR(INDEX(Cadastro!$F$5:$F$112,$AB1336),"")&lt;=IFERROR(INDEX(Parâmetros!$B$39:$B$48,MATCH($E1336,Parâmetros!$A$39:$A$48,0)),99),IFERROR(INDEX(Cadastro!$F$5:$F$112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$112,$AB1336),"")="",0,IF(IFERROR(INDEX(Cadastro!$F$5:$F$112,$AB1336),"")&gt;IFERROR(INDEX(Parâmetros!$B$39:$B$48,MATCH($E1336,Parâmetros!$A$39:$A$48,0)),99),IFERROR(INDEX(Cadastro!$F$5:$F$112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registro"),IF(AND($AB1336&lt;&gt;$AB1335,IFERROR(INDEX(Cadastro!$F$5:$F$112,$AB1336),"")=""),"Indeterminado (início da série)",IF($X1336&gt;0,"Folga","Falta de registro"))))))))</f>
        <v>Trabalhado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IFERROR(MATCH($A1336&amp;"|"&amp;TEXT(_xlfn.MAXIFS(Cadastro!$E$5:$E$112,Cadastro!$A$5:$A$112,$A1336,Cadastro!$E$5:$E$112,"&lt;="&amp;$F1336),"yyyymmdd"),Cadastro!$I$5:$I$112,0),"")</f>
        <v>53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55628</v>
      </c>
      <c r="B1337" s="17" t="s">
        <v>195</v>
      </c>
      <c r="C1337" s="17" t="str">
        <f>IFERROR(INDEX(Cadastro!$C$5:$C$112,$AB1337),"NÃO INFORMADO")</f>
        <v>ESP</v>
      </c>
      <c r="D1337" s="17" t="str">
        <f>IFERROR(INDEX(Cadastro!$D$5:$D$112,$AB1337),"")</f>
        <v>6x1</v>
      </c>
      <c r="E1337" s="17" t="str">
        <f>IFERROR(INDEX(Cadastro!$G$5:$G$112,$AB1337),"")</f>
        <v>6x1</v>
      </c>
      <c r="F1337" s="29">
        <v>46267</v>
      </c>
      <c r="G1337" s="32" t="str">
        <f t="shared" si="228"/>
        <v>qua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0</v>
      </c>
      <c r="M1337" s="30">
        <f>IFERROR(INDEX(Parâmetros!$E$6:$E$11,MATCH($K1337,Parâmetros!$A$6:$A$11,0)),"")</f>
        <v>8.8000000000000007</v>
      </c>
      <c r="N1337" s="33">
        <f t="shared" si="229"/>
        <v>0</v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230"/>
        <v/>
      </c>
      <c r="R1337" s="32" t="str">
        <f t="shared" si="231"/>
        <v/>
      </c>
      <c r="S1337" s="30" t="str">
        <f t="shared" si="232"/>
        <v/>
      </c>
      <c r="T1337" s="32" t="str">
        <f>IF($Q1337&lt;&gt;"Sim","",IF($N1337&gt;Parâmetros!$E$15,"Sim","Não"))</f>
        <v/>
      </c>
      <c r="U1337" s="17" t="str">
        <f t="shared" si="233"/>
        <v>Fora da apuração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6x1"),WEEKDAY($F1337,2)=6,AND($A1337=$A1326,$L1326&gt;0)),"Folga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FALTA DE REGISTRO · dia útil da escala 6x1</v>
      </c>
      <c r="W1337" s="34" t="str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Falta de registro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53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55628</v>
      </c>
      <c r="B1338" s="17" t="s">
        <v>195</v>
      </c>
      <c r="C1338" s="17" t="str">
        <f>IFERROR(INDEX(Cadastro!$C$5:$C$112,$AB1338),"NÃO INFORMADO")</f>
        <v>ESP</v>
      </c>
      <c r="D1338" s="17" t="str">
        <f>IFERROR(INDEX(Cadastro!$D$5:$D$112,$AB1338),"")</f>
        <v>6x1</v>
      </c>
      <c r="E1338" s="17" t="str">
        <f>IFERROR(INDEX(Cadastro!$G$5:$G$112,$AB1338),"")</f>
        <v>6x1</v>
      </c>
      <c r="F1338" s="29">
        <v>46268</v>
      </c>
      <c r="G1338" s="32" t="str">
        <f t="shared" si="228"/>
        <v>qui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0</v>
      </c>
      <c r="M1338" s="30">
        <f>IFERROR(INDEX(Parâmetros!$E$6:$E$11,MATCH($K1338,Parâmetros!$A$6:$A$11,0)),"")</f>
        <v>8.8000000000000007</v>
      </c>
      <c r="N1338" s="33">
        <f t="shared" si="229"/>
        <v>0</v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230"/>
        <v/>
      </c>
      <c r="R1338" s="32" t="str">
        <f t="shared" si="231"/>
        <v/>
      </c>
      <c r="S1338" s="30" t="str">
        <f t="shared" si="232"/>
        <v/>
      </c>
      <c r="T1338" s="32" t="str">
        <f>IF($Q1338&lt;&gt;"Sim","",IF($N1338&gt;Parâmetros!$E$15,"Sim","Não"))</f>
        <v/>
      </c>
      <c r="U1338" s="17" t="str">
        <f t="shared" si="233"/>
        <v>Fora da apuração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6x1"),WEEKDAY($F1338,2)=6,AND($A1338=$A1327,$L1327&gt;0)),"Folga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FALTA DE REGISTRO · dia útil da escala 6x1</v>
      </c>
      <c r="W1338" s="34" t="str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Falta de registro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53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55628</v>
      </c>
      <c r="B1339" s="17" t="s">
        <v>195</v>
      </c>
      <c r="C1339" s="17" t="str">
        <f>IFERROR(INDEX(Cadastro!$C$5:$C$112,$AB1339),"NÃO INFORMADO")</f>
        <v>ESP</v>
      </c>
      <c r="D1339" s="17" t="str">
        <f>IFERROR(INDEX(Cadastro!$D$5:$D$112,$AB1339),"")</f>
        <v>6x1</v>
      </c>
      <c r="E1339" s="17" t="str">
        <f>IFERROR(INDEX(Cadastro!$G$5:$G$112,$AB1339),"")</f>
        <v>6x1</v>
      </c>
      <c r="F1339" s="29">
        <v>46269</v>
      </c>
      <c r="G1339" s="32" t="str">
        <f t="shared" si="228"/>
        <v>sex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229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230"/>
        <v/>
      </c>
      <c r="R1339" s="32" t="str">
        <f t="shared" si="231"/>
        <v/>
      </c>
      <c r="S1339" s="30" t="str">
        <f t="shared" si="232"/>
        <v/>
      </c>
      <c r="T1339" s="32" t="str">
        <f>IF($Q1339&lt;&gt;"Sim","",IF($N1339&gt;Parâmetros!$E$15,"Sim","Não"))</f>
        <v/>
      </c>
      <c r="U1339" s="17" t="str">
        <f t="shared" si="233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6x1"),WEEKDAY($F1339,2)=6,AND($A1339=$A1328,$L1328&gt;0)),"Folga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53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55628</v>
      </c>
      <c r="B1340" s="17" t="s">
        <v>195</v>
      </c>
      <c r="C1340" s="17" t="str">
        <f>IFERROR(INDEX(Cadastro!$C$5:$C$112,$AB1340),"NÃO INFORMADO")</f>
        <v>ESP</v>
      </c>
      <c r="D1340" s="17" t="str">
        <f>IFERROR(INDEX(Cadastro!$D$5:$D$112,$AB1340),"")</f>
        <v>6x1</v>
      </c>
      <c r="E1340" s="17" t="str">
        <f>IFERROR(INDEX(Cadastro!$G$5:$G$112,$AB1340),"")</f>
        <v>6x1</v>
      </c>
      <c r="F1340" s="29">
        <v>46270</v>
      </c>
      <c r="G1340" s="32" t="str">
        <f t="shared" si="228"/>
        <v>sáb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2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30"/>
        <v/>
      </c>
      <c r="R1340" s="32" t="str">
        <f t="shared" si="231"/>
        <v/>
      </c>
      <c r="S1340" s="30" t="str">
        <f t="shared" si="232"/>
        <v/>
      </c>
      <c r="T1340" s="32" t="str">
        <f>IF($Q1340&lt;&gt;"Sim","",IF($N1340&gt;Parâmetros!$E$15,"Sim","Não"))</f>
        <v/>
      </c>
      <c r="U1340" s="17" t="str">
        <f t="shared" si="23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6x1"),WEEKDAY($F1340,2)=6,AND($A1340=$A1329,$L1329&gt;0)),"Folga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de fim de semana · sem apontamento no sábado nem no domingo</v>
      </c>
      <c r="W1340" s="34" t="str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IFERROR(MATCH($A1340&amp;"|"&amp;TEXT(_xlfn.MAXIFS(Cadastro!$E$5:$E$112,Cadastro!$A$5:$A$112,$A1340,Cadastro!$E$5:$E$112,"&lt;="&amp;$F1340),"yyyymmdd"),Cadastro!$I$5:$I$112,0),"")</f>
        <v>53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55628</v>
      </c>
      <c r="B1341" s="17" t="s">
        <v>195</v>
      </c>
      <c r="C1341" s="17" t="str">
        <f>IFERROR(INDEX(Cadastro!$C$5:$C$112,$AB1341),"NÃO INFORMADO")</f>
        <v>ESP</v>
      </c>
      <c r="D1341" s="17" t="str">
        <f>IFERROR(INDEX(Cadastro!$D$5:$D$112,$AB1341),"")</f>
        <v>6x1</v>
      </c>
      <c r="E1341" s="17" t="str">
        <f>IFERROR(INDEX(Cadastro!$G$5:$G$112,$AB1341),"")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6x1"),WEEKDAY($F1341,2)=6,AND($A1341=$A1330,$L1330&gt;0)),"Folga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sem apontamento no sábado nem no domingo</v>
      </c>
      <c r="W1341" s="34" t="str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53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55628</v>
      </c>
      <c r="B1342" s="17" t="s">
        <v>195</v>
      </c>
      <c r="C1342" s="17" t="str">
        <f>IFERROR(INDEX(Cadastro!$C$5:$C$112,$AB1342),"NÃO INFORMADO")</f>
        <v>ESP</v>
      </c>
      <c r="D1342" s="17" t="str">
        <f>IFERROR(INDEX(Cadastro!$D$5:$D$112,$AB1342),"")</f>
        <v>6x1</v>
      </c>
      <c r="E1342" s="17" t="str">
        <f>IFERROR(INDEX(Cadastro!$G$5:$G$112,$AB1342),"")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6x1"),WEEKDAY($F1342,2)=6,AND($A1342=$A1331,$L1331&gt;0)),"Folga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53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55628</v>
      </c>
      <c r="B1343" s="17" t="s">
        <v>195</v>
      </c>
      <c r="C1343" s="17" t="str">
        <f>IFERROR(INDEX(Cadastro!$C$5:$C$112,$AB1343),"NÃO INFORMADO")</f>
        <v>ESP</v>
      </c>
      <c r="D1343" s="17" t="str">
        <f>IFERROR(INDEX(Cadastro!$D$5:$D$112,$AB1343),"")</f>
        <v>6x1</v>
      </c>
      <c r="E1343" s="17" t="str">
        <f>IFERROR(INDEX(Cadastro!$G$5:$G$112,$AB1343),"")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6x1"),WEEKDAY($F1343,2)=6,AND($A1343=$A1332,$L1332&gt;0)),"Folga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53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55628</v>
      </c>
      <c r="B1344" s="17" t="s">
        <v>195</v>
      </c>
      <c r="C1344" s="17" t="str">
        <f>IFERROR(INDEX(Cadastro!$C$5:$C$112,$AB1344),"NÃO INFORMADO")</f>
        <v>ESP</v>
      </c>
      <c r="D1344" s="17" t="str">
        <f>IFERROR(INDEX(Cadastro!$D$5:$D$112,$AB1344),"")</f>
        <v>6x1</v>
      </c>
      <c r="E1344" s="17" t="str">
        <f>IFERROR(INDEX(Cadastro!$G$5:$G$112,$AB1344),"")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230"/>
        <v/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Fora da apuração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6x1"),WEEKDAY($F1344,2)=6,AND($A1344=$A1333,$L1333&gt;0)),"Folga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53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55628</v>
      </c>
      <c r="B1345" s="17" t="s">
        <v>195</v>
      </c>
      <c r="C1345" s="17" t="str">
        <f>IFERROR(INDEX(Cadastro!$C$5:$C$112,$AB1345),"NÃO INFORMADO")</f>
        <v>ESP</v>
      </c>
      <c r="D1345" s="17" t="str">
        <f>IFERROR(INDEX(Cadastro!$D$5:$D$112,$AB1345),"")</f>
        <v>6x1</v>
      </c>
      <c r="E1345" s="17" t="str">
        <f>IFERROR(INDEX(Cadastro!$G$5:$G$112,$AB1345),"")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6x1"),WEEKDAY($F1345,2)=6,AND($A1345=$A1334,$L1334&gt;0)),"Folga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53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55628</v>
      </c>
      <c r="B1346" s="17" t="s">
        <v>195</v>
      </c>
      <c r="C1346" s="17" t="str">
        <f>IFERROR(INDEX(Cadastro!$C$5:$C$112,$AB1346),"NÃO INFORMADO")</f>
        <v>ESP</v>
      </c>
      <c r="D1346" s="17" t="str">
        <f>IFERROR(INDEX(Cadastro!$D$5:$D$112,$AB1346),"")</f>
        <v>6x1</v>
      </c>
      <c r="E1346" s="17" t="str">
        <f>IFERROR(INDEX(Cadastro!$G$5:$G$112,$AB1346),"")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6x1"),WEEKDAY($F1346,2)=6,AND($A1346=$A1335,$L1335&gt;0)),"Folga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IFERROR(MATCH($A1346&amp;"|"&amp;TEXT(_xlfn.MAXIFS(Cadastro!$E$5:$E$112,Cadastro!$A$5:$A$112,$A1346,Cadastro!$E$5:$E$112,"&lt;="&amp;$F1346),"yyyymmdd"),Cadastro!$I$5:$I$112,0),"")</f>
        <v>53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55628</v>
      </c>
      <c r="B1347" s="17" t="s">
        <v>195</v>
      </c>
      <c r="C1347" s="17" t="str">
        <f>IFERROR(INDEX(Cadastro!$C$5:$C$112,$AB1347),"NÃO INFORMADO")</f>
        <v>ESP</v>
      </c>
      <c r="D1347" s="17" t="str">
        <f>IFERROR(INDEX(Cadastro!$D$5:$D$112,$AB1347),"")</f>
        <v>6x1</v>
      </c>
      <c r="E1347" s="17" t="str">
        <f>IFERROR(INDEX(Cadastro!$G$5:$G$112,$AB1347),"")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6x1"),WEEKDAY($F1347,2)=6,AND($A1347=$A1336,$L1336&gt;0)),"Folga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apontou no domingo anterior</v>
      </c>
      <c r="W1347" s="34" t="str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53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55628</v>
      </c>
      <c r="B1348" s="17" t="s">
        <v>195</v>
      </c>
      <c r="C1348" s="17" t="str">
        <f>IFERROR(INDEX(Cadastro!$C$5:$C$112,$AB1348),"NÃO INFORMADO")</f>
        <v>ESP</v>
      </c>
      <c r="D1348" s="17" t="str">
        <f>IFERROR(INDEX(Cadastro!$D$5:$D$112,$AB1348),"")</f>
        <v>6x1</v>
      </c>
      <c r="E1348" s="17" t="str">
        <f>IFERROR(INDEX(Cadastro!$G$5:$G$112,$AB1348),"")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6x1"),WEEKDAY($F1348,2)=6,AND($A1348=$A1337,$L1337&gt;0)),"Folga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53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55628</v>
      </c>
      <c r="B1349" s="17" t="s">
        <v>195</v>
      </c>
      <c r="C1349" s="17" t="str">
        <f>IFERROR(INDEX(Cadastro!$C$5:$C$112,$AB1349),"NÃO INFORMADO")</f>
        <v>ESP</v>
      </c>
      <c r="D1349" s="17" t="str">
        <f>IFERROR(INDEX(Cadastro!$D$5:$D$112,$AB1349),"")</f>
        <v>6x1</v>
      </c>
      <c r="E1349" s="17" t="str">
        <f>IFERROR(INDEX(Cadastro!$G$5:$G$112,$AB1349),"")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6x1"),WEEKDAY($F1349,2)=6,AND($A1349=$A1338,$L1338&gt;0)),"Folga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53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55628</v>
      </c>
      <c r="B1350" s="17" t="s">
        <v>195</v>
      </c>
      <c r="C1350" s="17" t="str">
        <f>IFERROR(INDEX(Cadastro!$C$5:$C$112,$AB1350),"NÃO INFORMADO")</f>
        <v>ESP</v>
      </c>
      <c r="D1350" s="17" t="str">
        <f>IFERROR(INDEX(Cadastro!$D$5:$D$112,$AB1350),"")</f>
        <v>6x1</v>
      </c>
      <c r="E1350" s="17" t="str">
        <f>IFERROR(INDEX(Cadastro!$G$5:$G$112,$AB1350),"")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6x1"),WEEKDAY($F1350,2)=6,AND($A1350=$A1339,$L1339&gt;0)),"Folga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53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55628</v>
      </c>
      <c r="B1351" s="17" t="s">
        <v>195</v>
      </c>
      <c r="C1351" s="17" t="str">
        <f>IFERROR(INDEX(Cadastro!$C$5:$C$112,$AB1351),"NÃO INFORMADO")</f>
        <v>ESP</v>
      </c>
      <c r="D1351" s="17" t="str">
        <f>IFERROR(INDEX(Cadastro!$D$5:$D$112,$AB1351),"")</f>
        <v>6x1</v>
      </c>
      <c r="E1351" s="17" t="str">
        <f>IFERROR(INDEX(Cadastro!$G$5:$G$112,$AB1351),"")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6x1"),WEEKDAY($F1351,2)=6,AND($A1351=$A1340,$L1340&gt;0)),"Folga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53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55628</v>
      </c>
      <c r="B1352" s="17" t="s">
        <v>195</v>
      </c>
      <c r="C1352" s="17" t="str">
        <f>IFERROR(INDEX(Cadastro!$C$5:$C$112,$AB1352),"NÃO INFORMADO")</f>
        <v>ESP</v>
      </c>
      <c r="D1352" s="17" t="str">
        <f>IFERROR(INDEX(Cadastro!$D$5:$D$112,$AB1352),"")</f>
        <v>6x1</v>
      </c>
      <c r="E1352" s="17" t="str">
        <f>IFERROR(INDEX(Cadastro!$G$5:$G$112,$AB1352),"")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6x1"),WEEKDAY($F1352,2)=6,AND($A1352=$A1341,$L1341&gt;0)),"Folga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IFERROR(MATCH($A1352&amp;"|"&amp;TEXT(_xlfn.MAXIFS(Cadastro!$E$5:$E$112,Cadastro!$A$5:$A$112,$A1352,Cadastro!$E$5:$E$112,"&lt;="&amp;$F1352),"yyyymmdd"),Cadastro!$I$5:$I$112,0),"")</f>
        <v>53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55628</v>
      </c>
      <c r="B1353" s="17" t="s">
        <v>195</v>
      </c>
      <c r="C1353" s="17" t="str">
        <f>IFERROR(INDEX(Cadastro!$C$5:$C$112,$AB1353),"NÃO INFORMADO")</f>
        <v>ESP</v>
      </c>
      <c r="D1353" s="17" t="str">
        <f>IFERROR(INDEX(Cadastro!$D$5:$D$112,$AB1353),"")</f>
        <v>6x1</v>
      </c>
      <c r="E1353" s="17" t="str">
        <f>IFERROR(INDEX(Cadastro!$G$5:$G$112,$AB1353),"")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6x1"),WEEKDAY($F1353,2)=6,AND($A1353=$A1342,$L1342&gt;0)),"Folga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53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55628</v>
      </c>
      <c r="B1354" s="17" t="s">
        <v>195</v>
      </c>
      <c r="C1354" s="17" t="str">
        <f>IFERROR(INDEX(Cadastro!$C$5:$C$112,$AB1354),"NÃO INFORMADO")</f>
        <v>ESP</v>
      </c>
      <c r="D1354" s="17" t="str">
        <f>IFERROR(INDEX(Cadastro!$D$5:$D$112,$AB1354),"")</f>
        <v>6x1</v>
      </c>
      <c r="E1354" s="17" t="str">
        <f>IFERROR(INDEX(Cadastro!$G$5:$G$112,$AB1354),"")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6x1"),WEEKDAY($F1354,2)=6,AND($A1354=$A1343,$L1343&gt;0)),"Folga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53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55628</v>
      </c>
      <c r="B1355" s="17" t="s">
        <v>195</v>
      </c>
      <c r="C1355" s="17" t="str">
        <f>IFERROR(INDEX(Cadastro!$C$5:$C$112,$AB1355),"NÃO INFORMADO")</f>
        <v>ESP</v>
      </c>
      <c r="D1355" s="17" t="str">
        <f>IFERROR(INDEX(Cadastro!$D$5:$D$112,$AB1355),"")</f>
        <v>6x1</v>
      </c>
      <c r="E1355" s="17" t="str">
        <f>IFERROR(INDEX(Cadastro!$G$5:$G$112,$AB1355),"")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6x1"),WEEKDAY($F1355,2)=6,AND($A1355=$A1344,$L1344&gt;0)),"Folga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53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55628</v>
      </c>
      <c r="B1356" s="17" t="s">
        <v>195</v>
      </c>
      <c r="C1356" s="17" t="str">
        <f>IFERROR(INDEX(Cadastro!$C$5:$C$112,$AB1356),"NÃO INFORMADO")</f>
        <v>ESP</v>
      </c>
      <c r="D1356" s="17" t="str">
        <f>IFERROR(INDEX(Cadastro!$D$5:$D$112,$AB1356),"")</f>
        <v>6x1</v>
      </c>
      <c r="E1356" s="17" t="str">
        <f>IFERROR(INDEX(Cadastro!$G$5:$G$112,$AB1356),"")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6x1"),WEEKDAY($F1356,2)=6,AND($A1356=$A1345,$L1345&gt;0)),"Folga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53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55628</v>
      </c>
      <c r="B1357" s="17" t="s">
        <v>195</v>
      </c>
      <c r="C1357" s="17" t="str">
        <f>IFERROR(INDEX(Cadastro!$C$5:$C$112,$AB1357),"NÃO INFORMADO")</f>
        <v>ESP</v>
      </c>
      <c r="D1357" s="17" t="str">
        <f>IFERROR(INDEX(Cadastro!$D$5:$D$112,$AB1357),"")</f>
        <v>6x1</v>
      </c>
      <c r="E1357" s="17" t="str">
        <f>IFERROR(INDEX(Cadastro!$G$5:$G$112,$AB1357),"")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6x1"),WEEKDAY($F1357,2)=6,AND($A1357=$A1346,$L1346&gt;0)),"Folga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53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55628</v>
      </c>
      <c r="B1358" s="17" t="s">
        <v>195</v>
      </c>
      <c r="C1358" s="17" t="str">
        <f>IFERROR(INDEX(Cadastro!$C$5:$C$112,$AB1358),"NÃO INFORMADO")</f>
        <v>ESP</v>
      </c>
      <c r="D1358" s="17" t="str">
        <f>IFERROR(INDEX(Cadastro!$D$5:$D$112,$AB1358),"")</f>
        <v>6x1</v>
      </c>
      <c r="E1358" s="17" t="str">
        <f>IFERROR(INDEX(Cadastro!$G$5:$G$112,$AB1358),"")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6x1"),WEEKDAY($F1358,2)=6,AND($A1358=$A1347,$L1347&gt;0)),"Folga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53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55628</v>
      </c>
      <c r="B1359" s="17" t="s">
        <v>195</v>
      </c>
      <c r="C1359" s="17" t="str">
        <f>IFERROR(INDEX(Cadastro!$C$5:$C$112,$AB1359),"NÃO INFORMADO")</f>
        <v>ESP</v>
      </c>
      <c r="D1359" s="17" t="str">
        <f>IFERROR(INDEX(Cadastro!$D$5:$D$112,$AB1359),"")</f>
        <v>6x1</v>
      </c>
      <c r="E1359" s="17" t="str">
        <f>IFERROR(INDEX(Cadastro!$G$5:$G$112,$AB1359),"")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6x1"),WEEKDAY($F1359,2)=6,AND($A1359=$A1348,$L1348&gt;0)),"Folga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53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55628</v>
      </c>
      <c r="B1360" s="17" t="s">
        <v>195</v>
      </c>
      <c r="C1360" s="17" t="str">
        <f>IFERROR(INDEX(Cadastro!$C$5:$C$112,$AB1360),"NÃO INFORMADO")</f>
        <v>ESP</v>
      </c>
      <c r="D1360" s="17" t="str">
        <f>IFERROR(INDEX(Cadastro!$D$5:$D$112,$AB1360),"")</f>
        <v>6x1</v>
      </c>
      <c r="E1360" s="17" t="str">
        <f>IFERROR(INDEX(Cadastro!$G$5:$G$112,$AB1360),"")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6x1"),WEEKDAY($F1360,2)=6,AND($A1360=$A1349,$L1349&gt;0)),"Folga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53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55628</v>
      </c>
      <c r="B1361" s="17" t="s">
        <v>195</v>
      </c>
      <c r="C1361" s="17" t="str">
        <f>IFERROR(INDEX(Cadastro!$C$5:$C$112,$AB1361),"NÃO INFORMADO")</f>
        <v>ESP</v>
      </c>
      <c r="D1361" s="17" t="str">
        <f>IFERROR(INDEX(Cadastro!$D$5:$D$112,$AB1361),"")</f>
        <v>6x1</v>
      </c>
      <c r="E1361" s="17" t="str">
        <f>IFERROR(INDEX(Cadastro!$G$5:$G$112,$AB1361),"")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6x1"),WEEKDAY($F1361,2)=6,AND($A1361=$A1350,$L1350&gt;0)),"Folga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53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55628</v>
      </c>
      <c r="B1362" s="17" t="s">
        <v>195</v>
      </c>
      <c r="C1362" s="17" t="str">
        <f>IFERROR(INDEX(Cadastro!$C$5:$C$112,$AB1362),"NÃO INFORMADO")</f>
        <v>ESP</v>
      </c>
      <c r="D1362" s="17" t="str">
        <f>IFERROR(INDEX(Cadastro!$D$5:$D$112,$AB1362),"")</f>
        <v>6x1</v>
      </c>
      <c r="E1362" s="17" t="str">
        <f>IFERROR(INDEX(Cadastro!$G$5:$G$112,$AB1362),"")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6x1"),WEEKDAY($F1362,2)=6,AND($A1362=$A1351,$L1351&gt;0)),"Folga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53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55628</v>
      </c>
      <c r="B1363" s="17" t="s">
        <v>195</v>
      </c>
      <c r="C1363" s="17" t="str">
        <f>IFERROR(INDEX(Cadastro!$C$5:$C$112,$AB1363),"NÃO INFORMADO")</f>
        <v>ESP</v>
      </c>
      <c r="D1363" s="17" t="str">
        <f>IFERROR(INDEX(Cadastro!$D$5:$D$112,$AB1363),"")</f>
        <v>6x1</v>
      </c>
      <c r="E1363" s="17" t="str">
        <f>IFERROR(INDEX(Cadastro!$G$5:$G$112,$AB1363),"")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6x1"),WEEKDAY($F1363,2)=6,AND($A1363=$A1352,$L1352&gt;0)),"Folga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53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55628</v>
      </c>
      <c r="B1364" s="17" t="s">
        <v>195</v>
      </c>
      <c r="C1364" s="17" t="str">
        <f>IFERROR(INDEX(Cadastro!$C$5:$C$112,$AB1364),"NÃO INFORMADO")</f>
        <v>ESP</v>
      </c>
      <c r="D1364" s="17" t="str">
        <f>IFERROR(INDEX(Cadastro!$D$5:$D$112,$AB1364),"")</f>
        <v>6x1</v>
      </c>
      <c r="E1364" s="17" t="str">
        <f>IFERROR(INDEX(Cadastro!$G$5:$G$112,$AB1364),"")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6x1"),WEEKDAY($F1364,2)=6,AND($A1364=$A1353,$L1353&gt;0)),"Folga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53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55628</v>
      </c>
      <c r="B1365" s="17" t="s">
        <v>195</v>
      </c>
      <c r="C1365" s="17" t="str">
        <f>IFERROR(INDEX(Cadastro!$C$5:$C$112,$AB1365),"NÃO INFORMADO")</f>
        <v>ESP</v>
      </c>
      <c r="D1365" s="17" t="str">
        <f>IFERROR(INDEX(Cadastro!$D$5:$D$112,$AB1365),"")</f>
        <v>6x1</v>
      </c>
      <c r="E1365" s="17" t="str">
        <f>IFERROR(INDEX(Cadastro!$G$5:$G$112,$AB1365),"")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6x1"),WEEKDAY($F1365,2)=6,AND($A1365=$A1354,$L1354&gt;0)),"Folga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53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55628</v>
      </c>
      <c r="B1366" s="17" t="s">
        <v>195</v>
      </c>
      <c r="C1366" s="17" t="str">
        <f>IFERROR(INDEX(Cadastro!$C$5:$C$112,$AB1366),"NÃO INFORMADO")</f>
        <v>ESP</v>
      </c>
      <c r="D1366" s="17" t="str">
        <f>IFERROR(INDEX(Cadastro!$D$5:$D$112,$AB1366),"")</f>
        <v>6x1</v>
      </c>
      <c r="E1366" s="17" t="str">
        <f>IFERROR(INDEX(Cadastro!$G$5:$G$112,$AB1366),"")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6x1"),WEEKDAY($F1366,2)=6,AND($A1366=$A1355,$L1355&gt;0)),"Folga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$112,$AB1366),"")="",IF($L1366&gt;0,1,0),IF(IFERROR(INDEX(Cadastro!$F$5:$F$112,$AB1366),"")&lt;=IFERROR(INDEX(Parâmetros!$B$39:$B$48,MATCH($E1366,Parâmetros!$A$39:$A$48,0)),99),IFERROR(INDEX(Cadastro!$F$5:$F$112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$112,$AB1366),"")="",0,IF(IFERROR(INDEX(Cadastro!$F$5:$F$112,$AB1366),"")&gt;IFERROR(INDEX(Parâmetros!$B$39:$B$48,MATCH($E1366,Parâmetros!$A$39:$A$48,0)),99),IFERROR(INDEX(Cadastro!$F$5:$F$112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registro"),IF(AND($AB1366&lt;&gt;$AB1365,IFERROR(INDEX(Cadastro!$F$5:$F$112,$AB1366),"")=""),"Indeterminado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IFERROR(MATCH($A1366&amp;"|"&amp;TEXT(_xlfn.MAXIFS(Cadastro!$E$5:$E$112,Cadastro!$A$5:$A$112,$A1366,Cadastro!$E$5:$E$112,"&lt;="&amp;$F1366),"yyyymmdd"),Cadastro!$I$5:$I$112,0),"")</f>
        <v>53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55628</v>
      </c>
      <c r="B1367" s="17" t="s">
        <v>195</v>
      </c>
      <c r="C1367" s="17" t="str">
        <f>IFERROR(INDEX(Cadastro!$C$5:$C$112,$AB1367),"NÃO INFORMADO")</f>
        <v>ESP</v>
      </c>
      <c r="D1367" s="17" t="str">
        <f>IFERROR(INDEX(Cadastro!$D$5:$D$112,$AB1367),"")</f>
        <v>6x1</v>
      </c>
      <c r="E1367" s="17" t="str">
        <f>IFERROR(INDEX(Cadastro!$G$5:$G$112,$AB1367),"")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6x1"),WEEKDAY($F1367,2)=6,AND($A1367=$A1356,$L1356&gt;0)),"Folga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$112,$AB1367),"")="",IF($L1367&gt;0,1,0),IF(IFERROR(INDEX(Cadastro!$F$5:$F$112,$AB1367),"")&lt;=IFERROR(INDEX(Parâmetros!$B$39:$B$48,MATCH($E1367,Parâmetros!$A$39:$A$48,0)),99),IFERROR(INDEX(Cadastro!$F$5:$F$112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$112,$AB1367),"")="",0,IF(IFERROR(INDEX(Cadastro!$F$5:$F$112,$AB1367),"")&gt;IFERROR(INDEX(Parâmetros!$B$39:$B$48,MATCH($E1367,Parâmetros!$A$39:$A$48,0)),99),IFERROR(INDEX(Cadastro!$F$5:$F$112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registro"),IF(AND($AB1367&lt;&gt;$AB1366,IFERROR(INDEX(Cadastro!$F$5:$F$112,$AB1367),"")=""),"Indeterminado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IFERROR(MATCH($A1367&amp;"|"&amp;TEXT(_xlfn.MAXIFS(Cadastro!$E$5:$E$112,Cadastro!$A$5:$A$112,$A1367,Cadastro!$E$5:$E$112,"&lt;="&amp;$F1367),"yyyymmdd"),Cadastro!$I$5:$I$112,0),"")</f>
        <v>53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55628</v>
      </c>
      <c r="B1368" s="17" t="s">
        <v>195</v>
      </c>
      <c r="C1368" s="17" t="str">
        <f>IFERROR(INDEX(Cadastro!$C$5:$C$112,$AB1368),"NÃO INFORMADO")</f>
        <v>ESP</v>
      </c>
      <c r="D1368" s="17" t="str">
        <f>IFERROR(INDEX(Cadastro!$D$5:$D$112,$AB1368),"")</f>
        <v>6x1</v>
      </c>
      <c r="E1368" s="17" t="str">
        <f>IFERROR(INDEX(Cadastro!$G$5:$G$112,$AB1368),"")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6x1"),WEEKDAY($F1368,2)=6,AND($A1368=$A1357,$L1357&gt;0)),"Folga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53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55628</v>
      </c>
      <c r="B1369" s="17" t="s">
        <v>195</v>
      </c>
      <c r="C1369" s="17" t="str">
        <f>IFERROR(INDEX(Cadastro!$C$5:$C$112,$AB1369),"NÃO INFORMADO")</f>
        <v>ESP</v>
      </c>
      <c r="D1369" s="17" t="str">
        <f>IFERROR(INDEX(Cadastro!$D$5:$D$112,$AB1369),"")</f>
        <v>6x1</v>
      </c>
      <c r="E1369" s="17" t="str">
        <f>IFERROR(INDEX(Cadastro!$G$5:$G$112,$AB1369),"")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6x1"),WEEKDAY($F1369,2)=6,AND($A1369=$A1358,$L1358&gt;0)),"Folga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IFERROR(MATCH($A1369&amp;"|"&amp;TEXT(_xlfn.MAXIFS(Cadastro!$E$5:$E$112,Cadastro!$A$5:$A$112,$A1369,Cadastro!$E$5:$E$112,"&lt;="&amp;$F1369),"yyyymmdd"),Cadastro!$I$5:$I$112,0),"")</f>
        <v>53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55628</v>
      </c>
      <c r="B1370" s="17" t="s">
        <v>195</v>
      </c>
      <c r="C1370" s="17" t="str">
        <f>IFERROR(INDEX(Cadastro!$C$5:$C$112,$AB1370),"NÃO INFORMADO")</f>
        <v>ESP</v>
      </c>
      <c r="D1370" s="17" t="str">
        <f>IFERROR(INDEX(Cadastro!$D$5:$D$112,$AB1370),"")</f>
        <v>6x1</v>
      </c>
      <c r="E1370" s="17" t="str">
        <f>IFERROR(INDEX(Cadastro!$G$5:$G$112,$AB1370),"")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6x1"),WEEKDAY($F1370,2)=6,AND($A1370=$A1359,$L1359&gt;0)),"Folga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53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55138</v>
      </c>
      <c r="B1371" s="17" t="s">
        <v>196</v>
      </c>
      <c r="C1371" s="17" t="str">
        <f>IFERROR(INDEX(Cadastro!$C$5:$C$112,$AB1371),"NÃO INFORMADO")</f>
        <v>MEC</v>
      </c>
      <c r="D1371" s="17" t="str">
        <f>IFERROR(INDEX(Cadastro!$D$5:$D$112,$AB1371),"")</f>
        <v>Folguista</v>
      </c>
      <c r="E1371" s="17" t="str">
        <f>IFERROR(INDEX(Cadastro!$G$5:$G$112,$AB1371),"")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B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6x1"),WEEKDAY($F1371,2)=6,AND($A1371=$A1360,$L1360&gt;0)),"Folga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DIVERGE · sequência B × evidência C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1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54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55138</v>
      </c>
      <c r="B1372" s="17" t="s">
        <v>196</v>
      </c>
      <c r="C1372" s="17" t="str">
        <f>IFERROR(INDEX(Cadastro!$C$5:$C$112,$AB1372),"NÃO INFORMADO")</f>
        <v>MEC</v>
      </c>
      <c r="D1372" s="17" t="str">
        <f>IFERROR(INDEX(Cadastro!$D$5:$D$112,$AB1372),"")</f>
        <v>Folguista</v>
      </c>
      <c r="E1372" s="17" t="str">
        <f>IFERROR(INDEX(Cadastro!$G$5:$G$112,$AB1372),"")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0</v>
      </c>
      <c r="M1372" s="30">
        <f>IFERROR(INDEX(Parâmetros!$E$6:$E$11,MATCH($K1372,Parâmetros!$A$6:$A$11,0)),"")</f>
        <v>7.67</v>
      </c>
      <c r="N1372" s="33">
        <f t="shared" si="235"/>
        <v>0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Não</v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Falta de registro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6x1"),WEEKDAY($F1372,2)=6,AND($A1372=$A1361,$L1361&gt;0)),"Folga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FALTA DE REGISTRO · dia 2 de 4 do ciclo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Falta de registro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1</v>
      </c>
      <c r="AB1372" s="31">
        <f>IFERROR(MATCH($A1372&amp;"|"&amp;TEXT(_xlfn.MAXIFS(Cadastro!$E$5:$E$112,Cadastro!$A$5:$A$112,$A1372,Cadastro!$E$5:$E$112,"&lt;="&amp;$F1372),"yyyymmdd"),Cadastro!$I$5:$I$112,0),"")</f>
        <v>54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55138</v>
      </c>
      <c r="B1373" s="17" t="s">
        <v>196</v>
      </c>
      <c r="C1373" s="17" t="str">
        <f>IFERROR(INDEX(Cadastro!$C$5:$C$112,$AB1373),"NÃO INFORMADO")</f>
        <v>MEC</v>
      </c>
      <c r="D1373" s="17" t="str">
        <f>IFERROR(INDEX(Cadastro!$D$5:$D$112,$AB1373),"")</f>
        <v>Folguista</v>
      </c>
      <c r="E1373" s="17" t="str">
        <f>IFERROR(INDEX(Cadastro!$G$5:$G$112,$AB1373),"")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C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C</v>
      </c>
      <c r="L1373" s="30">
        <f>SUMIFS(Dados!$E:$E,Dados!$A:$A,$A1373,Dados!$S:$S,$F1373)</f>
        <v>0</v>
      </c>
      <c r="M1373" s="30">
        <f>IFERROR(INDEX(Parâmetros!$E$6:$E$11,MATCH($K1373,Parâmetros!$A$6:$A$11,0)),"")</f>
        <v>6.67</v>
      </c>
      <c r="N1373" s="33">
        <f t="shared" si="235"/>
        <v>0</v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Fora da apuração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6x1"),WEEKDAY($F1373,2)=6,AND($A1373=$A1362,$L1362&gt;0)),"Folga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FALTA DE REGISTRO · dia 3 de 4 do ciclo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3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Falta de registro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54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55138</v>
      </c>
      <c r="B1374" s="17" t="s">
        <v>196</v>
      </c>
      <c r="C1374" s="17" t="str">
        <f>IFERROR(INDEX(Cadastro!$C$5:$C$112,$AB1374),"NÃO INFORMADO")</f>
        <v>MEC</v>
      </c>
      <c r="D1374" s="17" t="str">
        <f>IFERROR(INDEX(Cadastro!$D$5:$D$112,$AB1374),"")</f>
        <v>Folguista</v>
      </c>
      <c r="E1374" s="17" t="str">
        <f>IFERROR(INDEX(Cadastro!$G$5:$G$112,$AB1374),"")</f>
        <v>Folguista</v>
      </c>
      <c r="F1374" s="29">
        <v>46268</v>
      </c>
      <c r="G1374" s="32" t="str">
        <f t="shared" si="234"/>
        <v>qui</v>
      </c>
      <c r="H1374" s="31" t="str">
        <f>IF($L1374=0,"",_xlfn.MINIFS(Dados!$Q:$Q,Dados!$A:$A,$A1374,Dados!$S:$S,$F1374))</f>
        <v/>
      </c>
      <c r="I1374" s="31" t="str">
        <f>IF($H1374="","",_xlfn.MAXIFS(Dados!$R:$R,Dados!$A:$A,$A1374,Dados!$S:$S,$F1374))</f>
        <v/>
      </c>
      <c r="J1374" s="32" t="str">
        <f>IF($D1374&lt;&gt;"Folguista","",IFERROR(INDEX(Parâmetros!$D$52:$G$52,1,MIN(4,MAX(1,$W1374))),""))</f>
        <v>C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0</v>
      </c>
      <c r="M1374" s="30">
        <f>IFERROR(INDEX(Parâmetros!$E$6:$E$11,MATCH($K1374,Parâmetros!$A$6:$A$11,0)),"")</f>
        <v>6.67</v>
      </c>
      <c r="N1374" s="33">
        <f t="shared" si="235"/>
        <v>0</v>
      </c>
      <c r="O1374" s="33">
        <f>Parâmetros!$E$13</f>
        <v>0.8</v>
      </c>
      <c r="P1374" s="32" t="str">
        <f>IF(OR($M1374="",$F1374&gt;Parâmetros!$E$14),"Não","Sim")</f>
        <v>Não</v>
      </c>
      <c r="Q1374" s="32" t="str">
        <f t="shared" si="236"/>
        <v/>
      </c>
      <c r="R1374" s="32" t="str">
        <f t="shared" si="237"/>
        <v/>
      </c>
      <c r="S1374" s="30" t="str">
        <f t="shared" si="238"/>
        <v/>
      </c>
      <c r="T1374" s="32" t="str">
        <f>IF($Q1374&lt;&gt;"Sim","",IF($N1374&gt;Parâmetros!$E$15,"Sim","Não"))</f>
        <v/>
      </c>
      <c r="U1374" s="17" t="str">
        <f t="shared" si="239"/>
        <v>Fora da apuração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6x1"),WEEKDAY($F1374,2)=6,AND($A1374=$A1363,$L1363&gt;0)),"Folga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FALTA DE REGISTRO · dia 4 de 4 do ciclo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4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Falta de registro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54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55138</v>
      </c>
      <c r="B1375" s="17" t="s">
        <v>196</v>
      </c>
      <c r="C1375" s="17" t="str">
        <f>IFERROR(INDEX(Cadastro!$C$5:$C$112,$AB1375),"NÃO INFORMADO")</f>
        <v>MEC</v>
      </c>
      <c r="D1375" s="17" t="str">
        <f>IFERROR(INDEX(Cadastro!$D$5:$D$112,$AB1375),"")</f>
        <v>Folguista</v>
      </c>
      <c r="E1375" s="17" t="str">
        <f>IFERROR(INDEX(Cadastro!$G$5:$G$112,$AB1375),"")</f>
        <v>Folguista</v>
      </c>
      <c r="F1375" s="29">
        <v>46269</v>
      </c>
      <c r="G1375" s="32" t="str">
        <f t="shared" si="234"/>
        <v>sex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3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36"/>
        <v/>
      </c>
      <c r="R1375" s="32" t="str">
        <f t="shared" si="237"/>
        <v/>
      </c>
      <c r="S1375" s="30" t="str">
        <f t="shared" si="238"/>
        <v/>
      </c>
      <c r="T1375" s="32" t="str">
        <f>IF($Q1375&lt;&gt;"Sim","",IF($N1375&gt;Parâmetros!$E$15,"Sim","Não"))</f>
        <v/>
      </c>
      <c r="U1375" s="17" t="str">
        <f t="shared" si="23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6x1"),WEEKDAY($F1375,2)=6,AND($A1375=$A1364,$L1364&gt;0)),"Folga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IFERROR(MATCH($A1375&amp;"|"&amp;TEXT(_xlfn.MAXIFS(Cadastro!$E$5:$E$112,Cadastro!$A$5:$A$112,$A1375,Cadastro!$E$5:$E$112,"&lt;="&amp;$F1375),"yyyymmdd"),Cadastro!$I$5:$I$112,0),"")</f>
        <v>54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55138</v>
      </c>
      <c r="B1376" s="17" t="s">
        <v>196</v>
      </c>
      <c r="C1376" s="17" t="str">
        <f>IFERROR(INDEX(Cadastro!$C$5:$C$112,$AB1376),"NÃO INFORMADO")</f>
        <v>MEC</v>
      </c>
      <c r="D1376" s="17" t="str">
        <f>IFERROR(INDEX(Cadastro!$D$5:$D$112,$AB1376),"")</f>
        <v>Folguista</v>
      </c>
      <c r="E1376" s="17" t="str">
        <f>IFERROR(INDEX(Cadastro!$G$5:$G$112,$AB1376),"")</f>
        <v>Folguista</v>
      </c>
      <c r="F1376" s="29">
        <v>46270</v>
      </c>
      <c r="G1376" s="32" t="str">
        <f t="shared" si="234"/>
        <v>sáb</v>
      </c>
      <c r="H1376" s="31" t="str">
        <f>IF($L1376=0,"",_xlfn.MINIFS(Dados!$Q:$Q,Dados!$A:$A,$A1376,Dados!$S:$S,$F1376))</f>
        <v/>
      </c>
      <c r="I1376" s="31" t="str">
        <f>IF($H1376="","",_xlfn.MAXIFS(Dados!$R:$R,Dados!$A:$A,$A1376,Dados!$S:$S,$F1376))</f>
        <v/>
      </c>
      <c r="J1376" s="32" t="str">
        <f>IF($D1376&lt;&gt;"Folguista","",IFERROR(INDEX(Parâmetros!$D$52:$G$52,1,MIN(4,MAX(1,$W1376))),""))</f>
        <v>B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/>
      </c>
      <c r="L1376" s="30">
        <f>SUMIFS(Dados!$E:$E,Dados!$A:$A,$A1376,Dados!$S:$S,$F1376)</f>
        <v>0</v>
      </c>
      <c r="M1376" s="30" t="str">
        <f>IFERROR(INDEX(Parâmetros!$E$6:$E$11,MATCH($K1376,Parâmetros!$A$6:$A$11,0)),"")</f>
        <v/>
      </c>
      <c r="N1376" s="33" t="str">
        <f t="shared" si="235"/>
        <v/>
      </c>
      <c r="O1376" s="33">
        <f>Parâmetros!$E$13</f>
        <v>0.8</v>
      </c>
      <c r="P1376" s="32" t="str">
        <f>IF(OR($M1376="",$F1376&gt;Parâmetros!$E$14),"Não","Sim")</f>
        <v>Não</v>
      </c>
      <c r="Q1376" s="32" t="str">
        <f t="shared" si="236"/>
        <v/>
      </c>
      <c r="R1376" s="32" t="str">
        <f t="shared" si="237"/>
        <v/>
      </c>
      <c r="S1376" s="30" t="str">
        <f t="shared" si="238"/>
        <v/>
      </c>
      <c r="T1376" s="32" t="str">
        <f>IF($Q1376&lt;&gt;"Sim","",IF($N1376&gt;Parâmetros!$E$15,"Sim","Não"))</f>
        <v/>
      </c>
      <c r="U1376" s="17" t="str">
        <f t="shared" si="239"/>
        <v>Folga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6x1"),WEEKDAY($F1376,2)=6,AND($A1376=$A1365,$L1365&gt;0)),"Folga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Folga prevista pelo ciclo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0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2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Folga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54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55138</v>
      </c>
      <c r="B1377" s="17" t="s">
        <v>196</v>
      </c>
      <c r="C1377" s="17" t="str">
        <f>IFERROR(INDEX(Cadastro!$C$5:$C$112,$AB1377),"NÃO INFORMADO")</f>
        <v>MEC</v>
      </c>
      <c r="D1377" s="17" t="str">
        <f>IFERROR(INDEX(Cadastro!$D$5:$D$112,$AB1377),"")</f>
        <v>Folguista</v>
      </c>
      <c r="E1377" s="17" t="str">
        <f>IFERROR(INDEX(Cadastro!$G$5:$G$112,$AB1377),"")</f>
        <v>Folguista</v>
      </c>
      <c r="F1377" s="29">
        <v>46271</v>
      </c>
      <c r="G1377" s="32" t="str">
        <f t="shared" si="234"/>
        <v>dom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>B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0</v>
      </c>
      <c r="M1377" s="30">
        <f>IFERROR(INDEX(Parâmetros!$E$6:$E$11,MATCH($K1377,Parâmetros!$A$6:$A$11,0)),"")</f>
        <v>7.67</v>
      </c>
      <c r="N1377" s="33">
        <f t="shared" si="235"/>
        <v>0</v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236"/>
        <v/>
      </c>
      <c r="R1377" s="32" t="str">
        <f t="shared" si="237"/>
        <v/>
      </c>
      <c r="S1377" s="30" t="str">
        <f t="shared" si="238"/>
        <v/>
      </c>
      <c r="T1377" s="32" t="str">
        <f>IF($Q1377&lt;&gt;"Sim","",IF($N1377&gt;Parâmetros!$E$15,"Sim","Não"))</f>
        <v/>
      </c>
      <c r="U1377" s="17" t="str">
        <f t="shared" si="239"/>
        <v>Fora da apuração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6x1"),WEEKDAY($F1377,2)=6,AND($A1377=$A1366,$L1366&gt;0)),"Folga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FALTA DE REGISTRO · dia 1 de 4 do ciclo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1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Falta de registro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54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55138</v>
      </c>
      <c r="B1378" s="17" t="s">
        <v>196</v>
      </c>
      <c r="C1378" s="17" t="str">
        <f>IFERROR(INDEX(Cadastro!$C$5:$C$112,$AB1378),"NÃO INFORMADO")</f>
        <v>MEC</v>
      </c>
      <c r="D1378" s="17" t="str">
        <f>IFERROR(INDEX(Cadastro!$D$5:$D$112,$AB1378),"")</f>
        <v>Folguista</v>
      </c>
      <c r="E1378" s="17" t="str">
        <f>IFERROR(INDEX(Cadastro!$G$5:$G$112,$AB1378),"")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0</v>
      </c>
      <c r="M1378" s="30">
        <f>IFERROR(INDEX(Parâmetros!$E$6:$E$11,MATCH($K1378,Parâmetros!$A$6:$A$11,0)),"")</f>
        <v>7.67</v>
      </c>
      <c r="N1378" s="33">
        <f t="shared" si="235"/>
        <v>0</v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Fora da apuração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6x1"),WEEKDAY($F1378,2)=6,AND($A1378=$A1367,$L1367&gt;0)),"Folga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FALTA DE REGISTRO · dia 2 de 4 do ciclo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2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Falta de registro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54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55138</v>
      </c>
      <c r="B1379" s="17" t="s">
        <v>196</v>
      </c>
      <c r="C1379" s="17" t="str">
        <f>IFERROR(INDEX(Cadastro!$C$5:$C$112,$AB1379),"NÃO INFORMADO")</f>
        <v>MEC</v>
      </c>
      <c r="D1379" s="17" t="str">
        <f>IFERROR(INDEX(Cadastro!$D$5:$D$112,$AB1379),"")</f>
        <v>Folguista</v>
      </c>
      <c r="E1379" s="17" t="str">
        <f>IFERROR(INDEX(Cadastro!$G$5:$G$112,$AB1379),"")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C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0</v>
      </c>
      <c r="M1379" s="30">
        <f>IFERROR(INDEX(Parâmetros!$E$6:$E$11,MATCH($K1379,Parâmetros!$A$6:$A$11,0)),"")</f>
        <v>6.67</v>
      </c>
      <c r="N1379" s="33">
        <f t="shared" si="235"/>
        <v>0</v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Fora da apuração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6x1"),WEEKDAY($F1379,2)=6,AND($A1379=$A1368,$L1368&gt;0)),"Folga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FALTA DE REGISTRO · dia 3 de 4 do ciclo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3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Falta de registro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IFERROR(MATCH($A1379&amp;"|"&amp;TEXT(_xlfn.MAXIFS(Cadastro!$E$5:$E$112,Cadastro!$A$5:$A$112,$A1379,Cadastro!$E$5:$E$112,"&lt;="&amp;$F1379),"yyyymmdd"),Cadastro!$I$5:$I$112,0),"")</f>
        <v>54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55138</v>
      </c>
      <c r="B1380" s="17" t="s">
        <v>196</v>
      </c>
      <c r="C1380" s="17" t="str">
        <f>IFERROR(INDEX(Cadastro!$C$5:$C$112,$AB1380),"NÃO INFORMADO")</f>
        <v>MEC</v>
      </c>
      <c r="D1380" s="17" t="str">
        <f>IFERROR(INDEX(Cadastro!$D$5:$D$112,$AB1380),"")</f>
        <v>Folguista</v>
      </c>
      <c r="E1380" s="17" t="str">
        <f>IFERROR(INDEX(Cadastro!$G$5:$G$112,$AB1380),"")</f>
        <v>Folguista</v>
      </c>
      <c r="F1380" s="29">
        <v>46274</v>
      </c>
      <c r="G1380" s="32" t="str">
        <f t="shared" si="234"/>
        <v>qua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>C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0</v>
      </c>
      <c r="M1380" s="30">
        <f>IFERROR(INDEX(Parâmetros!$E$6:$E$11,MATCH($K1380,Parâmetros!$A$6:$A$11,0)),"")</f>
        <v>6.67</v>
      </c>
      <c r="N1380" s="33">
        <f t="shared" si="235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236"/>
        <v/>
      </c>
      <c r="R1380" s="32" t="str">
        <f t="shared" si="237"/>
        <v/>
      </c>
      <c r="S1380" s="30" t="str">
        <f t="shared" si="238"/>
        <v/>
      </c>
      <c r="T1380" s="32" t="str">
        <f>IF($Q1380&lt;&gt;"Sim","",IF($N1380&gt;Parâmetros!$E$15,"Sim","Não"))</f>
        <v/>
      </c>
      <c r="U1380" s="17" t="str">
        <f t="shared" si="239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6x1"),WEEKDAY($F1380,2)=6,AND($A1380=$A1369,$L1369&gt;0)),"Folga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4 de 4 do ciclo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4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54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55138</v>
      </c>
      <c r="B1381" s="17" t="s">
        <v>196</v>
      </c>
      <c r="C1381" s="17" t="str">
        <f>IFERROR(INDEX(Cadastro!$C$5:$C$112,$AB1381),"NÃO INFORMADO")</f>
        <v>MEC</v>
      </c>
      <c r="D1381" s="17" t="str">
        <f>IFERROR(INDEX(Cadastro!$D$5:$D$112,$AB1381),"")</f>
        <v>Folguista</v>
      </c>
      <c r="E1381" s="17" t="str">
        <f>IFERROR(INDEX(Cadastro!$G$5:$G$112,$AB1381),"")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3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6x1"),WEEKDAY($F1381,2)=6,AND($A1381=$A1370,$L1370&gt;0)),"Folga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IFERROR(MATCH($A1381&amp;"|"&amp;TEXT(_xlfn.MAXIFS(Cadastro!$E$5:$E$112,Cadastro!$A$5:$A$112,$A1381,Cadastro!$E$5:$E$112,"&lt;="&amp;$F1381),"yyyymmdd"),Cadastro!$I$5:$I$112,0),"")</f>
        <v>54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55138</v>
      </c>
      <c r="B1382" s="17" t="s">
        <v>196</v>
      </c>
      <c r="C1382" s="17" t="str">
        <f>IFERROR(INDEX(Cadastro!$C$5:$C$112,$AB1382),"NÃO INFORMADO")</f>
        <v>MEC</v>
      </c>
      <c r="D1382" s="17" t="str">
        <f>IFERROR(INDEX(Cadastro!$D$5:$D$112,$AB1382),"")</f>
        <v>Folguista</v>
      </c>
      <c r="E1382" s="17" t="str">
        <f>IFERROR(INDEX(Cadastro!$G$5:$G$112,$AB1382),"")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B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/>
      </c>
      <c r="L1382" s="30">
        <f>SUMIFS(Dados!$E:$E,Dados!$A:$A,$A1382,Dados!$S:$S,$F1382)</f>
        <v>0</v>
      </c>
      <c r="M1382" s="30" t="str">
        <f>IFERROR(INDEX(Parâmetros!$E$6:$E$11,MATCH($K1382,Parâmetros!$A$6:$A$11,0)),"")</f>
        <v/>
      </c>
      <c r="N1382" s="33" t="str">
        <f t="shared" si="235"/>
        <v/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Folga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6x1"),WEEKDAY($F1382,2)=6,AND($A1382=$A1371,$L1371&gt;0)),"Folga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Folga prevista pelo ciclo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0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2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Folga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54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55138</v>
      </c>
      <c r="B1383" s="17" t="s">
        <v>196</v>
      </c>
      <c r="C1383" s="17" t="str">
        <f>IFERROR(INDEX(Cadastro!$C$5:$C$112,$AB1383),"NÃO INFORMADO")</f>
        <v>MEC</v>
      </c>
      <c r="D1383" s="17" t="str">
        <f>IFERROR(INDEX(Cadastro!$D$5:$D$112,$AB1383),"")</f>
        <v>Folguista</v>
      </c>
      <c r="E1383" s="17" t="str">
        <f>IFERROR(INDEX(Cadastro!$G$5:$G$112,$AB1383),"")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B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0</v>
      </c>
      <c r="M1383" s="30">
        <f>IFERROR(INDEX(Parâmetros!$E$6:$E$11,MATCH($K1383,Parâmetros!$A$6:$A$11,0)),"")</f>
        <v>7.67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6x1"),WEEKDAY($F1383,2)=6,AND($A1383=$A1372,$L1372&gt;0)),"Folga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1 de 4 do ciclo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1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54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55138</v>
      </c>
      <c r="B1384" s="17" t="s">
        <v>196</v>
      </c>
      <c r="C1384" s="17" t="str">
        <f>IFERROR(INDEX(Cadastro!$C$5:$C$112,$AB1384),"NÃO INFORMADO")</f>
        <v>MEC</v>
      </c>
      <c r="D1384" s="17" t="str">
        <f>IFERROR(INDEX(Cadastro!$D$5:$D$112,$AB1384),"")</f>
        <v>Folguista</v>
      </c>
      <c r="E1384" s="17" t="str">
        <f>IFERROR(INDEX(Cadastro!$G$5:$G$112,$AB1384),"")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0</v>
      </c>
      <c r="M1384" s="30">
        <f>IFERROR(INDEX(Parâmetros!$E$6:$E$11,MATCH($K1384,Parâmetros!$A$6:$A$11,0)),"")</f>
        <v>7.67</v>
      </c>
      <c r="N1384" s="33">
        <f t="shared" si="235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6x1"),WEEKDAY($F1384,2)=6,AND($A1384=$A1373,$L1373&gt;0)),"Folga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2 de 4 do ciclo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2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54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55138</v>
      </c>
      <c r="B1385" s="17" t="s">
        <v>196</v>
      </c>
      <c r="C1385" s="17" t="str">
        <f>IFERROR(INDEX(Cadastro!$C$5:$C$112,$AB1385),"NÃO INFORMADO")</f>
        <v>MEC</v>
      </c>
      <c r="D1385" s="17" t="str">
        <f>IFERROR(INDEX(Cadastro!$D$5:$D$112,$AB1385),"")</f>
        <v>Folguista</v>
      </c>
      <c r="E1385" s="17" t="str">
        <f>IFERROR(INDEX(Cadastro!$G$5:$G$112,$AB1385),"")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C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235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6x1"),WEEKDAY($F1385,2)=6,AND($A1385=$A1374,$L1374&gt;0)),"Folga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3 de 4 do ciclo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3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54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55138</v>
      </c>
      <c r="B1386" s="17" t="s">
        <v>196</v>
      </c>
      <c r="C1386" s="17" t="str">
        <f>IFERROR(INDEX(Cadastro!$C$5:$C$112,$AB1386),"NÃO INFORMADO")</f>
        <v>MEC</v>
      </c>
      <c r="D1386" s="17" t="str">
        <f>IFERROR(INDEX(Cadastro!$D$5:$D$112,$AB1386),"")</f>
        <v>Folguista</v>
      </c>
      <c r="E1386" s="17" t="str">
        <f>IFERROR(INDEX(Cadastro!$G$5:$G$112,$AB1386),"")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C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6x1"),WEEKDAY($F1386,2)=6,AND($A1386=$A1375,$L1375&gt;0)),"Folga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4 de 4 do ciclo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4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54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55138</v>
      </c>
      <c r="B1387" s="17" t="s">
        <v>196</v>
      </c>
      <c r="C1387" s="17" t="str">
        <f>IFERROR(INDEX(Cadastro!$C$5:$C$112,$AB1387),"NÃO INFORMADO")</f>
        <v>MEC</v>
      </c>
      <c r="D1387" s="17" t="str">
        <f>IFERROR(INDEX(Cadastro!$D$5:$D$112,$AB1387),"")</f>
        <v>Folguista</v>
      </c>
      <c r="E1387" s="17" t="str">
        <f>IFERROR(INDEX(Cadastro!$G$5:$G$112,$AB1387),"")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3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6x1"),WEEKDAY($F1387,2)=6,AND($A1387=$A1376,$L1376&gt;0)),"Folga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IFERROR(MATCH($A1387&amp;"|"&amp;TEXT(_xlfn.MAXIFS(Cadastro!$E$5:$E$112,Cadastro!$A$5:$A$112,$A1387,Cadastro!$E$5:$E$112,"&lt;="&amp;$F1387),"yyyymmdd"),Cadastro!$I$5:$I$112,0),"")</f>
        <v>54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55138</v>
      </c>
      <c r="B1388" s="17" t="s">
        <v>196</v>
      </c>
      <c r="C1388" s="17" t="str">
        <f>IFERROR(INDEX(Cadastro!$C$5:$C$112,$AB1388),"NÃO INFORMADO")</f>
        <v>MEC</v>
      </c>
      <c r="D1388" s="17" t="str">
        <f>IFERROR(INDEX(Cadastro!$D$5:$D$112,$AB1388),"")</f>
        <v>Folguista</v>
      </c>
      <c r="E1388" s="17" t="str">
        <f>IFERROR(INDEX(Cadastro!$G$5:$G$112,$AB1388),"")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B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/>
      </c>
      <c r="L1388" s="30">
        <f>SUMIFS(Dados!$E:$E,Dados!$A:$A,$A1388,Dados!$S:$S,$F1388)</f>
        <v>0</v>
      </c>
      <c r="M1388" s="30" t="str">
        <f>IFERROR(INDEX(Parâmetros!$E$6:$E$11,MATCH($K1388,Parâmetros!$A$6:$A$11,0)),"")</f>
        <v/>
      </c>
      <c r="N1388" s="33" t="str">
        <f t="shared" si="235"/>
        <v/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Folga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6x1"),WEEKDAY($F1388,2)=6,AND($A1388=$A1377,$L1377&gt;0)),"Folga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Folga prevista pelo ciclo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0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2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Folga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54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55138</v>
      </c>
      <c r="B1389" s="17" t="s">
        <v>196</v>
      </c>
      <c r="C1389" s="17" t="str">
        <f>IFERROR(INDEX(Cadastro!$C$5:$C$112,$AB1389),"NÃO INFORMADO")</f>
        <v>MEC</v>
      </c>
      <c r="D1389" s="17" t="str">
        <f>IFERROR(INDEX(Cadastro!$D$5:$D$112,$AB1389),"")</f>
        <v>Folguista</v>
      </c>
      <c r="E1389" s="17" t="str">
        <f>IFERROR(INDEX(Cadastro!$G$5:$G$112,$AB1389),"")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B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6x1"),WEEKDAY($F1389,2)=6,AND($A1389=$A1378,$L1378&gt;0)),"Folga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1 de 4 do ciclo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1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54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55138</v>
      </c>
      <c r="B1390" s="17" t="s">
        <v>196</v>
      </c>
      <c r="C1390" s="17" t="str">
        <f>IFERROR(INDEX(Cadastro!$C$5:$C$112,$AB1390),"NÃO INFORMADO")</f>
        <v>MEC</v>
      </c>
      <c r="D1390" s="17" t="str">
        <f>IFERROR(INDEX(Cadastro!$D$5:$D$112,$AB1390),"")</f>
        <v>Folguista</v>
      </c>
      <c r="E1390" s="17" t="str">
        <f>IFERROR(INDEX(Cadastro!$G$5:$G$112,$AB1390),"")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3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6x1"),WEEKDAY($F1390,2)=6,AND($A1390=$A1379,$L1379&gt;0)),"Folga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2 de 4 do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2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54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55138</v>
      </c>
      <c r="B1391" s="17" t="s">
        <v>196</v>
      </c>
      <c r="C1391" s="17" t="str">
        <f>IFERROR(INDEX(Cadastro!$C$5:$C$112,$AB1391),"NÃO INFORMADO")</f>
        <v>MEC</v>
      </c>
      <c r="D1391" s="17" t="str">
        <f>IFERROR(INDEX(Cadastro!$D$5:$D$112,$AB1391),"")</f>
        <v>Folguista</v>
      </c>
      <c r="E1391" s="17" t="str">
        <f>IFERROR(INDEX(Cadastro!$G$5:$G$112,$AB1391),"")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C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23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6x1"),WEEKDAY($F1391,2)=6,AND($A1391=$A1380,$L1380&gt;0)),"Folga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3 de 4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3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54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55138</v>
      </c>
      <c r="B1392" s="17" t="s">
        <v>196</v>
      </c>
      <c r="C1392" s="17" t="str">
        <f>IFERROR(INDEX(Cadastro!$C$5:$C$112,$AB1392),"NÃO INFORMADO")</f>
        <v>MEC</v>
      </c>
      <c r="D1392" s="17" t="str">
        <f>IFERROR(INDEX(Cadastro!$D$5:$D$112,$AB1392),"")</f>
        <v>Folguista</v>
      </c>
      <c r="E1392" s="17" t="str">
        <f>IFERROR(INDEX(Cadastro!$G$5:$G$112,$AB1392),"")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C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6x1"),WEEKDAY($F1392,2)=6,AND($A1392=$A1381,$L1381&gt;0)),"Folga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4 de 4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4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54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55138</v>
      </c>
      <c r="B1393" s="17" t="s">
        <v>196</v>
      </c>
      <c r="C1393" s="17" t="str">
        <f>IFERROR(INDEX(Cadastro!$C$5:$C$112,$AB1393),"NÃO INFORMADO")</f>
        <v>MEC</v>
      </c>
      <c r="D1393" s="17" t="str">
        <f>IFERROR(INDEX(Cadastro!$D$5:$D$112,$AB1393),"")</f>
        <v>Folguista</v>
      </c>
      <c r="E1393" s="17" t="str">
        <f>IFERROR(INDEX(Cadastro!$G$5:$G$112,$AB1393),"")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3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6x1"),WEEKDAY($F1393,2)=6,AND($A1393=$A1382,$L1382&gt;0)),"Folga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54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55138</v>
      </c>
      <c r="B1394" s="17" t="s">
        <v>196</v>
      </c>
      <c r="C1394" s="17" t="str">
        <f>IFERROR(INDEX(Cadastro!$C$5:$C$112,$AB1394),"NÃO INFORMADO")</f>
        <v>MEC</v>
      </c>
      <c r="D1394" s="17" t="str">
        <f>IFERROR(INDEX(Cadastro!$D$5:$D$112,$AB1394),"")</f>
        <v>Folguista</v>
      </c>
      <c r="E1394" s="17" t="str">
        <f>IFERROR(INDEX(Cadastro!$G$5:$G$112,$AB1394),"")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B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/>
      </c>
      <c r="L1394" s="30">
        <f>SUMIFS(Dados!$E:$E,Dados!$A:$A,$A1394,Dados!$S:$S,$F1394)</f>
        <v>0</v>
      </c>
      <c r="M1394" s="30" t="str">
        <f>IFERROR(INDEX(Parâmetros!$E$6:$E$11,MATCH($K1394,Parâmetros!$A$6:$A$11,0)),"")</f>
        <v/>
      </c>
      <c r="N1394" s="33" t="str">
        <f t="shared" si="235"/>
        <v/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Folga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6x1"),WEEKDAY($F1394,2)=6,AND($A1394=$A1383,$L1383&gt;0)),"Folga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Folga prevista pelo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0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2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Folga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54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55138</v>
      </c>
      <c r="B1395" s="17" t="s">
        <v>196</v>
      </c>
      <c r="C1395" s="17" t="str">
        <f>IFERROR(INDEX(Cadastro!$C$5:$C$112,$AB1395),"NÃO INFORMADO")</f>
        <v>MEC</v>
      </c>
      <c r="D1395" s="17" t="str">
        <f>IFERROR(INDEX(Cadastro!$D$5:$D$112,$AB1395),"")</f>
        <v>Folguista</v>
      </c>
      <c r="E1395" s="17" t="str">
        <f>IFERROR(INDEX(Cadastro!$G$5:$G$112,$AB1395),"")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B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6x1"),WEEKDAY($F1395,2)=6,AND($A1395=$A1384,$L1384&gt;0)),"Folga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1 de 4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1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54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55138</v>
      </c>
      <c r="B1396" s="17" t="s">
        <v>196</v>
      </c>
      <c r="C1396" s="17" t="str">
        <f>IFERROR(INDEX(Cadastro!$C$5:$C$112,$AB1396),"NÃO INFORMADO")</f>
        <v>MEC</v>
      </c>
      <c r="D1396" s="17" t="str">
        <f>IFERROR(INDEX(Cadastro!$D$5:$D$112,$AB1396),"")</f>
        <v>Folguista</v>
      </c>
      <c r="E1396" s="17" t="str">
        <f>IFERROR(INDEX(Cadastro!$G$5:$G$112,$AB1396),"")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3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6x1"),WEEKDAY($F1396,2)=6,AND($A1396=$A1385,$L1385&gt;0)),"Folga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2 de 4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2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54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55138</v>
      </c>
      <c r="B1397" s="17" t="s">
        <v>196</v>
      </c>
      <c r="C1397" s="17" t="str">
        <f>IFERROR(INDEX(Cadastro!$C$5:$C$112,$AB1397),"NÃO INFORMADO")</f>
        <v>MEC</v>
      </c>
      <c r="D1397" s="17" t="str">
        <f>IFERROR(INDEX(Cadastro!$D$5:$D$112,$AB1397),"")</f>
        <v>Folguista</v>
      </c>
      <c r="E1397" s="17" t="str">
        <f>IFERROR(INDEX(Cadastro!$G$5:$G$112,$AB1397),"")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C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235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6x1"),WEEKDAY($F1397,2)=6,AND($A1397=$A1386,$L1386&gt;0)),"Folga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3 de 4 do ciclo</v>
      </c>
      <c r="W1397" s="34">
        <f>IF(OR(OR($D1397="6x1",$D1397="FF 6x1"),$D1397="5x2"),"",IF($AB1397&lt;&gt;$AB1396,IF(IFERROR(INDEX(Cadastro!$F$5:$F$112,$AB1397),"")="",IF($L1397&gt;0,1,0),IF(IFERROR(INDEX(Cadastro!$F$5:$F$112,$AB1397),"")&lt;=IFERROR(INDEX(Parâmetros!$B$39:$B$48,MATCH($E1397,Parâmetros!$A$39:$A$48,0)),99),IFERROR(INDEX(Cadastro!$F$5:$F$112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3</v>
      </c>
      <c r="X1397" s="34">
        <f>IF(OR(OR($D1397="6x1",$D1397="FF 6x1"),$D1397="5x2"),"",IF($AB1397&lt;&gt;$AB1396,IF(IFERROR(INDEX(Cadastro!$F$5:$F$112,$AB1397),"")="",0,IF(IFERROR(INDEX(Cadastro!$F$5:$F$112,$AB1397),"")&gt;IFERROR(INDEX(Parâmetros!$B$39:$B$48,MATCH($E1397,Parâmetros!$A$39:$A$48,0)),99),IFERROR(INDEX(Cadastro!$F$5:$F$112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registro"),IF(AND($AB1397&lt;&gt;$AB1396,IFERROR(INDEX(Cadastro!$F$5:$F$112,$AB1397),"")=""),"Indeterminado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IFERROR(MATCH($A1397&amp;"|"&amp;TEXT(_xlfn.MAXIFS(Cadastro!$E$5:$E$112,Cadastro!$A$5:$A$112,$A1397,Cadastro!$E$5:$E$112,"&lt;="&amp;$F1397),"yyyymmdd"),Cadastro!$I$5:$I$112,0),"")</f>
        <v>54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55138</v>
      </c>
      <c r="B1398" s="17" t="s">
        <v>196</v>
      </c>
      <c r="C1398" s="17" t="str">
        <f>IFERROR(INDEX(Cadastro!$C$5:$C$112,$AB1398),"NÃO INFORMADO")</f>
        <v>MEC</v>
      </c>
      <c r="D1398" s="17" t="str">
        <f>IFERROR(INDEX(Cadastro!$D$5:$D$112,$AB1398),"")</f>
        <v>Folguista</v>
      </c>
      <c r="E1398" s="17" t="str">
        <f>IFERROR(INDEX(Cadastro!$G$5:$G$112,$AB1398),"")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C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6x1"),WEEKDAY($F1398,2)=6,AND($A1398=$A1387,$L1387&gt;0)),"Folga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4 de 4 do ciclo</v>
      </c>
      <c r="W1398" s="34">
        <f>IF(OR(OR($D1398="6x1",$D1398="FF 6x1"),$D1398="5x2"),"",IF($AB1398&lt;&gt;$AB1397,IF(IFERROR(INDEX(Cadastro!$F$5:$F$112,$AB1398),"")="",IF($L1398&gt;0,1,0),IF(IFERROR(INDEX(Cadastro!$F$5:$F$112,$AB1398),"")&lt;=IFERROR(INDEX(Parâmetros!$B$39:$B$48,MATCH($E1398,Parâmetros!$A$39:$A$48,0)),99),IFERROR(INDEX(Cadastro!$F$5:$F$112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4</v>
      </c>
      <c r="X1398" s="34">
        <f>IF(OR(OR($D1398="6x1",$D1398="FF 6x1"),$D1398="5x2"),"",IF($AB1398&lt;&gt;$AB1397,IF(IFERROR(INDEX(Cadastro!$F$5:$F$112,$AB1398),"")="",0,IF(IFERROR(INDEX(Cadastro!$F$5:$F$112,$AB1398),"")&gt;IFERROR(INDEX(Parâmetros!$B$39:$B$48,MATCH($E1398,Parâmetros!$A$39:$A$48,0)),99),IFERROR(INDEX(Cadastro!$F$5:$F$112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registro"),IF(AND($AB1398&lt;&gt;$AB1397,IFERROR(INDEX(Cadastro!$F$5:$F$112,$AB1398),"")=""),"Indeterminado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IFERROR(MATCH($A1398&amp;"|"&amp;TEXT(_xlfn.MAXIFS(Cadastro!$E$5:$E$112,Cadastro!$A$5:$A$112,$A1398,Cadastro!$E$5:$E$112,"&lt;="&amp;$F1398),"yyyymmdd"),Cadastro!$I$5:$I$112,0),"")</f>
        <v>54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55138</v>
      </c>
      <c r="B1399" s="17" t="s">
        <v>196</v>
      </c>
      <c r="C1399" s="17" t="str">
        <f>IFERROR(INDEX(Cadastro!$C$5:$C$112,$AB1399),"NÃO INFORMADO")</f>
        <v>MEC</v>
      </c>
      <c r="D1399" s="17" t="str">
        <f>IFERROR(INDEX(Cadastro!$D$5:$D$112,$AB1399),"")</f>
        <v>Folguista</v>
      </c>
      <c r="E1399" s="17" t="str">
        <f>IFERROR(INDEX(Cadastro!$G$5:$G$112,$AB1399),"")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235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6x1"),WEEKDAY($F1399,2)=6,AND($A1399=$A1388,$L1388&gt;0)),"Folga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IFERROR(MATCH($A1399&amp;"|"&amp;TEXT(_xlfn.MAXIFS(Cadastro!$E$5:$E$112,Cadastro!$A$5:$A$112,$A1399,Cadastro!$E$5:$E$112,"&lt;="&amp;$F1399),"yyyymmdd"),Cadastro!$I$5:$I$112,0),"")</f>
        <v>54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55138</v>
      </c>
      <c r="B1400" s="17" t="s">
        <v>196</v>
      </c>
      <c r="C1400" s="17" t="str">
        <f>IFERROR(INDEX(Cadastro!$C$5:$C$112,$AB1400),"NÃO INFORMADO")</f>
        <v>MEC</v>
      </c>
      <c r="D1400" s="17" t="str">
        <f>IFERROR(INDEX(Cadastro!$D$5:$D$112,$AB1400),"")</f>
        <v>Folguista</v>
      </c>
      <c r="E1400" s="17" t="str">
        <f>IFERROR(INDEX(Cadastro!$G$5:$G$112,$AB1400),"")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B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35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Folga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6x1"),WEEKDAY($F1400,2)=6,AND($A1400=$A1389,$L1389&gt;0)),"Folga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Folga prevista pelo ciclo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0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2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Folga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IFERROR(MATCH($A1400&amp;"|"&amp;TEXT(_xlfn.MAXIFS(Cadastro!$E$5:$E$112,Cadastro!$A$5:$A$112,$A1400,Cadastro!$E$5:$E$112,"&lt;="&amp;$F1400),"yyyymmdd"),Cadastro!$I$5:$I$112,0),"")</f>
        <v>54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55138</v>
      </c>
      <c r="B1401" s="17" t="s">
        <v>196</v>
      </c>
      <c r="C1401" s="17" t="str">
        <f>IFERROR(INDEX(Cadastro!$C$5:$C$112,$AB1401),"NÃO INFORMADO")</f>
        <v>MEC</v>
      </c>
      <c r="D1401" s="17" t="str">
        <f>IFERROR(INDEX(Cadastro!$D$5:$D$112,$AB1401),"")</f>
        <v>Folguista</v>
      </c>
      <c r="E1401" s="17" t="str">
        <f>IFERROR(INDEX(Cadastro!$G$5:$G$112,$AB1401),"")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B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B</v>
      </c>
      <c r="L1401" s="30">
        <f>SUMIFS(Dados!$E:$E,Dados!$A:$A,$A1401,Dados!$S:$S,$F1401)</f>
        <v>0</v>
      </c>
      <c r="M1401" s="30">
        <f>IFERROR(INDEX(Parâmetros!$E$6:$E$11,MATCH($K1401,Parâmetros!$A$6:$A$11,0)),"")</f>
        <v>7.67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6x1"),WEEKDAY($F1401,2)=6,AND($A1401=$A1390,$L1390&gt;0)),"Folga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1 de 4 do ciclo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1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54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55138</v>
      </c>
      <c r="B1402" s="17" t="s">
        <v>196</v>
      </c>
      <c r="C1402" s="17" t="str">
        <f>IFERROR(INDEX(Cadastro!$C$5:$C$112,$AB1402),"NÃO INFORMADO")</f>
        <v>MEC</v>
      </c>
      <c r="D1402" s="17" t="str">
        <f>IFERROR(INDEX(Cadastro!$D$5:$D$112,$AB1402),"")</f>
        <v>Folguista</v>
      </c>
      <c r="E1402" s="17" t="str">
        <f>IFERROR(INDEX(Cadastro!$G$5:$G$112,$AB1402),"")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B</v>
      </c>
      <c r="L1402" s="30">
        <f>SUMIFS(Dados!$E:$E,Dados!$A:$A,$A1402,Dados!$S:$S,$F1402)</f>
        <v>0</v>
      </c>
      <c r="M1402" s="30">
        <f>IFERROR(INDEX(Parâmetros!$E$6:$E$11,MATCH($K1402,Parâmetros!$A$6:$A$11,0)),"")</f>
        <v>7.67</v>
      </c>
      <c r="N1402" s="33">
        <f t="shared" si="235"/>
        <v>0</v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Fora da apuração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6x1"),WEEKDAY($F1402,2)=6,AND($A1402=$A1391,$L1391&gt;0)),"Folga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FALTA DE REGISTRO · dia 2 de 4 do ciclo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2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Falta de registro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54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55138</v>
      </c>
      <c r="B1403" s="17" t="s">
        <v>196</v>
      </c>
      <c r="C1403" s="17" t="str">
        <f>IFERROR(INDEX(Cadastro!$C$5:$C$112,$AB1403),"NÃO INFORMADO")</f>
        <v>MEC</v>
      </c>
      <c r="D1403" s="17" t="str">
        <f>IFERROR(INDEX(Cadastro!$D$5:$D$112,$AB1403),"")</f>
        <v>Folguista</v>
      </c>
      <c r="E1403" s="17" t="str">
        <f>IFERROR(INDEX(Cadastro!$G$5:$G$112,$AB1403),"")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C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C</v>
      </c>
      <c r="L1403" s="30">
        <f>SUMIFS(Dados!$E:$E,Dados!$A:$A,$A1403,Dados!$S:$S,$F1403)</f>
        <v>0</v>
      </c>
      <c r="M1403" s="30">
        <f>IFERROR(INDEX(Parâmetros!$E$6:$E$11,MATCH($K1403,Parâmetros!$A$6:$A$11,0)),"")</f>
        <v>6.67</v>
      </c>
      <c r="N1403" s="33">
        <f t="shared" si="235"/>
        <v>0</v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Fora da apuração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6x1"),WEEKDAY($F1403,2)=6,AND($A1403=$A1392,$L1392&gt;0)),"Folga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FALTA DE REGISTRO · dia 3 de 4 do ciclo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3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Falta de registro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54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55138</v>
      </c>
      <c r="B1404" s="17" t="s">
        <v>196</v>
      </c>
      <c r="C1404" s="17" t="str">
        <f>IFERROR(INDEX(Cadastro!$C$5:$C$112,$AB1404),"NÃO INFORMADO")</f>
        <v>MEC</v>
      </c>
      <c r="D1404" s="17" t="str">
        <f>IFERROR(INDEX(Cadastro!$D$5:$D$112,$AB1404),"")</f>
        <v>Folguista</v>
      </c>
      <c r="E1404" s="17" t="str">
        <f>IFERROR(INDEX(Cadastro!$G$5:$G$112,$AB1404),"")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C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C</v>
      </c>
      <c r="L1404" s="30">
        <f>SUMIFS(Dados!$E:$E,Dados!$A:$A,$A1404,Dados!$S:$S,$F1404)</f>
        <v>0</v>
      </c>
      <c r="M1404" s="30">
        <f>IFERROR(INDEX(Parâmetros!$E$6:$E$11,MATCH($K1404,Parâmetros!$A$6:$A$11,0)),"")</f>
        <v>6.67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6x1"),WEEKDAY($F1404,2)=6,AND($A1404=$A1393,$L1393&gt;0)),"Folga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4 de 4 do ciclo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4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54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55138</v>
      </c>
      <c r="B1405" s="17" t="s">
        <v>196</v>
      </c>
      <c r="C1405" s="17" t="str">
        <f>IFERROR(INDEX(Cadastro!$C$5:$C$112,$AB1405),"NÃO INFORMADO")</f>
        <v>MEC</v>
      </c>
      <c r="D1405" s="17" t="str">
        <f>IFERROR(INDEX(Cadastro!$D$5:$D$112,$AB1405),"")</f>
        <v>Folguista</v>
      </c>
      <c r="E1405" s="17" t="str">
        <f>IFERROR(INDEX(Cadastro!$G$5:$G$112,$AB1405),"")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35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6x1"),WEEKDAY($F1405,2)=6,AND($A1405=$A1394,$L1394&gt;0)),"Folga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Folga prevista pelo ciclo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IFERROR(MATCH($A1405&amp;"|"&amp;TEXT(_xlfn.MAXIFS(Cadastro!$E$5:$E$112,Cadastro!$A$5:$A$112,$A1405,Cadastro!$E$5:$E$112,"&lt;="&amp;$F1405),"yyyymmdd"),Cadastro!$I$5:$I$112,0),"")</f>
        <v>54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55138</v>
      </c>
      <c r="B1406" s="17" t="s">
        <v>196</v>
      </c>
      <c r="C1406" s="17" t="str">
        <f>IFERROR(INDEX(Cadastro!$C$5:$C$112,$AB1406),"NÃO INFORMADO")</f>
        <v>MEC</v>
      </c>
      <c r="D1406" s="17" t="str">
        <f>IFERROR(INDEX(Cadastro!$D$5:$D$112,$AB1406),"")</f>
        <v>Folguista</v>
      </c>
      <c r="E1406" s="17" t="str">
        <f>IFERROR(INDEX(Cadastro!$G$5:$G$112,$AB1406),"")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B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/>
      </c>
      <c r="L1406" s="30">
        <f>SUMIFS(Dados!$E:$E,Dados!$A:$A,$A1406,Dados!$S:$S,$F1406)</f>
        <v>0</v>
      </c>
      <c r="M1406" s="30" t="str">
        <f>IFERROR(INDEX(Parâmetros!$E$6:$E$11,MATCH($K1406,Parâmetros!$A$6:$A$11,0)),"")</f>
        <v/>
      </c>
      <c r="N1406" s="33" t="str">
        <f t="shared" si="235"/>
        <v/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Folga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6x1"),WEEKDAY($F1406,2)=6,AND($A1406=$A1395,$L1395&gt;0)),"Folga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Folga prevista pelo ciclo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0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2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Folga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54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53291</v>
      </c>
      <c r="B1407" s="17" t="s">
        <v>197</v>
      </c>
      <c r="C1407" s="17" t="str">
        <f>IFERROR(INDEX(Cadastro!$C$5:$C$112,$AB1407),"NÃO INFORMADO")</f>
        <v>CAL</v>
      </c>
      <c r="D1407" s="17" t="str">
        <f>IFERROR(INDEX(Cadastro!$D$5:$D$112,$AB1407),"")</f>
        <v>6x1</v>
      </c>
      <c r="E1407" s="17" t="str">
        <f>IFERROR(INDEX(Cadastro!$G$5:$G$112,$AB1407),"")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6x1"),WEEKDAY($F1407,2)=6,AND($A1407=$A1396,$L1396&gt;0)),"Folga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IFERROR(MATCH($A1407&amp;"|"&amp;TEXT(_xlfn.MAXIFS(Cadastro!$E$5:$E$112,Cadastro!$A$5:$A$112,$A1407,Cadastro!$E$5:$E$112,"&lt;="&amp;$F1407),"yyyymmdd"),Cadastro!$I$5:$I$112,0),"")</f>
        <v>56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53291</v>
      </c>
      <c r="B1408" s="17" t="s">
        <v>197</v>
      </c>
      <c r="C1408" s="17" t="str">
        <f>IFERROR(INDEX(Cadastro!$C$5:$C$112,$AB1408),"NÃO INFORMADO")</f>
        <v>CAL</v>
      </c>
      <c r="D1408" s="17" t="str">
        <f>IFERROR(INDEX(Cadastro!$D$5:$D$112,$AB1408),"")</f>
        <v>6x1</v>
      </c>
      <c r="E1408" s="17" t="str">
        <f>IFERROR(INDEX(Cadastro!$G$5:$G$112,$AB1408),"")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6x1"),WEEKDAY($F1408,2)=6,AND($A1408=$A1397,$L1397&gt;0)),"Folga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56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53291</v>
      </c>
      <c r="B1409" s="17" t="s">
        <v>197</v>
      </c>
      <c r="C1409" s="17" t="str">
        <f>IFERROR(INDEX(Cadastro!$C$5:$C$112,$AB1409),"NÃO INFORMADO")</f>
        <v>CAL</v>
      </c>
      <c r="D1409" s="17" t="str">
        <f>IFERROR(INDEX(Cadastro!$D$5:$D$112,$AB1409),"")</f>
        <v>6x1</v>
      </c>
      <c r="E1409" s="17" t="str">
        <f>IFERROR(INDEX(Cadastro!$G$5:$G$112,$AB1409),"")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520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1.34</v>
      </c>
      <c r="M1409" s="30">
        <f>IFERROR(INDEX(Parâmetros!$E$6:$E$11,MATCH($K1409,Parâmetros!$A$6:$A$11,0)),"")</f>
        <v>8.8000000000000007</v>
      </c>
      <c r="N1409" s="33">
        <f t="shared" si="241"/>
        <v>0.15227272727272728</v>
      </c>
      <c r="O1409" s="33">
        <f>Parâmetros!$E$13</f>
        <v>0.8</v>
      </c>
      <c r="P1409" s="32" t="str">
        <f>IF(OR($M1409="",$F1409&gt;Parâmetros!$E$14),"Não","Sim")</f>
        <v>Não</v>
      </c>
      <c r="Q1409" s="32" t="str">
        <f t="shared" si="242"/>
        <v/>
      </c>
      <c r="R1409" s="32" t="str">
        <f t="shared" si="243"/>
        <v/>
      </c>
      <c r="S1409" s="30" t="str">
        <f t="shared" si="244"/>
        <v/>
      </c>
      <c r="T1409" s="32" t="str">
        <f>IF($Q1409&lt;&gt;"Sim","",IF($N1409&gt;Parâmetros!$E$15,"Sim","Não"))</f>
        <v/>
      </c>
      <c r="U1409" s="17" t="str">
        <f t="shared" si="245"/>
        <v>Fora da apuração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6x1"),WEEKDAY($F1409,2)=6,AND($A1409=$A1398,$L1398&gt;0)),"Folga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56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53291</v>
      </c>
      <c r="B1410" s="17" t="s">
        <v>197</v>
      </c>
      <c r="C1410" s="17" t="str">
        <f>IFERROR(INDEX(Cadastro!$C$5:$C$112,$AB1410),"NÃO INFORMADO")</f>
        <v>CAL</v>
      </c>
      <c r="D1410" s="17" t="str">
        <f>IFERROR(INDEX(Cadastro!$D$5:$D$112,$AB1410),"")</f>
        <v>6x1</v>
      </c>
      <c r="E1410" s="17" t="str">
        <f>IFERROR(INDEX(Cadastro!$G$5:$G$112,$AB1410),"")</f>
        <v>6x1</v>
      </c>
      <c r="F1410" s="29">
        <v>46268</v>
      </c>
      <c r="G1410" s="32" t="str">
        <f t="shared" si="240"/>
        <v>qui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si="241"/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si="242"/>
        <v/>
      </c>
      <c r="R1410" s="32" t="str">
        <f t="shared" si="243"/>
        <v/>
      </c>
      <c r="S1410" s="30" t="str">
        <f t="shared" si="244"/>
        <v/>
      </c>
      <c r="T1410" s="32" t="str">
        <f>IF($Q1410&lt;&gt;"Sim","",IF($N1410&gt;Parâmetros!$E$15,"Sim","Não"))</f>
        <v/>
      </c>
      <c r="U1410" s="17" t="str">
        <f t="shared" si="245"/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6x1"),WEEKDAY($F1410,2)=6,AND($A1410=$A1399,$L1399&gt;0)),"Folga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56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53291</v>
      </c>
      <c r="B1411" s="17" t="s">
        <v>197</v>
      </c>
      <c r="C1411" s="17" t="str">
        <f>IFERROR(INDEX(Cadastro!$C$5:$C$112,$AB1411),"NÃO INFORMADO")</f>
        <v>CAL</v>
      </c>
      <c r="D1411" s="17" t="str">
        <f>IFERROR(INDEX(Cadastro!$D$5:$D$112,$AB1411),"")</f>
        <v>6x1</v>
      </c>
      <c r="E1411" s="17" t="str">
        <f>IFERROR(INDEX(Cadastro!$G$5:$G$112,$AB1411),"")</f>
        <v>6x1</v>
      </c>
      <c r="F1411" s="29">
        <v>46269</v>
      </c>
      <c r="G1411" s="32" t="str">
        <f t="shared" si="240"/>
        <v>sex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241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42"/>
        <v/>
      </c>
      <c r="R1411" s="32" t="str">
        <f t="shared" si="243"/>
        <v/>
      </c>
      <c r="S1411" s="30" t="str">
        <f t="shared" si="244"/>
        <v/>
      </c>
      <c r="T1411" s="32" t="str">
        <f>IF($Q1411&lt;&gt;"Sim","",IF($N1411&gt;Parâmetros!$E$15,"Sim","Não"))</f>
        <v/>
      </c>
      <c r="U1411" s="17" t="str">
        <f t="shared" si="245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6x1"),WEEKDAY($F1411,2)=6,AND($A1411=$A1400,$L1400&gt;0)),"Folga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IFERROR(MATCH($A1411&amp;"|"&amp;TEXT(_xlfn.MAXIFS(Cadastro!$E$5:$E$112,Cadastro!$A$5:$A$112,$A1411,Cadastro!$E$5:$E$112,"&lt;="&amp;$F1411),"yyyymmdd"),Cadastro!$I$5:$I$112,0),"")</f>
        <v>56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53291</v>
      </c>
      <c r="B1412" s="17" t="s">
        <v>197</v>
      </c>
      <c r="C1412" s="17" t="str">
        <f>IFERROR(INDEX(Cadastro!$C$5:$C$112,$AB1412),"NÃO INFORMADO")</f>
        <v>CAL</v>
      </c>
      <c r="D1412" s="17" t="str">
        <f>IFERROR(INDEX(Cadastro!$D$5:$D$112,$AB1412),"")</f>
        <v>6x1</v>
      </c>
      <c r="E1412" s="17" t="str">
        <f>IFERROR(INDEX(Cadastro!$G$5:$G$112,$AB1412),"")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6x1"),WEEKDAY($F1412,2)=6,AND($A1412=$A1401,$L1401&gt;0)),"Folga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56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53291</v>
      </c>
      <c r="B1413" s="17" t="s">
        <v>197</v>
      </c>
      <c r="C1413" s="17" t="str">
        <f>IFERROR(INDEX(Cadastro!$C$5:$C$112,$AB1413),"NÃO INFORMADO")</f>
        <v>CAL</v>
      </c>
      <c r="D1413" s="17" t="str">
        <f>IFERROR(INDEX(Cadastro!$D$5:$D$112,$AB1413),"")</f>
        <v>6x1</v>
      </c>
      <c r="E1413" s="17" t="str">
        <f>IFERROR(INDEX(Cadastro!$G$5:$G$112,$AB1413),"")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6x1"),WEEKDAY($F1413,2)=6,AND($A1413=$A1402,$L1402&gt;0)),"Folga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56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53291</v>
      </c>
      <c r="B1414" s="17" t="s">
        <v>197</v>
      </c>
      <c r="C1414" s="17" t="str">
        <f>IFERROR(INDEX(Cadastro!$C$5:$C$112,$AB1414),"NÃO INFORMADO")</f>
        <v>CAL</v>
      </c>
      <c r="D1414" s="17" t="str">
        <f>IFERROR(INDEX(Cadastro!$D$5:$D$112,$AB1414),"")</f>
        <v>6x1</v>
      </c>
      <c r="E1414" s="17" t="str">
        <f>IFERROR(INDEX(Cadastro!$G$5:$G$112,$AB1414),"")</f>
        <v>6x1</v>
      </c>
      <c r="F1414" s="29">
        <v>46272</v>
      </c>
      <c r="G1414" s="32" t="str">
        <f t="shared" si="240"/>
        <v>seg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0</v>
      </c>
      <c r="M1414" s="30">
        <f>IFERROR(INDEX(Parâmetros!$E$6:$E$11,MATCH($K1414,Parâmetros!$A$6:$A$11,0)),"")</f>
        <v>8.8000000000000007</v>
      </c>
      <c r="N1414" s="33">
        <f t="shared" si="241"/>
        <v>0</v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242"/>
        <v/>
      </c>
      <c r="R1414" s="32" t="str">
        <f t="shared" si="243"/>
        <v/>
      </c>
      <c r="S1414" s="30" t="str">
        <f t="shared" si="244"/>
        <v/>
      </c>
      <c r="T1414" s="32" t="str">
        <f>IF($Q1414&lt;&gt;"Sim","",IF($N1414&gt;Parâmetros!$E$15,"Sim","Não"))</f>
        <v/>
      </c>
      <c r="U1414" s="17" t="str">
        <f t="shared" si="245"/>
        <v>Fora da apuração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6x1"),WEEKDAY($F1414,2)=6,AND($A1414=$A1403,$L1403&gt;0)),"Folga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FALTA DE REGISTRO · dia útil da escala 6x1</v>
      </c>
      <c r="W1414" s="34" t="str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Falta de registro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56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53291</v>
      </c>
      <c r="B1415" s="17" t="s">
        <v>197</v>
      </c>
      <c r="C1415" s="17" t="str">
        <f>IFERROR(INDEX(Cadastro!$C$5:$C$112,$AB1415),"NÃO INFORMADO")</f>
        <v>CAL</v>
      </c>
      <c r="D1415" s="17" t="str">
        <f>IFERROR(INDEX(Cadastro!$D$5:$D$112,$AB1415),"")</f>
        <v>6x1</v>
      </c>
      <c r="E1415" s="17" t="str">
        <f>IFERROR(INDEX(Cadastro!$G$5:$G$112,$AB1415),"")</f>
        <v>6x1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0</v>
      </c>
      <c r="M1415" s="30">
        <f>IFERROR(INDEX(Parâmetros!$E$6:$E$11,MATCH($K1415,Parâmetros!$A$6:$A$11,0)),"")</f>
        <v>8.8000000000000007</v>
      </c>
      <c r="N1415" s="33">
        <f t="shared" si="241"/>
        <v>0</v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Fora da apuração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6x1"),WEEKDAY($F1415,2)=6,AND($A1415=$A1404,$L1404&gt;0)),"Folga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FALTA DE REGISTRO · dia útil da escala 6x1</v>
      </c>
      <c r="W1415" s="34" t="str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Falta de registro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56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53291</v>
      </c>
      <c r="B1416" s="17" t="s">
        <v>197</v>
      </c>
      <c r="C1416" s="17" t="str">
        <f>IFERROR(INDEX(Cadastro!$C$5:$C$112,$AB1416),"NÃO INFORMADO")</f>
        <v>CAL</v>
      </c>
      <c r="D1416" s="17" t="str">
        <f>IFERROR(INDEX(Cadastro!$D$5:$D$112,$AB1416),"")</f>
        <v>6x1</v>
      </c>
      <c r="E1416" s="17" t="str">
        <f>IFERROR(INDEX(Cadastro!$G$5:$G$112,$AB1416),"")</f>
        <v>6x1</v>
      </c>
      <c r="F1416" s="29">
        <v>46274</v>
      </c>
      <c r="G1416" s="32" t="str">
        <f t="shared" si="240"/>
        <v>qua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24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42"/>
        <v/>
      </c>
      <c r="R1416" s="32" t="str">
        <f t="shared" si="243"/>
        <v/>
      </c>
      <c r="S1416" s="30" t="str">
        <f t="shared" si="244"/>
        <v/>
      </c>
      <c r="T1416" s="32" t="str">
        <f>IF($Q1416&lt;&gt;"Sim","",IF($N1416&gt;Parâmetros!$E$15,"Sim","Não"))</f>
        <v/>
      </c>
      <c r="U1416" s="17" t="str">
        <f t="shared" si="24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6x1"),WEEKDAY($F1416,2)=6,AND($A1416=$A1405,$L1405&gt;0)),"Folga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56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53291</v>
      </c>
      <c r="B1417" s="17" t="s">
        <v>197</v>
      </c>
      <c r="C1417" s="17" t="str">
        <f>IFERROR(INDEX(Cadastro!$C$5:$C$112,$AB1417),"NÃO INFORMADO")</f>
        <v>CAL</v>
      </c>
      <c r="D1417" s="17" t="str">
        <f>IFERROR(INDEX(Cadastro!$D$5:$D$112,$AB1417),"")</f>
        <v>6x1</v>
      </c>
      <c r="E1417" s="17" t="str">
        <f>IFERROR(INDEX(Cadastro!$G$5:$G$112,$AB1417),"")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6x1"),WEEKDAY($F1417,2)=6,AND($A1417=$A1406,$L1406&gt;0)),"Folga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IFERROR(MATCH($A1417&amp;"|"&amp;TEXT(_xlfn.MAXIFS(Cadastro!$E$5:$E$112,Cadastro!$A$5:$A$112,$A1417,Cadastro!$E$5:$E$112,"&lt;="&amp;$F1417),"yyyymmdd"),Cadastro!$I$5:$I$112,0),"")</f>
        <v>56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53291</v>
      </c>
      <c r="B1418" s="17" t="s">
        <v>197</v>
      </c>
      <c r="C1418" s="17" t="str">
        <f>IFERROR(INDEX(Cadastro!$C$5:$C$112,$AB1418),"NÃO INFORMADO")</f>
        <v>CAL</v>
      </c>
      <c r="D1418" s="17" t="str">
        <f>IFERROR(INDEX(Cadastro!$D$5:$D$112,$AB1418),"")</f>
        <v>6x1</v>
      </c>
      <c r="E1418" s="17" t="str">
        <f>IFERROR(INDEX(Cadastro!$G$5:$G$112,$AB1418),"")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6x1"),WEEKDAY($F1418,2)=6,AND($A1418=$A1407,$L1407&gt;0)),"Folga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56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53291</v>
      </c>
      <c r="B1419" s="17" t="s">
        <v>197</v>
      </c>
      <c r="C1419" s="17" t="str">
        <f>IFERROR(INDEX(Cadastro!$C$5:$C$112,$AB1419),"NÃO INFORMADO")</f>
        <v>CAL</v>
      </c>
      <c r="D1419" s="17" t="str">
        <f>IFERROR(INDEX(Cadastro!$D$5:$D$112,$AB1419),"")</f>
        <v>6x1</v>
      </c>
      <c r="E1419" s="17" t="str">
        <f>IFERROR(INDEX(Cadastro!$G$5:$G$112,$AB1419),"")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6x1"),WEEKDAY($F1419,2)=6,AND($A1419=$A1408,$L1408&gt;0)),"Folga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apontou no domingo anterior</v>
      </c>
      <c r="W1419" s="34" t="str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56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53291</v>
      </c>
      <c r="B1420" s="17" t="s">
        <v>197</v>
      </c>
      <c r="C1420" s="17" t="str">
        <f>IFERROR(INDEX(Cadastro!$C$5:$C$112,$AB1420),"NÃO INFORMADO")</f>
        <v>CAL</v>
      </c>
      <c r="D1420" s="17" t="str">
        <f>IFERROR(INDEX(Cadastro!$D$5:$D$112,$AB1420),"")</f>
        <v>6x1</v>
      </c>
      <c r="E1420" s="17" t="str">
        <f>IFERROR(INDEX(Cadastro!$G$5:$G$112,$AB1420),"")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6x1"),WEEKDAY($F1420,2)=6,AND($A1420=$A1409,$L1409&gt;0)),"Folga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56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53291</v>
      </c>
      <c r="B1421" s="17" t="s">
        <v>197</v>
      </c>
      <c r="C1421" s="17" t="str">
        <f>IFERROR(INDEX(Cadastro!$C$5:$C$112,$AB1421),"NÃO INFORMADO")</f>
        <v>CAL</v>
      </c>
      <c r="D1421" s="17" t="str">
        <f>IFERROR(INDEX(Cadastro!$D$5:$D$112,$AB1421),"")</f>
        <v>6x1</v>
      </c>
      <c r="E1421" s="17" t="str">
        <f>IFERROR(INDEX(Cadastro!$G$5:$G$112,$AB1421),"")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6x1"),WEEKDAY($F1421,2)=6,AND($A1421=$A1410,$L1410&gt;0)),"Folga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56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53291</v>
      </c>
      <c r="B1422" s="17" t="s">
        <v>197</v>
      </c>
      <c r="C1422" s="17" t="str">
        <f>IFERROR(INDEX(Cadastro!$C$5:$C$112,$AB1422),"NÃO INFORMADO")</f>
        <v>CAL</v>
      </c>
      <c r="D1422" s="17" t="str">
        <f>IFERROR(INDEX(Cadastro!$D$5:$D$112,$AB1422),"")</f>
        <v>6x1</v>
      </c>
      <c r="E1422" s="17" t="str">
        <f>IFERROR(INDEX(Cadastro!$G$5:$G$112,$AB1422),"")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6x1"),WEEKDAY($F1422,2)=6,AND($A1422=$A1411,$L1411&gt;0)),"Folga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56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53291</v>
      </c>
      <c r="B1423" s="17" t="s">
        <v>197</v>
      </c>
      <c r="C1423" s="17" t="str">
        <f>IFERROR(INDEX(Cadastro!$C$5:$C$112,$AB1423),"NÃO INFORMADO")</f>
        <v>CAL</v>
      </c>
      <c r="D1423" s="17" t="str">
        <f>IFERROR(INDEX(Cadastro!$D$5:$D$112,$AB1423),"")</f>
        <v>6x1</v>
      </c>
      <c r="E1423" s="17" t="str">
        <f>IFERROR(INDEX(Cadastro!$G$5:$G$112,$AB1423),"")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6x1"),WEEKDAY($F1423,2)=6,AND($A1423=$A1412,$L1412&gt;0)),"Folga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56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53291</v>
      </c>
      <c r="B1424" s="17" t="s">
        <v>197</v>
      </c>
      <c r="C1424" s="17" t="str">
        <f>IFERROR(INDEX(Cadastro!$C$5:$C$112,$AB1424),"NÃO INFORMADO")</f>
        <v>CAL</v>
      </c>
      <c r="D1424" s="17" t="str">
        <f>IFERROR(INDEX(Cadastro!$D$5:$D$112,$AB1424),"")</f>
        <v>6x1</v>
      </c>
      <c r="E1424" s="17" t="str">
        <f>IFERROR(INDEX(Cadastro!$G$5:$G$112,$AB1424),"")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6x1"),WEEKDAY($F1424,2)=6,AND($A1424=$A1413,$L1413&gt;0)),"Folga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56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53291</v>
      </c>
      <c r="B1425" s="17" t="s">
        <v>197</v>
      </c>
      <c r="C1425" s="17" t="str">
        <f>IFERROR(INDEX(Cadastro!$C$5:$C$112,$AB1425),"NÃO INFORMADO")</f>
        <v>CAL</v>
      </c>
      <c r="D1425" s="17" t="str">
        <f>IFERROR(INDEX(Cadastro!$D$5:$D$112,$AB1425),"")</f>
        <v>6x1</v>
      </c>
      <c r="E1425" s="17" t="str">
        <f>IFERROR(INDEX(Cadastro!$G$5:$G$112,$AB1425),"")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6x1"),WEEKDAY($F1425,2)=6,AND($A1425=$A1414,$L1414&gt;0)),"Folga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56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53291</v>
      </c>
      <c r="B1426" s="17" t="s">
        <v>197</v>
      </c>
      <c r="C1426" s="17" t="str">
        <f>IFERROR(INDEX(Cadastro!$C$5:$C$112,$AB1426),"NÃO INFORMADO")</f>
        <v>CAL</v>
      </c>
      <c r="D1426" s="17" t="str">
        <f>IFERROR(INDEX(Cadastro!$D$5:$D$112,$AB1426),"")</f>
        <v>6x1</v>
      </c>
      <c r="E1426" s="17" t="str">
        <f>IFERROR(INDEX(Cadastro!$G$5:$G$112,$AB1426),"")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6x1"),WEEKDAY($F1426,2)=6,AND($A1426=$A1415,$L1415&gt;0)),"Folga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56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53291</v>
      </c>
      <c r="B1427" s="17" t="s">
        <v>197</v>
      </c>
      <c r="C1427" s="17" t="str">
        <f>IFERROR(INDEX(Cadastro!$C$5:$C$112,$AB1427),"NÃO INFORMADO")</f>
        <v>CAL</v>
      </c>
      <c r="D1427" s="17" t="str">
        <f>IFERROR(INDEX(Cadastro!$D$5:$D$112,$AB1427),"")</f>
        <v>6x1</v>
      </c>
      <c r="E1427" s="17" t="str">
        <f>IFERROR(INDEX(Cadastro!$G$5:$G$112,$AB1427),"")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6x1"),WEEKDAY($F1427,2)=6,AND($A1427=$A1416,$L1416&gt;0)),"Folga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56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53291</v>
      </c>
      <c r="B1428" s="17" t="s">
        <v>197</v>
      </c>
      <c r="C1428" s="17" t="str">
        <f>IFERROR(INDEX(Cadastro!$C$5:$C$112,$AB1428),"NÃO INFORMADO")</f>
        <v>CAL</v>
      </c>
      <c r="D1428" s="17" t="str">
        <f>IFERROR(INDEX(Cadastro!$D$5:$D$112,$AB1428),"")</f>
        <v>6x1</v>
      </c>
      <c r="E1428" s="17" t="str">
        <f>IFERROR(INDEX(Cadastro!$G$5:$G$112,$AB1428),"")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6x1"),WEEKDAY($F1428,2)=6,AND($A1428=$A1417,$L1417&gt;0)),"Folga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$112,$AB1428),"")="",IF($L1428&gt;0,1,0),IF(IFERROR(INDEX(Cadastro!$F$5:$F$112,$AB1428),"")&lt;=IFERROR(INDEX(Parâmetros!$B$39:$B$48,MATCH($E1428,Parâmetros!$A$39:$A$48,0)),99),IFERROR(INDEX(Cadastro!$F$5:$F$112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$112,$AB1428),"")="",0,IF(IFERROR(INDEX(Cadastro!$F$5:$F$112,$AB1428),"")&gt;IFERROR(INDEX(Parâmetros!$B$39:$B$48,MATCH($E1428,Parâmetros!$A$39:$A$48,0)),99),IFERROR(INDEX(Cadastro!$F$5:$F$112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registro"),IF(AND($AB1428&lt;&gt;$AB1427,IFERROR(INDEX(Cadastro!$F$5:$F$112,$AB1428),"")=""),"Indeterminado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IFERROR(MATCH($A1428&amp;"|"&amp;TEXT(_xlfn.MAXIFS(Cadastro!$E$5:$E$112,Cadastro!$A$5:$A$112,$A1428,Cadastro!$E$5:$E$112,"&lt;="&amp;$F1428),"yyyymmdd"),Cadastro!$I$5:$I$112,0),"")</f>
        <v>56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53291</v>
      </c>
      <c r="B1429" s="17" t="s">
        <v>197</v>
      </c>
      <c r="C1429" s="17" t="str">
        <f>IFERROR(INDEX(Cadastro!$C$5:$C$112,$AB1429),"NÃO INFORMADO")</f>
        <v>CAL</v>
      </c>
      <c r="D1429" s="17" t="str">
        <f>IFERROR(INDEX(Cadastro!$D$5:$D$112,$AB1429),"")</f>
        <v>6x1</v>
      </c>
      <c r="E1429" s="17" t="str">
        <f>IFERROR(INDEX(Cadastro!$G$5:$G$112,$AB1429),"")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6x1"),WEEKDAY($F1429,2)=6,AND($A1429=$A1418,$L1418&gt;0)),"Folga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$112,$AB1429),"")="",IF($L1429&gt;0,1,0),IF(IFERROR(INDEX(Cadastro!$F$5:$F$112,$AB1429),"")&lt;=IFERROR(INDEX(Parâmetros!$B$39:$B$48,MATCH($E1429,Parâmetros!$A$39:$A$48,0)),99),IFERROR(INDEX(Cadastro!$F$5:$F$112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$112,$AB1429),"")="",0,IF(IFERROR(INDEX(Cadastro!$F$5:$F$112,$AB1429),"")&gt;IFERROR(INDEX(Parâmetros!$B$39:$B$48,MATCH($E1429,Parâmetros!$A$39:$A$48,0)),99),IFERROR(INDEX(Cadastro!$F$5:$F$112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registro"),IF(AND($AB1429&lt;&gt;$AB1428,IFERROR(INDEX(Cadastro!$F$5:$F$112,$AB1429),"")=""),"Indeterminado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IFERROR(MATCH($A1429&amp;"|"&amp;TEXT(_xlfn.MAXIFS(Cadastro!$E$5:$E$112,Cadastro!$A$5:$A$112,$A1429,Cadastro!$E$5:$E$112,"&lt;="&amp;$F1429),"yyyymmdd"),Cadastro!$I$5:$I$112,0),"")</f>
        <v>56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53291</v>
      </c>
      <c r="B1430" s="17" t="s">
        <v>197</v>
      </c>
      <c r="C1430" s="17" t="str">
        <f>IFERROR(INDEX(Cadastro!$C$5:$C$112,$AB1430),"NÃO INFORMADO")</f>
        <v>CAL</v>
      </c>
      <c r="D1430" s="17" t="str">
        <f>IFERROR(INDEX(Cadastro!$D$5:$D$112,$AB1430),"")</f>
        <v>6x1</v>
      </c>
      <c r="E1430" s="17" t="str">
        <f>IFERROR(INDEX(Cadastro!$G$5:$G$112,$AB1430),"")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6x1"),WEEKDAY($F1430,2)=6,AND($A1430=$A1419,$L1419&gt;0)),"Folga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56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53291</v>
      </c>
      <c r="B1431" s="17" t="s">
        <v>197</v>
      </c>
      <c r="C1431" s="17" t="str">
        <f>IFERROR(INDEX(Cadastro!$C$5:$C$112,$AB1431),"NÃO INFORMADO")</f>
        <v>CAL</v>
      </c>
      <c r="D1431" s="17" t="str">
        <f>IFERROR(INDEX(Cadastro!$D$5:$D$112,$AB1431),"")</f>
        <v>6x1</v>
      </c>
      <c r="E1431" s="17" t="str">
        <f>IFERROR(INDEX(Cadastro!$G$5:$G$112,$AB1431),"")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6x1"),WEEKDAY($F1431,2)=6,AND($A1431=$A1420,$L1420&gt;0)),"Folga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56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53291</v>
      </c>
      <c r="B1432" s="17" t="s">
        <v>197</v>
      </c>
      <c r="C1432" s="17" t="str">
        <f>IFERROR(INDEX(Cadastro!$C$5:$C$112,$AB1432),"NÃO INFORMADO")</f>
        <v>CAL</v>
      </c>
      <c r="D1432" s="17" t="str">
        <f>IFERROR(INDEX(Cadastro!$D$5:$D$112,$AB1432),"")</f>
        <v>6x1</v>
      </c>
      <c r="E1432" s="17" t="str">
        <f>IFERROR(INDEX(Cadastro!$G$5:$G$112,$AB1432),"")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6x1"),WEEKDAY($F1432,2)=6,AND($A1432=$A1421,$L1421&gt;0)),"Folga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56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53291</v>
      </c>
      <c r="B1433" s="17" t="s">
        <v>197</v>
      </c>
      <c r="C1433" s="17" t="str">
        <f>IFERROR(INDEX(Cadastro!$C$5:$C$112,$AB1433),"NÃO INFORMADO")</f>
        <v>CAL</v>
      </c>
      <c r="D1433" s="17" t="str">
        <f>IFERROR(INDEX(Cadastro!$D$5:$D$112,$AB1433),"")</f>
        <v>6x1</v>
      </c>
      <c r="E1433" s="17" t="str">
        <f>IFERROR(INDEX(Cadastro!$G$5:$G$112,$AB1433),"")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6x1"),WEEKDAY($F1433,2)=6,AND($A1433=$A1422,$L1422&gt;0)),"Folga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56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53291</v>
      </c>
      <c r="B1434" s="17" t="s">
        <v>197</v>
      </c>
      <c r="C1434" s="17" t="str">
        <f>IFERROR(INDEX(Cadastro!$C$5:$C$112,$AB1434),"NÃO INFORMADO")</f>
        <v>CAL</v>
      </c>
      <c r="D1434" s="17" t="str">
        <f>IFERROR(INDEX(Cadastro!$D$5:$D$112,$AB1434),"")</f>
        <v>6x1</v>
      </c>
      <c r="E1434" s="17" t="str">
        <f>IFERROR(INDEX(Cadastro!$G$5:$G$112,$AB1434),"")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6x1"),WEEKDAY($F1434,2)=6,AND($A1434=$A1423,$L1423&gt;0)),"Folga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IFERROR(MATCH($A1434&amp;"|"&amp;TEXT(_xlfn.MAXIFS(Cadastro!$E$5:$E$112,Cadastro!$A$5:$A$112,$A1434,Cadastro!$E$5:$E$112,"&lt;="&amp;$F1434),"yyyymmdd"),Cadastro!$I$5:$I$112,0),"")</f>
        <v>56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53291</v>
      </c>
      <c r="B1435" s="17" t="s">
        <v>197</v>
      </c>
      <c r="C1435" s="17" t="str">
        <f>IFERROR(INDEX(Cadastro!$C$5:$C$112,$AB1435),"NÃO INFORMADO")</f>
        <v>CAL</v>
      </c>
      <c r="D1435" s="17" t="str">
        <f>IFERROR(INDEX(Cadastro!$D$5:$D$112,$AB1435),"")</f>
        <v>6x1</v>
      </c>
      <c r="E1435" s="17" t="str">
        <f>IFERROR(INDEX(Cadastro!$G$5:$G$112,$AB1435),"")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6x1"),WEEKDAY($F1435,2)=6,AND($A1435=$A1424,$L1424&gt;0)),"Folga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IFERROR(MATCH($A1435&amp;"|"&amp;TEXT(_xlfn.MAXIFS(Cadastro!$E$5:$E$112,Cadastro!$A$5:$A$112,$A1435,Cadastro!$E$5:$E$112,"&lt;="&amp;$F1435),"yyyymmdd"),Cadastro!$I$5:$I$112,0),"")</f>
        <v>56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53291</v>
      </c>
      <c r="B1436" s="17" t="s">
        <v>197</v>
      </c>
      <c r="C1436" s="17" t="str">
        <f>IFERROR(INDEX(Cadastro!$C$5:$C$112,$AB1436),"NÃO INFORMADO")</f>
        <v>CAL</v>
      </c>
      <c r="D1436" s="17" t="str">
        <f>IFERROR(INDEX(Cadastro!$D$5:$D$112,$AB1436),"")</f>
        <v>6x1</v>
      </c>
      <c r="E1436" s="17" t="str">
        <f>IFERROR(INDEX(Cadastro!$G$5:$G$112,$AB1436),"")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6x1"),WEEKDAY($F1436,2)=6,AND($A1436=$A1425,$L1425&gt;0)),"Folga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56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53291</v>
      </c>
      <c r="B1437" s="17" t="s">
        <v>197</v>
      </c>
      <c r="C1437" s="17" t="str">
        <f>IFERROR(INDEX(Cadastro!$C$5:$C$112,$AB1437),"NÃO INFORMADO")</f>
        <v>CAL</v>
      </c>
      <c r="D1437" s="17" t="str">
        <f>IFERROR(INDEX(Cadastro!$D$5:$D$112,$AB1437),"")</f>
        <v>6x1</v>
      </c>
      <c r="E1437" s="17" t="str">
        <f>IFERROR(INDEX(Cadastro!$G$5:$G$112,$AB1437),"")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6x1"),WEEKDAY($F1437,2)=6,AND($A1437=$A1426,$L1426&gt;0)),"Folga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56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53291</v>
      </c>
      <c r="B1438" s="17" t="s">
        <v>197</v>
      </c>
      <c r="C1438" s="17" t="str">
        <f>IFERROR(INDEX(Cadastro!$C$5:$C$112,$AB1438),"NÃO INFORMADO")</f>
        <v>CAL</v>
      </c>
      <c r="D1438" s="17" t="str">
        <f>IFERROR(INDEX(Cadastro!$D$5:$D$112,$AB1438),"")</f>
        <v>6x1</v>
      </c>
      <c r="E1438" s="17" t="str">
        <f>IFERROR(INDEX(Cadastro!$G$5:$G$112,$AB1438),"")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6x1"),WEEKDAY($F1438,2)=6,AND($A1438=$A1427,$L1427&gt;0)),"Folga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56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53291</v>
      </c>
      <c r="B1439" s="17" t="s">
        <v>197</v>
      </c>
      <c r="C1439" s="17" t="str">
        <f>IFERROR(INDEX(Cadastro!$C$5:$C$112,$AB1439),"NÃO INFORMADO")</f>
        <v>CAL</v>
      </c>
      <c r="D1439" s="17" t="str">
        <f>IFERROR(INDEX(Cadastro!$D$5:$D$112,$AB1439),"")</f>
        <v>6x1</v>
      </c>
      <c r="E1439" s="17" t="str">
        <f>IFERROR(INDEX(Cadastro!$G$5:$G$112,$AB1439),"")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6x1"),WEEKDAY($F1439,2)=6,AND($A1439=$A1428,$L1428&gt;0)),"Folga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56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53291</v>
      </c>
      <c r="B1440" s="17" t="s">
        <v>197</v>
      </c>
      <c r="C1440" s="17" t="str">
        <f>IFERROR(INDEX(Cadastro!$C$5:$C$112,$AB1440),"NÃO INFORMADO")</f>
        <v>CAL</v>
      </c>
      <c r="D1440" s="17" t="str">
        <f>IFERROR(INDEX(Cadastro!$D$5:$D$112,$AB1440),"")</f>
        <v>6x1</v>
      </c>
      <c r="E1440" s="17" t="str">
        <f>IFERROR(INDEX(Cadastro!$G$5:$G$112,$AB1440),"")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6x1"),WEEKDAY($F1440,2)=6,AND($A1440=$A1429,$L1429&gt;0)),"Folga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IFERROR(MATCH($A1440&amp;"|"&amp;TEXT(_xlfn.MAXIFS(Cadastro!$E$5:$E$112,Cadastro!$A$5:$A$112,$A1440,Cadastro!$E$5:$E$112,"&lt;="&amp;$F1440),"yyyymmdd"),Cadastro!$I$5:$I$112,0),"")</f>
        <v>56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53291</v>
      </c>
      <c r="B1441" s="17" t="s">
        <v>197</v>
      </c>
      <c r="C1441" s="17" t="str">
        <f>IFERROR(INDEX(Cadastro!$C$5:$C$112,$AB1441),"NÃO INFORMADO")</f>
        <v>CAL</v>
      </c>
      <c r="D1441" s="17" t="str">
        <f>IFERROR(INDEX(Cadastro!$D$5:$D$112,$AB1441),"")</f>
        <v>6x1</v>
      </c>
      <c r="E1441" s="17" t="str">
        <f>IFERROR(INDEX(Cadastro!$G$5:$G$112,$AB1441),"")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6x1"),WEEKDAY($F1441,2)=6,AND($A1441=$A1430,$L1430&gt;0)),"Folga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IFERROR(MATCH($A1441&amp;"|"&amp;TEXT(_xlfn.MAXIFS(Cadastro!$E$5:$E$112,Cadastro!$A$5:$A$112,$A1441,Cadastro!$E$5:$E$112,"&lt;="&amp;$F1441),"yyyymmdd"),Cadastro!$I$5:$I$112,0),"")</f>
        <v>56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53291</v>
      </c>
      <c r="B1442" s="17" t="s">
        <v>197</v>
      </c>
      <c r="C1442" s="17" t="str">
        <f>IFERROR(INDEX(Cadastro!$C$5:$C$112,$AB1442),"NÃO INFORMADO")</f>
        <v>CAL</v>
      </c>
      <c r="D1442" s="17" t="str">
        <f>IFERROR(INDEX(Cadastro!$D$5:$D$112,$AB1442),"")</f>
        <v>6x1</v>
      </c>
      <c r="E1442" s="17" t="str">
        <f>IFERROR(INDEX(Cadastro!$G$5:$G$112,$AB1442),"")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6x1"),WEEKDAY($F1442,2)=6,AND($A1442=$A1431,$L1431&gt;0)),"Folga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56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56012</v>
      </c>
      <c r="B1443" s="17" t="s">
        <v>198</v>
      </c>
      <c r="C1443" s="17" t="str">
        <f>IFERROR(INDEX(Cadastro!$C$5:$C$112,$AB1443),"NÃO INFORMADO")</f>
        <v>MEC</v>
      </c>
      <c r="D1443" s="17" t="str">
        <f>IFERROR(INDEX(Cadastro!$D$5:$D$112,$AB1443),"")</f>
        <v>A</v>
      </c>
      <c r="E1443" s="17" t="str">
        <f>IFERROR(INDEX(Cadastro!$G$5:$G$112,$AB1443),"")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460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5.7799999999999994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0.76253298153034288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Não</v>
      </c>
      <c r="S1443" s="30">
        <f t="shared" ref="S1443:S1478" si="250">IF($Q1443&lt;&gt;"Sim","",MAX(0,$M1443*$O1443-$L1443))</f>
        <v>0.2840000000000007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Abaixo da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6x1"),WEEKDAY($F1443,2)=6,AND($A1443=$A1432,$L1432&gt;0)),"Folga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57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56012</v>
      </c>
      <c r="B1444" s="17" t="s">
        <v>198</v>
      </c>
      <c r="C1444" s="17" t="str">
        <f>IFERROR(INDEX(Cadastro!$C$5:$C$112,$AB1444),"NÃO INFORMADO")</f>
        <v>MEC</v>
      </c>
      <c r="D1444" s="17" t="str">
        <f>IFERROR(INDEX(Cadastro!$D$5:$D$112,$AB1444),"")</f>
        <v>A</v>
      </c>
      <c r="E1444" s="17" t="str">
        <f>IFERROR(INDEX(Cadastro!$G$5:$G$112,$AB1444),"")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480</v>
      </c>
      <c r="I1444" s="31">
        <f>IF($H1444="","",_xlfn.MAXIFS(Dados!$R:$R,Dados!$A:$A,$A1444,Dados!$S:$S,$F1444))</f>
        <v>720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3.99</v>
      </c>
      <c r="M1444" s="30">
        <f>IFERROR(INDEX(Parâmetros!$E$6:$E$11,MATCH($K1444,Parâmetros!$A$6:$A$11,0)),"")</f>
        <v>7.58</v>
      </c>
      <c r="N1444" s="33">
        <f t="shared" si="247"/>
        <v>0.52638522427440637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Não</v>
      </c>
      <c r="S1444" s="30">
        <f t="shared" si="250"/>
        <v>2.0739999999999998</v>
      </c>
      <c r="T1444" s="32" t="str">
        <f>IF($Q1444&lt;&gt;"Sim","",IF($N1444&gt;Parâmetros!$E$15,"Sim","Não"))</f>
        <v>Não</v>
      </c>
      <c r="U1444" s="17" t="str">
        <f t="shared" si="251"/>
        <v>Abaixo da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6x1"),WEEKDAY($F1444,2)=6,AND($A1444=$A1433,$L1433&gt;0)),"Folga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57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56012</v>
      </c>
      <c r="B1445" s="17" t="s">
        <v>198</v>
      </c>
      <c r="C1445" s="17" t="str">
        <f>IFERROR(INDEX(Cadastro!$C$5:$C$112,$AB1445),"NÃO INFORMADO")</f>
        <v>MEC</v>
      </c>
      <c r="D1445" s="17" t="str">
        <f>IFERROR(INDEX(Cadastro!$D$5:$D$112,$AB1445),"")</f>
        <v>A</v>
      </c>
      <c r="E1445" s="17" t="str">
        <f>IFERROR(INDEX(Cadastro!$G$5:$G$112,$AB1445),"")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248"/>
        <v/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6x1"),WEEKDAY($F1445,2)=6,AND($A1445=$A1434,$L1434&gt;0)),"Folga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57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56012</v>
      </c>
      <c r="B1446" s="17" t="s">
        <v>198</v>
      </c>
      <c r="C1446" s="17" t="str">
        <f>IFERROR(INDEX(Cadastro!$C$5:$C$112,$AB1446),"NÃO INFORMADO")</f>
        <v>MEC</v>
      </c>
      <c r="D1446" s="17" t="str">
        <f>IFERROR(INDEX(Cadastro!$D$5:$D$112,$AB1446),"")</f>
        <v>A</v>
      </c>
      <c r="E1446" s="17" t="str">
        <f>IFERROR(INDEX(Cadastro!$G$5:$G$112,$AB1446),"")</f>
        <v>A</v>
      </c>
      <c r="F1446" s="29">
        <v>46268</v>
      </c>
      <c r="G1446" s="32" t="str">
        <f t="shared" si="246"/>
        <v>qui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247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48"/>
        <v/>
      </c>
      <c r="R1446" s="32" t="str">
        <f t="shared" si="249"/>
        <v/>
      </c>
      <c r="S1446" s="30" t="str">
        <f t="shared" si="250"/>
        <v/>
      </c>
      <c r="T1446" s="32" t="str">
        <f>IF($Q1446&lt;&gt;"Sim","",IF($N1446&gt;Parâmetros!$E$15,"Sim","Não"))</f>
        <v/>
      </c>
      <c r="U1446" s="17" t="str">
        <f t="shared" si="251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6x1"),WEEKDAY($F1446,2)=6,AND($A1446=$A1435,$L1435&gt;0)),"Folga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IFERROR(MATCH($A1446&amp;"|"&amp;TEXT(_xlfn.MAXIFS(Cadastro!$E$5:$E$112,Cadastro!$A$5:$A$112,$A1446,Cadastro!$E$5:$E$112,"&lt;="&amp;$F1446),"yyyymmdd"),Cadastro!$I$5:$I$112,0),"")</f>
        <v>57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56012</v>
      </c>
      <c r="B1447" s="17" t="s">
        <v>198</v>
      </c>
      <c r="C1447" s="17" t="str">
        <f>IFERROR(INDEX(Cadastro!$C$5:$C$112,$AB1447),"NÃO INFORMADO")</f>
        <v>MEC</v>
      </c>
      <c r="D1447" s="17" t="str">
        <f>IFERROR(INDEX(Cadastro!$D$5:$D$112,$AB1447),"")</f>
        <v>A</v>
      </c>
      <c r="E1447" s="17" t="str">
        <f>IFERROR(INDEX(Cadastro!$G$5:$G$112,$AB1447),"")</f>
        <v>A</v>
      </c>
      <c r="F1447" s="29">
        <v>46269</v>
      </c>
      <c r="G1447" s="32" t="str">
        <f t="shared" si="246"/>
        <v>sex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247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48"/>
        <v/>
      </c>
      <c r="R1447" s="32" t="str">
        <f t="shared" si="249"/>
        <v/>
      </c>
      <c r="S1447" s="30" t="str">
        <f t="shared" si="250"/>
        <v/>
      </c>
      <c r="T1447" s="32" t="str">
        <f>IF($Q1447&lt;&gt;"Sim","",IF($N1447&gt;Parâmetros!$E$15,"Sim","Não"))</f>
        <v/>
      </c>
      <c r="U1447" s="17" t="str">
        <f t="shared" si="251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6x1"),WEEKDAY($F1447,2)=6,AND($A1447=$A1436,$L1436&gt;0)),"Folga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IFERROR(MATCH($A1447&amp;"|"&amp;TEXT(_xlfn.MAXIFS(Cadastro!$E$5:$E$112,Cadastro!$A$5:$A$112,$A1447,Cadastro!$E$5:$E$112,"&lt;="&amp;$F1447),"yyyymmdd"),Cadastro!$I$5:$I$112,0),"")</f>
        <v>57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56012</v>
      </c>
      <c r="B1448" s="17" t="s">
        <v>198</v>
      </c>
      <c r="C1448" s="17" t="str">
        <f>IFERROR(INDEX(Cadastro!$C$5:$C$112,$AB1448),"NÃO INFORMADO")</f>
        <v>MEC</v>
      </c>
      <c r="D1448" s="17" t="str">
        <f>IFERROR(INDEX(Cadastro!$D$5:$D$112,$AB1448),"")</f>
        <v>A</v>
      </c>
      <c r="E1448" s="17" t="str">
        <f>IFERROR(INDEX(Cadastro!$G$5:$G$112,$AB1448),"")</f>
        <v>A</v>
      </c>
      <c r="F1448" s="29">
        <v>46270</v>
      </c>
      <c r="G1448" s="32" t="str">
        <f t="shared" si="246"/>
        <v>sáb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247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248"/>
        <v/>
      </c>
      <c r="R1448" s="32" t="str">
        <f t="shared" si="249"/>
        <v/>
      </c>
      <c r="S1448" s="30" t="str">
        <f t="shared" si="250"/>
        <v/>
      </c>
      <c r="T1448" s="32" t="str">
        <f>IF($Q1448&lt;&gt;"Sim","",IF($N1448&gt;Parâmetros!$E$15,"Sim","Não"))</f>
        <v/>
      </c>
      <c r="U1448" s="17" t="str">
        <f t="shared" si="251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6x1"),WEEKDAY($F1448,2)=6,AND($A1448=$A1437,$L1437&gt;0)),"Folga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57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56012</v>
      </c>
      <c r="B1449" s="17" t="s">
        <v>198</v>
      </c>
      <c r="C1449" s="17" t="str">
        <f>IFERROR(INDEX(Cadastro!$C$5:$C$112,$AB1449),"NÃO INFORMADO")</f>
        <v>MEC</v>
      </c>
      <c r="D1449" s="17" t="str">
        <f>IFERROR(INDEX(Cadastro!$D$5:$D$112,$AB1449),"")</f>
        <v>A</v>
      </c>
      <c r="E1449" s="17" t="str">
        <f>IFERROR(INDEX(Cadastro!$G$5:$G$112,$AB1449),"")</f>
        <v>A</v>
      </c>
      <c r="F1449" s="29">
        <v>46271</v>
      </c>
      <c r="G1449" s="32" t="str">
        <f t="shared" si="246"/>
        <v>dom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24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48"/>
        <v/>
      </c>
      <c r="R1449" s="32" t="str">
        <f t="shared" si="249"/>
        <v/>
      </c>
      <c r="S1449" s="30" t="str">
        <f t="shared" si="250"/>
        <v/>
      </c>
      <c r="T1449" s="32" t="str">
        <f>IF($Q1449&lt;&gt;"Sim","",IF($N1449&gt;Parâmetros!$E$15,"Sim","Não"))</f>
        <v/>
      </c>
      <c r="U1449" s="17" t="str">
        <f t="shared" si="25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6x1"),WEEKDAY($F1449,2)=6,AND($A1449=$A1438,$L1438&gt;0)),"Folga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57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56012</v>
      </c>
      <c r="B1450" s="17" t="s">
        <v>198</v>
      </c>
      <c r="C1450" s="17" t="str">
        <f>IFERROR(INDEX(Cadastro!$C$5:$C$112,$AB1450),"NÃO INFORMADO")</f>
        <v>MEC</v>
      </c>
      <c r="D1450" s="17" t="str">
        <f>IFERROR(INDEX(Cadastro!$D$5:$D$112,$AB1450),"")</f>
        <v>A</v>
      </c>
      <c r="E1450" s="17" t="str">
        <f>IFERROR(INDEX(Cadastro!$G$5:$G$112,$AB1450),"")</f>
        <v>A</v>
      </c>
      <c r="F1450" s="29">
        <v>46272</v>
      </c>
      <c r="G1450" s="32" t="str">
        <f t="shared" si="246"/>
        <v>seg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24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48"/>
        <v/>
      </c>
      <c r="R1450" s="32" t="str">
        <f t="shared" si="249"/>
        <v/>
      </c>
      <c r="S1450" s="30" t="str">
        <f t="shared" si="250"/>
        <v/>
      </c>
      <c r="T1450" s="32" t="str">
        <f>IF($Q1450&lt;&gt;"Sim","",IF($N1450&gt;Parâmetros!$E$15,"Sim","Não"))</f>
        <v/>
      </c>
      <c r="U1450" s="17" t="str">
        <f t="shared" si="25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6x1"),WEEKDAY($F1450,2)=6,AND($A1450=$A1439,$L1439&gt;0)),"Folga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57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56012</v>
      </c>
      <c r="B1451" s="17" t="s">
        <v>198</v>
      </c>
      <c r="C1451" s="17" t="str">
        <f>IFERROR(INDEX(Cadastro!$C$5:$C$112,$AB1451),"NÃO INFORMADO")</f>
        <v>MEC</v>
      </c>
      <c r="D1451" s="17" t="str">
        <f>IFERROR(INDEX(Cadastro!$D$5:$D$112,$AB1451),"")</f>
        <v>A</v>
      </c>
      <c r="E1451" s="17" t="str">
        <f>IFERROR(INDEX(Cadastro!$G$5:$G$112,$AB1451),"")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24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6x1"),WEEKDAY($F1451,2)=6,AND($A1451=$A1440,$L1440&gt;0)),"Folga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57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56012</v>
      </c>
      <c r="B1452" s="17" t="s">
        <v>198</v>
      </c>
      <c r="C1452" s="17" t="str">
        <f>IFERROR(INDEX(Cadastro!$C$5:$C$112,$AB1452),"NÃO INFORMADO")</f>
        <v>MEC</v>
      </c>
      <c r="D1452" s="17" t="str">
        <f>IFERROR(INDEX(Cadastro!$D$5:$D$112,$AB1452),"")</f>
        <v>A</v>
      </c>
      <c r="E1452" s="17" t="str">
        <f>IFERROR(INDEX(Cadastro!$G$5:$G$112,$AB1452),"")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48"/>
        <v/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6x1"),WEEKDAY($F1452,2)=6,AND($A1452=$A1441,$L1441&gt;0)),"Folga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57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56012</v>
      </c>
      <c r="B1453" s="17" t="s">
        <v>198</v>
      </c>
      <c r="C1453" s="17" t="str">
        <f>IFERROR(INDEX(Cadastro!$C$5:$C$112,$AB1453),"NÃO INFORMADO")</f>
        <v>MEC</v>
      </c>
      <c r="D1453" s="17" t="str">
        <f>IFERROR(INDEX(Cadastro!$D$5:$D$112,$AB1453),"")</f>
        <v>A</v>
      </c>
      <c r="E1453" s="17" t="str">
        <f>IFERROR(INDEX(Cadastro!$G$5:$G$112,$AB1453),"")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6x1"),WEEKDAY($F1453,2)=6,AND($A1453=$A1442,$L1442&gt;0)),"Folga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57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56012</v>
      </c>
      <c r="B1454" s="17" t="s">
        <v>198</v>
      </c>
      <c r="C1454" s="17" t="str">
        <f>IFERROR(INDEX(Cadastro!$C$5:$C$112,$AB1454),"NÃO INFORMADO")</f>
        <v>MEC</v>
      </c>
      <c r="D1454" s="17" t="str">
        <f>IFERROR(INDEX(Cadastro!$D$5:$D$112,$AB1454),"")</f>
        <v>A</v>
      </c>
      <c r="E1454" s="17" t="str">
        <f>IFERROR(INDEX(Cadastro!$G$5:$G$112,$AB1454),"")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247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6x1"),WEEKDAY($F1454,2)=6,AND($A1454=$A1443,$L1443&gt;0)),"Folga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57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56012</v>
      </c>
      <c r="B1455" s="17" t="s">
        <v>198</v>
      </c>
      <c r="C1455" s="17" t="str">
        <f>IFERROR(INDEX(Cadastro!$C$5:$C$112,$AB1455),"NÃO INFORMADO")</f>
        <v>MEC</v>
      </c>
      <c r="D1455" s="17" t="str">
        <f>IFERROR(INDEX(Cadastro!$D$5:$D$112,$AB1455),"")</f>
        <v>A</v>
      </c>
      <c r="E1455" s="17" t="str">
        <f>IFERROR(INDEX(Cadastro!$G$5:$G$112,$AB1455),"")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6x1"),WEEKDAY($F1455,2)=6,AND($A1455=$A1444,$L1444&gt;0)),"Folga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57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56012</v>
      </c>
      <c r="B1456" s="17" t="s">
        <v>198</v>
      </c>
      <c r="C1456" s="17" t="str">
        <f>IFERROR(INDEX(Cadastro!$C$5:$C$112,$AB1456),"NÃO INFORMADO")</f>
        <v>MEC</v>
      </c>
      <c r="D1456" s="17" t="str">
        <f>IFERROR(INDEX(Cadastro!$D$5:$D$112,$AB1456),"")</f>
        <v>A</v>
      </c>
      <c r="E1456" s="17" t="str">
        <f>IFERROR(INDEX(Cadastro!$G$5:$G$112,$AB1456),"")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24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6x1"),WEEKDAY($F1456,2)=6,AND($A1456=$A1445,$L1445&gt;0)),"Folga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57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56012</v>
      </c>
      <c r="B1457" s="17" t="s">
        <v>198</v>
      </c>
      <c r="C1457" s="17" t="str">
        <f>IFERROR(INDEX(Cadastro!$C$5:$C$112,$AB1457),"NÃO INFORMADO")</f>
        <v>MEC</v>
      </c>
      <c r="D1457" s="17" t="str">
        <f>IFERROR(INDEX(Cadastro!$D$5:$D$112,$AB1457),"")</f>
        <v>A</v>
      </c>
      <c r="E1457" s="17" t="str">
        <f>IFERROR(INDEX(Cadastro!$G$5:$G$112,$AB1457),"")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24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6x1"),WEEKDAY($F1457,2)=6,AND($A1457=$A1446,$L1446&gt;0)),"Folga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57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56012</v>
      </c>
      <c r="B1458" s="17" t="s">
        <v>198</v>
      </c>
      <c r="C1458" s="17" t="str">
        <f>IFERROR(INDEX(Cadastro!$C$5:$C$112,$AB1458),"NÃO INFORMADO")</f>
        <v>MEC</v>
      </c>
      <c r="D1458" s="17" t="str">
        <f>IFERROR(INDEX(Cadastro!$D$5:$D$112,$AB1458),"")</f>
        <v>A</v>
      </c>
      <c r="E1458" s="17" t="str">
        <f>IFERROR(INDEX(Cadastro!$G$5:$G$112,$AB1458),"")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6x1"),WEEKDAY($F1458,2)=6,AND($A1458=$A1447,$L1447&gt;0)),"Folga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4 de 5 do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4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57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56012</v>
      </c>
      <c r="B1459" s="17" t="s">
        <v>198</v>
      </c>
      <c r="C1459" s="17" t="str">
        <f>IFERROR(INDEX(Cadastro!$C$5:$C$112,$AB1459),"NÃO INFORMADO")</f>
        <v>MEC</v>
      </c>
      <c r="D1459" s="17" t="str">
        <f>IFERROR(INDEX(Cadastro!$D$5:$D$112,$AB1459),"")</f>
        <v>A</v>
      </c>
      <c r="E1459" s="17" t="str">
        <f>IFERROR(INDEX(Cadastro!$G$5:$G$112,$AB1459),"")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6x1"),WEEKDAY($F1459,2)=6,AND($A1459=$A1448,$L1448&gt;0)),"Folga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5 de 5 do ciclo</v>
      </c>
      <c r="W1459" s="34">
        <f>IF(OR(OR($D1459="6x1",$D1459="FF 6x1"),$D1459="5x2"),"",IF($AB1459&lt;&gt;$AB1458,IF(IFERROR(INDEX(Cadastro!$F$5:$F$112,$AB1459),"")="",IF($L1459&gt;0,1,0),IF(IFERROR(INDEX(Cadastro!$F$5:$F$112,$AB1459),"")&lt;=IFERROR(INDEX(Parâmetros!$B$39:$B$48,MATCH($E1459,Parâmetros!$A$39:$A$48,0)),99),IFERROR(INDEX(Cadastro!$F$5:$F$112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5</v>
      </c>
      <c r="X1459" s="34">
        <f>IF(OR(OR($D1459="6x1",$D1459="FF 6x1"),$D1459="5x2"),"",IF($AB1459&lt;&gt;$AB1458,IF(IFERROR(INDEX(Cadastro!$F$5:$F$112,$AB1459),"")="",0,IF(IFERROR(INDEX(Cadastro!$F$5:$F$112,$AB1459),"")&gt;IFERROR(INDEX(Parâmetros!$B$39:$B$48,MATCH($E1459,Parâmetros!$A$39:$A$48,0)),99),IFERROR(INDEX(Cadastro!$F$5:$F$112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registro"),IF(AND($AB1459&lt;&gt;$AB1458,IFERROR(INDEX(Cadastro!$F$5:$F$112,$AB1459),"")=""),"Indeterminado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IFERROR(MATCH($A1459&amp;"|"&amp;TEXT(_xlfn.MAXIFS(Cadastro!$E$5:$E$112,Cadastro!$A$5:$A$112,$A1459,Cadastro!$E$5:$E$112,"&lt;="&amp;$F1459),"yyyymmdd"),Cadastro!$I$5:$I$112,0),"")</f>
        <v>57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56012</v>
      </c>
      <c r="B1460" s="17" t="s">
        <v>198</v>
      </c>
      <c r="C1460" s="17" t="str">
        <f>IFERROR(INDEX(Cadastro!$C$5:$C$112,$AB1460),"NÃO INFORMADO")</f>
        <v>MEC</v>
      </c>
      <c r="D1460" s="17" t="str">
        <f>IFERROR(INDEX(Cadastro!$D$5:$D$112,$AB1460),"")</f>
        <v>A</v>
      </c>
      <c r="E1460" s="17" t="str">
        <f>IFERROR(INDEX(Cadastro!$G$5:$G$112,$AB1460),"")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/>
      </c>
      <c r="L1460" s="30">
        <f>SUMIFS(Dados!$E:$E,Dados!$A:$A,$A1460,Dados!$S:$S,$F1460)</f>
        <v>0</v>
      </c>
      <c r="M1460" s="30" t="str">
        <f>IFERROR(INDEX(Parâmetros!$E$6:$E$11,MATCH($K1460,Parâmetros!$A$6:$A$11,0)),"")</f>
        <v/>
      </c>
      <c r="N1460" s="33" t="str">
        <f t="shared" si="247"/>
        <v/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Folga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6x1"),WEEKDAY($F1460,2)=6,AND($A1460=$A1449,$L1449&gt;0)),"Folga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Folga prevista pelo ciclo</v>
      </c>
      <c r="W1460" s="34">
        <f>IF(OR(OR($D1460="6x1",$D1460="FF 6x1"),$D1460="5x2"),"",IF($AB1460&lt;&gt;$AB1459,IF(IFERROR(INDEX(Cadastro!$F$5:$F$112,$AB1460),"")="",IF($L1460&gt;0,1,0),IF(IFERROR(INDEX(Cadastro!$F$5:$F$112,$AB1460),"")&lt;=IFERROR(INDEX(Parâmetros!$B$39:$B$48,MATCH($E1460,Parâmetros!$A$39:$A$48,0)),99),IFERROR(INDEX(Cadastro!$F$5:$F$112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0</v>
      </c>
      <c r="X1460" s="34">
        <f>IF(OR(OR($D1460="6x1",$D1460="FF 6x1"),$D1460="5x2"),"",IF($AB1460&lt;&gt;$AB1459,IF(IFERROR(INDEX(Cadastro!$F$5:$F$112,$AB1460),"")="",0,IF(IFERROR(INDEX(Cadastro!$F$5:$F$112,$AB1460),"")&gt;IFERROR(INDEX(Parâmetros!$B$39:$B$48,MATCH($E1460,Parâmetros!$A$39:$A$48,0)),99),IFERROR(INDEX(Cadastro!$F$5:$F$112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1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registro"),IF(AND($AB1460&lt;&gt;$AB1459,IFERROR(INDEX(Cadastro!$F$5:$F$112,$AB1460),"")=""),"Indeterminado (início da série)",IF($X1460&gt;0,"Folga","Falta de registro"))))))))</f>
        <v>Folga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IFERROR(MATCH($A1460&amp;"|"&amp;TEXT(_xlfn.MAXIFS(Cadastro!$E$5:$E$112,Cadastro!$A$5:$A$112,$A1460,Cadastro!$E$5:$E$112,"&lt;="&amp;$F1460),"yyyymmdd"),Cadastro!$I$5:$I$112,0),"")</f>
        <v>57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56012</v>
      </c>
      <c r="B1461" s="17" t="s">
        <v>198</v>
      </c>
      <c r="C1461" s="17" t="str">
        <f>IFERROR(INDEX(Cadastro!$C$5:$C$112,$AB1461),"NÃO INFORMADO")</f>
        <v>MEC</v>
      </c>
      <c r="D1461" s="17" t="str">
        <f>IFERROR(INDEX(Cadastro!$D$5:$D$112,$AB1461),"")</f>
        <v>A</v>
      </c>
      <c r="E1461" s="17" t="str">
        <f>IFERROR(INDEX(Cadastro!$G$5:$G$112,$AB1461),"")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6x1"),WEEKDAY($F1461,2)=6,AND($A1461=$A1450,$L1450&gt;0)),"Folga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1 de 5 do ciclo</v>
      </c>
      <c r="W1461" s="34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1</v>
      </c>
      <c r="X1461" s="34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57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56012</v>
      </c>
      <c r="B1462" s="17" t="s">
        <v>198</v>
      </c>
      <c r="C1462" s="17" t="str">
        <f>IFERROR(INDEX(Cadastro!$C$5:$C$112,$AB1462),"NÃO INFORMADO")</f>
        <v>MEC</v>
      </c>
      <c r="D1462" s="17" t="str">
        <f>IFERROR(INDEX(Cadastro!$D$5:$D$112,$AB1462),"")</f>
        <v>A</v>
      </c>
      <c r="E1462" s="17" t="str">
        <f>IFERROR(INDEX(Cadastro!$G$5:$G$112,$AB1462),"")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6x1"),WEEKDAY($F1462,2)=6,AND($A1462=$A1451,$L1451&gt;0)),"Folga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2 de 5 do ciclo</v>
      </c>
      <c r="W1462" s="34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2</v>
      </c>
      <c r="X1462" s="34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57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56012</v>
      </c>
      <c r="B1463" s="17" t="s">
        <v>198</v>
      </c>
      <c r="C1463" s="17" t="str">
        <f>IFERROR(INDEX(Cadastro!$C$5:$C$112,$AB1463),"NÃO INFORMADO")</f>
        <v>MEC</v>
      </c>
      <c r="D1463" s="17" t="str">
        <f>IFERROR(INDEX(Cadastro!$D$5:$D$112,$AB1463),"")</f>
        <v>A</v>
      </c>
      <c r="E1463" s="17" t="str">
        <f>IFERROR(INDEX(Cadastro!$G$5:$G$112,$AB1463),"")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A</v>
      </c>
      <c r="L1463" s="30">
        <f>SUMIFS(Dados!$E:$E,Dados!$A:$A,$A1463,Dados!$S:$S,$F1463)</f>
        <v>0</v>
      </c>
      <c r="M1463" s="30">
        <f>IFERROR(INDEX(Parâmetros!$E$6:$E$11,MATCH($K1463,Parâmetros!$A$6:$A$11,0)),"")</f>
        <v>7.58</v>
      </c>
      <c r="N1463" s="33">
        <f t="shared" si="247"/>
        <v>0</v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Fora da apuração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6x1"),WEEKDAY($F1463,2)=6,AND($A1463=$A1452,$L1452&gt;0)),"Folga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FALTA DE REGISTRO · dia 3 de 5 do ciclo</v>
      </c>
      <c r="W1463" s="34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3</v>
      </c>
      <c r="X1463" s="34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Falta de registro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57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56012</v>
      </c>
      <c r="B1464" s="17" t="s">
        <v>198</v>
      </c>
      <c r="C1464" s="17" t="str">
        <f>IFERROR(INDEX(Cadastro!$C$5:$C$112,$AB1464),"NÃO INFORMADO")</f>
        <v>MEC</v>
      </c>
      <c r="D1464" s="17" t="str">
        <f>IFERROR(INDEX(Cadastro!$D$5:$D$112,$AB1464),"")</f>
        <v>A</v>
      </c>
      <c r="E1464" s="17" t="str">
        <f>IFERROR(INDEX(Cadastro!$G$5:$G$112,$AB1464),"")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6x1"),WEEKDAY($F1464,2)=6,AND($A1464=$A1453,$L1453&gt;0)),"Folga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4 de 5 do ciclo</v>
      </c>
      <c r="W1464" s="34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4</v>
      </c>
      <c r="X1464" s="34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57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56012</v>
      </c>
      <c r="B1465" s="17" t="s">
        <v>198</v>
      </c>
      <c r="C1465" s="17" t="str">
        <f>IFERROR(INDEX(Cadastro!$C$5:$C$112,$AB1465),"NÃO INFORMADO")</f>
        <v>MEC</v>
      </c>
      <c r="D1465" s="17" t="str">
        <f>IFERROR(INDEX(Cadastro!$D$5:$D$112,$AB1465),"")</f>
        <v>A</v>
      </c>
      <c r="E1465" s="17" t="str">
        <f>IFERROR(INDEX(Cadastro!$G$5:$G$112,$AB1465),"")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6x1"),WEEKDAY($F1465,2)=6,AND($A1465=$A1454,$L1454&gt;0)),"Folga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5 de 5 do ciclo</v>
      </c>
      <c r="W1465" s="34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5</v>
      </c>
      <c r="X1465" s="34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57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56012</v>
      </c>
      <c r="B1466" s="17" t="s">
        <v>198</v>
      </c>
      <c r="C1466" s="17" t="str">
        <f>IFERROR(INDEX(Cadastro!$C$5:$C$112,$AB1466),"NÃO INFORMADO")</f>
        <v>MEC</v>
      </c>
      <c r="D1466" s="17" t="str">
        <f>IFERROR(INDEX(Cadastro!$D$5:$D$112,$AB1466),"")</f>
        <v>A</v>
      </c>
      <c r="E1466" s="17" t="str">
        <f>IFERROR(INDEX(Cadastro!$G$5:$G$112,$AB1466),"")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47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6x1"),WEEKDAY($F1466,2)=6,AND($A1466=$A1455,$L1455&gt;0)),"Folga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prevista pelo ciclo</v>
      </c>
      <c r="W1466" s="34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0</v>
      </c>
      <c r="X1466" s="34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1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IFERROR(MATCH($A1466&amp;"|"&amp;TEXT(_xlfn.MAXIFS(Cadastro!$E$5:$E$112,Cadastro!$A$5:$A$112,$A1466,Cadastro!$E$5:$E$112,"&lt;="&amp;$F1466),"yyyymmdd"),Cadastro!$I$5:$I$112,0),"")</f>
        <v>57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56012</v>
      </c>
      <c r="B1467" s="17" t="s">
        <v>198</v>
      </c>
      <c r="C1467" s="17" t="str">
        <f>IFERROR(INDEX(Cadastro!$C$5:$C$112,$AB1467),"NÃO INFORMADO")</f>
        <v>MEC</v>
      </c>
      <c r="D1467" s="17" t="str">
        <f>IFERROR(INDEX(Cadastro!$D$5:$D$112,$AB1467),"")</f>
        <v>A</v>
      </c>
      <c r="E1467" s="17" t="str">
        <f>IFERROR(INDEX(Cadastro!$G$5:$G$112,$AB1467),"")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6x1"),WEEKDAY($F1467,2)=6,AND($A1467=$A1456,$L1456&gt;0)),"Folga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1 de 5 do ciclo</v>
      </c>
      <c r="W1467" s="34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1</v>
      </c>
      <c r="X1467" s="34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IFERROR(MATCH($A1467&amp;"|"&amp;TEXT(_xlfn.MAXIFS(Cadastro!$E$5:$E$112,Cadastro!$A$5:$A$112,$A1467,Cadastro!$E$5:$E$112,"&lt;="&amp;$F1467),"yyyymmdd"),Cadastro!$I$5:$I$112,0),"")</f>
        <v>57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56012</v>
      </c>
      <c r="B1468" s="17" t="s">
        <v>198</v>
      </c>
      <c r="C1468" s="17" t="str">
        <f>IFERROR(INDEX(Cadastro!$C$5:$C$112,$AB1468),"NÃO INFORMADO")</f>
        <v>MEC</v>
      </c>
      <c r="D1468" s="17" t="str">
        <f>IFERROR(INDEX(Cadastro!$D$5:$D$112,$AB1468),"")</f>
        <v>A</v>
      </c>
      <c r="E1468" s="17" t="str">
        <f>IFERROR(INDEX(Cadastro!$G$5:$G$112,$AB1468),"")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6x1"),WEEKDAY($F1468,2)=6,AND($A1468=$A1457,$L1457&gt;0)),"Folga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2 de 5 do ciclo</v>
      </c>
      <c r="W1468" s="34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2</v>
      </c>
      <c r="X1468" s="34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57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56012</v>
      </c>
      <c r="B1469" s="17" t="s">
        <v>198</v>
      </c>
      <c r="C1469" s="17" t="str">
        <f>IFERROR(INDEX(Cadastro!$C$5:$C$112,$AB1469),"NÃO INFORMADO")</f>
        <v>MEC</v>
      </c>
      <c r="D1469" s="17" t="str">
        <f>IFERROR(INDEX(Cadastro!$D$5:$D$112,$AB1469),"")</f>
        <v>A</v>
      </c>
      <c r="E1469" s="17" t="str">
        <f>IFERROR(INDEX(Cadastro!$G$5:$G$112,$AB1469),"")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A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7.58</v>
      </c>
      <c r="N1469" s="33">
        <f t="shared" si="247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6x1"),WEEKDAY($F1469,2)=6,AND($A1469=$A1458,$L1458&gt;0)),"Folga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3 de 5 do ciclo</v>
      </c>
      <c r="W1469" s="34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3</v>
      </c>
      <c r="X1469" s="34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57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56012</v>
      </c>
      <c r="B1470" s="17" t="s">
        <v>198</v>
      </c>
      <c r="C1470" s="17" t="str">
        <f>IFERROR(INDEX(Cadastro!$C$5:$C$112,$AB1470),"NÃO INFORMADO")</f>
        <v>MEC</v>
      </c>
      <c r="D1470" s="17" t="str">
        <f>IFERROR(INDEX(Cadastro!$D$5:$D$112,$AB1470),"")</f>
        <v>A</v>
      </c>
      <c r="E1470" s="17" t="str">
        <f>IFERROR(INDEX(Cadastro!$G$5:$G$112,$AB1470),"")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6x1"),WEEKDAY($F1470,2)=6,AND($A1470=$A1459,$L1459&gt;0)),"Folga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4 de 5 do ciclo</v>
      </c>
      <c r="W1470" s="34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4</v>
      </c>
      <c r="X1470" s="34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IFERROR(MATCH($A1470&amp;"|"&amp;TEXT(_xlfn.MAXIFS(Cadastro!$E$5:$E$112,Cadastro!$A$5:$A$112,$A1470,Cadastro!$E$5:$E$112,"&lt;="&amp;$F1470),"yyyymmdd"),Cadastro!$I$5:$I$112,0),"")</f>
        <v>57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56012</v>
      </c>
      <c r="B1471" s="17" t="s">
        <v>198</v>
      </c>
      <c r="C1471" s="17" t="str">
        <f>IFERROR(INDEX(Cadastro!$C$5:$C$112,$AB1471),"NÃO INFORMADO")</f>
        <v>MEC</v>
      </c>
      <c r="D1471" s="17" t="str">
        <f>IFERROR(INDEX(Cadastro!$D$5:$D$112,$AB1471),"")</f>
        <v>A</v>
      </c>
      <c r="E1471" s="17" t="str">
        <f>IFERROR(INDEX(Cadastro!$G$5:$G$112,$AB1471),"")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6x1"),WEEKDAY($F1471,2)=6,AND($A1471=$A1460,$L1460&gt;0)),"Folga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5 de 5 do ciclo</v>
      </c>
      <c r="W1471" s="34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5</v>
      </c>
      <c r="X1471" s="34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57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56012</v>
      </c>
      <c r="B1472" s="17" t="s">
        <v>198</v>
      </c>
      <c r="C1472" s="17" t="str">
        <f>IFERROR(INDEX(Cadastro!$C$5:$C$112,$AB1472),"NÃO INFORMADO")</f>
        <v>MEC</v>
      </c>
      <c r="D1472" s="17" t="str">
        <f>IFERROR(INDEX(Cadastro!$D$5:$D$112,$AB1472),"")</f>
        <v>A</v>
      </c>
      <c r="E1472" s="17" t="str">
        <f>IFERROR(INDEX(Cadastro!$G$5:$G$112,$AB1472),"")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/>
      </c>
      <c r="L1472" s="30">
        <f>SUMIFS(Dados!$E:$E,Dados!$A:$A,$A1472,Dados!$S:$S,$F1472)</f>
        <v>0</v>
      </c>
      <c r="M1472" s="30" t="str">
        <f>IFERROR(INDEX(Parâmetros!$E$6:$E$11,MATCH($K1472,Parâmetros!$A$6:$A$11,0)),"")</f>
        <v/>
      </c>
      <c r="N1472" s="33" t="str">
        <f t="shared" si="247"/>
        <v/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Folga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6x1"),WEEKDAY($F1472,2)=6,AND($A1472=$A1461,$L1461&gt;0)),"Folga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Folga prevista pelo ciclo</v>
      </c>
      <c r="W1472" s="34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0</v>
      </c>
      <c r="X1472" s="34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1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Folga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57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56012</v>
      </c>
      <c r="B1473" s="17" t="s">
        <v>198</v>
      </c>
      <c r="C1473" s="17" t="str">
        <f>IFERROR(INDEX(Cadastro!$C$5:$C$112,$AB1473),"NÃO INFORMADO")</f>
        <v>MEC</v>
      </c>
      <c r="D1473" s="17" t="str">
        <f>IFERROR(INDEX(Cadastro!$D$5:$D$112,$AB1473),"")</f>
        <v>A</v>
      </c>
      <c r="E1473" s="17" t="str">
        <f>IFERROR(INDEX(Cadastro!$G$5:$G$112,$AB1473),"")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6x1"),WEEKDAY($F1473,2)=6,AND($A1473=$A1462,$L1462&gt;0)),"Folga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1 de 5 do ciclo</v>
      </c>
      <c r="W1473" s="34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1</v>
      </c>
      <c r="X1473" s="34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57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56012</v>
      </c>
      <c r="B1474" s="17" t="s">
        <v>198</v>
      </c>
      <c r="C1474" s="17" t="str">
        <f>IFERROR(INDEX(Cadastro!$C$5:$C$112,$AB1474),"NÃO INFORMADO")</f>
        <v>MEC</v>
      </c>
      <c r="D1474" s="17" t="str">
        <f>IFERROR(INDEX(Cadastro!$D$5:$D$112,$AB1474),"")</f>
        <v>A</v>
      </c>
      <c r="E1474" s="17" t="str">
        <f>IFERROR(INDEX(Cadastro!$G$5:$G$112,$AB1474),"")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6x1"),WEEKDAY($F1474,2)=6,AND($A1474=$A1463,$L1463&gt;0)),"Folga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2 de 5 do ciclo</v>
      </c>
      <c r="W1474" s="34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2</v>
      </c>
      <c r="X1474" s="34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IFERROR(MATCH($A1474&amp;"|"&amp;TEXT(_xlfn.MAXIFS(Cadastro!$E$5:$E$112,Cadastro!$A$5:$A$112,$A1474,Cadastro!$E$5:$E$112,"&lt;="&amp;$F1474),"yyyymmdd"),Cadastro!$I$5:$I$112,0),"")</f>
        <v>57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56012</v>
      </c>
      <c r="B1475" s="17" t="s">
        <v>198</v>
      </c>
      <c r="C1475" s="17" t="str">
        <f>IFERROR(INDEX(Cadastro!$C$5:$C$112,$AB1475),"NÃO INFORMADO")</f>
        <v>MEC</v>
      </c>
      <c r="D1475" s="17" t="str">
        <f>IFERROR(INDEX(Cadastro!$D$5:$D$112,$AB1475),"")</f>
        <v>A</v>
      </c>
      <c r="E1475" s="17" t="str">
        <f>IFERROR(INDEX(Cadastro!$G$5:$G$112,$AB1475),"")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A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7.58</v>
      </c>
      <c r="N1475" s="33">
        <f t="shared" si="247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6x1"),WEEKDAY($F1475,2)=6,AND($A1475=$A1464,$L1464&gt;0)),"Folga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3 de 5 do ciclo</v>
      </c>
      <c r="W1475" s="34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3</v>
      </c>
      <c r="X1475" s="34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57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56012</v>
      </c>
      <c r="B1476" s="17" t="s">
        <v>198</v>
      </c>
      <c r="C1476" s="17" t="str">
        <f>IFERROR(INDEX(Cadastro!$C$5:$C$112,$AB1476),"NÃO INFORMADO")</f>
        <v>MEC</v>
      </c>
      <c r="D1476" s="17" t="str">
        <f>IFERROR(INDEX(Cadastro!$D$5:$D$112,$AB1476),"")</f>
        <v>A</v>
      </c>
      <c r="E1476" s="17" t="str">
        <f>IFERROR(INDEX(Cadastro!$G$5:$G$112,$AB1476),"")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6x1"),WEEKDAY($F1476,2)=6,AND($A1476=$A1465,$L1465&gt;0)),"Folga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4 de 5 do ciclo</v>
      </c>
      <c r="W1476" s="34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4</v>
      </c>
      <c r="X1476" s="34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57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56012</v>
      </c>
      <c r="B1477" s="17" t="s">
        <v>198</v>
      </c>
      <c r="C1477" s="17" t="str">
        <f>IFERROR(INDEX(Cadastro!$C$5:$C$112,$AB1477),"NÃO INFORMADO")</f>
        <v>MEC</v>
      </c>
      <c r="D1477" s="17" t="str">
        <f>IFERROR(INDEX(Cadastro!$D$5:$D$112,$AB1477),"")</f>
        <v>A</v>
      </c>
      <c r="E1477" s="17" t="str">
        <f>IFERROR(INDEX(Cadastro!$G$5:$G$112,$AB1477),"")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6x1"),WEEKDAY($F1477,2)=6,AND($A1477=$A1466,$L1466&gt;0)),"Folga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5 de 5 do ciclo</v>
      </c>
      <c r="W1477" s="34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5</v>
      </c>
      <c r="X1477" s="34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57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56012</v>
      </c>
      <c r="B1478" s="17" t="s">
        <v>198</v>
      </c>
      <c r="C1478" s="17" t="str">
        <f>IFERROR(INDEX(Cadastro!$C$5:$C$112,$AB1478),"NÃO INFORMADO")</f>
        <v>MEC</v>
      </c>
      <c r="D1478" s="17" t="str">
        <f>IFERROR(INDEX(Cadastro!$D$5:$D$112,$AB1478),"")</f>
        <v>A</v>
      </c>
      <c r="E1478" s="17" t="str">
        <f>IFERROR(INDEX(Cadastro!$G$5:$G$112,$AB1478),"")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/>
      </c>
      <c r="L1478" s="30">
        <f>SUMIFS(Dados!$E:$E,Dados!$A:$A,$A1478,Dados!$S:$S,$F1478)</f>
        <v>0</v>
      </c>
      <c r="M1478" s="30" t="str">
        <f>IFERROR(INDEX(Parâmetros!$E$6:$E$11,MATCH($K1478,Parâmetros!$A$6:$A$11,0)),"")</f>
        <v/>
      </c>
      <c r="N1478" s="33" t="str">
        <f t="shared" si="247"/>
        <v/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Folga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6x1"),WEEKDAY($F1478,2)=6,AND($A1478=$A1467,$L1467&gt;0)),"Folga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Folga prevista pelo ciclo</v>
      </c>
      <c r="W1478" s="34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0</v>
      </c>
      <c r="X1478" s="34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1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Folga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57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10495</v>
      </c>
      <c r="B1479" s="17" t="s">
        <v>199</v>
      </c>
      <c r="C1479" s="17" t="str">
        <f>IFERROR(INDEX(Cadastro!$C$5:$C$112,$AB1479),"NÃO INFORMADO")</f>
        <v>ELE</v>
      </c>
      <c r="D1479" s="17" t="str">
        <f>IFERROR(INDEX(Cadastro!$D$5:$D$112,$AB1479),"")</f>
        <v>A</v>
      </c>
      <c r="E1479" s="17" t="str">
        <f>IFERROR(INDEX(Cadastro!$G$5:$G$112,$AB1479),"")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827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4.7300000000000004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0.62401055408970985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Não</v>
      </c>
      <c r="S1479" s="30">
        <f t="shared" ref="S1479:S1514" si="256">IF($Q1479&lt;&gt;"Sim","",MAX(0,$M1479*$O1479-$L1479))</f>
        <v>1.3339999999999996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Abaixo da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6x1"),WEEKDAY($F1479,2)=6,AND($A1479=$A1468,$L1468&gt;0)),"Folga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58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10495</v>
      </c>
      <c r="B1480" s="17" t="s">
        <v>199</v>
      </c>
      <c r="C1480" s="17" t="str">
        <f>IFERROR(INDEX(Cadastro!$C$5:$C$112,$AB1480),"NÃO INFORMADO")</f>
        <v>ELE</v>
      </c>
      <c r="D1480" s="17" t="str">
        <f>IFERROR(INDEX(Cadastro!$D$5:$D$112,$AB1480),"")</f>
        <v>A</v>
      </c>
      <c r="E1480" s="17" t="str">
        <f>IFERROR(INDEX(Cadastro!$G$5:$G$112,$AB1480),"")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496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1.18</v>
      </c>
      <c r="M1480" s="30">
        <f>IFERROR(INDEX(Parâmetros!$E$6:$E$11,MATCH($K1480,Parâmetros!$A$6:$A$11,0)),"")</f>
        <v>7.58</v>
      </c>
      <c r="N1480" s="33">
        <f t="shared" si="253"/>
        <v>0.15567282321899736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Não</v>
      </c>
      <c r="S1480" s="30">
        <f t="shared" si="256"/>
        <v>4.8840000000000003</v>
      </c>
      <c r="T1480" s="32" t="str">
        <f>IF($Q1480&lt;&gt;"Sim","",IF($N1480&gt;Parâmetros!$E$15,"Sim","Não"))</f>
        <v>Não</v>
      </c>
      <c r="U1480" s="17" t="str">
        <f t="shared" si="25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6x1"),WEEKDAY($F1480,2)=6,AND($A1480=$A1469,$L1469&gt;0)),"Folga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58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10495</v>
      </c>
      <c r="B1481" s="17" t="s">
        <v>199</v>
      </c>
      <c r="C1481" s="17" t="str">
        <f>IFERROR(INDEX(Cadastro!$C$5:$C$112,$AB1481),"NÃO INFORMADO")</f>
        <v>ELE</v>
      </c>
      <c r="D1481" s="17" t="str">
        <f>IFERROR(INDEX(Cadastro!$D$5:$D$112,$AB1481),"")</f>
        <v>A</v>
      </c>
      <c r="E1481" s="17" t="str">
        <f>IFERROR(INDEX(Cadastro!$G$5:$G$112,$AB1481),"")</f>
        <v>A</v>
      </c>
      <c r="F1481" s="29">
        <v>46267</v>
      </c>
      <c r="G1481" s="32" t="str">
        <f t="shared" si="252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5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54"/>
        <v/>
      </c>
      <c r="R1481" s="32" t="str">
        <f t="shared" si="255"/>
        <v/>
      </c>
      <c r="S1481" s="30" t="str">
        <f t="shared" si="256"/>
        <v/>
      </c>
      <c r="T1481" s="32" t="str">
        <f>IF($Q1481&lt;&gt;"Sim","",IF($N1481&gt;Parâmetros!$E$15,"Sim","Não"))</f>
        <v/>
      </c>
      <c r="U1481" s="17" t="str">
        <f t="shared" si="25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6x1"),WEEKDAY($F1481,2)=6,AND($A1481=$A1470,$L1470&gt;0)),"Folga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prevista pelo ciclo</v>
      </c>
      <c r="W1481" s="34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0</v>
      </c>
      <c r="X1481" s="34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1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IFERROR(MATCH($A1481&amp;"|"&amp;TEXT(_xlfn.MAXIFS(Cadastro!$E$5:$E$112,Cadastro!$A$5:$A$112,$A1481,Cadastro!$E$5:$E$112,"&lt;="&amp;$F1481),"yyyymmdd"),Cadastro!$I$5:$I$112,0),"")</f>
        <v>58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10495</v>
      </c>
      <c r="B1482" s="17" t="s">
        <v>199</v>
      </c>
      <c r="C1482" s="17" t="str">
        <f>IFERROR(INDEX(Cadastro!$C$5:$C$112,$AB1482),"NÃO INFORMADO")</f>
        <v>ELE</v>
      </c>
      <c r="D1482" s="17" t="str">
        <f>IFERROR(INDEX(Cadastro!$D$5:$D$112,$AB1482),"")</f>
        <v>A</v>
      </c>
      <c r="E1482" s="17" t="str">
        <f>IFERROR(INDEX(Cadastro!$G$5:$G$112,$AB1482),"")</f>
        <v>A</v>
      </c>
      <c r="F1482" s="29">
        <v>46268</v>
      </c>
      <c r="G1482" s="32" t="str">
        <f t="shared" si="252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0</v>
      </c>
      <c r="M1482" s="30">
        <f>IFERROR(INDEX(Parâmetros!$E$6:$E$11,MATCH($K1482,Parâmetros!$A$6:$A$11,0)),"")</f>
        <v>7.58</v>
      </c>
      <c r="N1482" s="33">
        <f t="shared" si="25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54"/>
        <v/>
      </c>
      <c r="R1482" s="32" t="str">
        <f t="shared" si="255"/>
        <v/>
      </c>
      <c r="S1482" s="30" t="str">
        <f t="shared" si="256"/>
        <v/>
      </c>
      <c r="T1482" s="32" t="str">
        <f>IF($Q1482&lt;&gt;"Sim","",IF($N1482&gt;Parâmetros!$E$15,"Sim","Não"))</f>
        <v/>
      </c>
      <c r="U1482" s="17" t="str">
        <f t="shared" si="25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6x1"),WEEKDAY($F1482,2)=6,AND($A1482=$A1471,$L1471&gt;0)),"Folga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1 de 5 do ciclo</v>
      </c>
      <c r="W1482" s="34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1</v>
      </c>
      <c r="X1482" s="34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58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10495</v>
      </c>
      <c r="B1483" s="17" t="s">
        <v>199</v>
      </c>
      <c r="C1483" s="17" t="str">
        <f>IFERROR(INDEX(Cadastro!$C$5:$C$112,$AB1483),"NÃO INFORMADO")</f>
        <v>ELE</v>
      </c>
      <c r="D1483" s="17" t="str">
        <f>IFERROR(INDEX(Cadastro!$D$5:$D$112,$AB1483),"")</f>
        <v>A</v>
      </c>
      <c r="E1483" s="17" t="str">
        <f>IFERROR(INDEX(Cadastro!$G$5:$G$112,$AB1483),"")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A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7.58</v>
      </c>
      <c r="N1483" s="33">
        <f t="shared" si="25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6x1"),WEEKDAY($F1483,2)=6,AND($A1483=$A1472,$L1472&gt;0)),"Folga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2 de 5 do ciclo</v>
      </c>
      <c r="W1483" s="34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2</v>
      </c>
      <c r="X1483" s="34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58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10495</v>
      </c>
      <c r="B1484" s="17" t="s">
        <v>199</v>
      </c>
      <c r="C1484" s="17" t="str">
        <f>IFERROR(INDEX(Cadastro!$C$5:$C$112,$AB1484),"NÃO INFORMADO")</f>
        <v>ELE</v>
      </c>
      <c r="D1484" s="17" t="str">
        <f>IFERROR(INDEX(Cadastro!$D$5:$D$112,$AB1484),"")</f>
        <v>A</v>
      </c>
      <c r="E1484" s="17" t="str">
        <f>IFERROR(INDEX(Cadastro!$G$5:$G$112,$AB1484),"")</f>
        <v>A</v>
      </c>
      <c r="F1484" s="29">
        <v>46270</v>
      </c>
      <c r="G1484" s="32" t="str">
        <f t="shared" si="252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7.58</v>
      </c>
      <c r="N1484" s="33">
        <f t="shared" si="25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54"/>
        <v/>
      </c>
      <c r="R1484" s="32" t="str">
        <f t="shared" si="255"/>
        <v/>
      </c>
      <c r="S1484" s="30" t="str">
        <f t="shared" si="256"/>
        <v/>
      </c>
      <c r="T1484" s="32" t="str">
        <f>IF($Q1484&lt;&gt;"Sim","",IF($N1484&gt;Parâmetros!$E$15,"Sim","Não"))</f>
        <v/>
      </c>
      <c r="U1484" s="17" t="str">
        <f t="shared" si="25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6x1"),WEEKDAY($F1484,2)=6,AND($A1484=$A1473,$L1473&gt;0)),"Folga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3 de 5 do ciclo</v>
      </c>
      <c r="W1484" s="34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3</v>
      </c>
      <c r="X1484" s="34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58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10495</v>
      </c>
      <c r="B1485" s="17" t="s">
        <v>199</v>
      </c>
      <c r="C1485" s="17" t="str">
        <f>IFERROR(INDEX(Cadastro!$C$5:$C$112,$AB1485),"NÃO INFORMADO")</f>
        <v>ELE</v>
      </c>
      <c r="D1485" s="17" t="str">
        <f>IFERROR(INDEX(Cadastro!$D$5:$D$112,$AB1485),"")</f>
        <v>A</v>
      </c>
      <c r="E1485" s="17" t="str">
        <f>IFERROR(INDEX(Cadastro!$G$5:$G$112,$AB1485),"")</f>
        <v>A</v>
      </c>
      <c r="F1485" s="29">
        <v>46271</v>
      </c>
      <c r="G1485" s="32" t="str">
        <f t="shared" si="252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7.58</v>
      </c>
      <c r="N1485" s="33">
        <f t="shared" si="25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54"/>
        <v/>
      </c>
      <c r="R1485" s="32" t="str">
        <f t="shared" si="255"/>
        <v/>
      </c>
      <c r="S1485" s="30" t="str">
        <f t="shared" si="256"/>
        <v/>
      </c>
      <c r="T1485" s="32" t="str">
        <f>IF($Q1485&lt;&gt;"Sim","",IF($N1485&gt;Parâmetros!$E$15,"Sim","Não"))</f>
        <v/>
      </c>
      <c r="U1485" s="17" t="str">
        <f t="shared" si="25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6x1"),WEEKDAY($F1485,2)=6,AND($A1485=$A1474,$L1474&gt;0)),"Folga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4 de 5 do ciclo</v>
      </c>
      <c r="W1485" s="34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4</v>
      </c>
      <c r="X1485" s="34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58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10495</v>
      </c>
      <c r="B1486" s="17" t="s">
        <v>199</v>
      </c>
      <c r="C1486" s="17" t="str">
        <f>IFERROR(INDEX(Cadastro!$C$5:$C$112,$AB1486),"NÃO INFORMADO")</f>
        <v>ELE</v>
      </c>
      <c r="D1486" s="17" t="str">
        <f>IFERROR(INDEX(Cadastro!$D$5:$D$112,$AB1486),"")</f>
        <v>A</v>
      </c>
      <c r="E1486" s="17" t="str">
        <f>IFERROR(INDEX(Cadastro!$G$5:$G$112,$AB1486),"")</f>
        <v>A</v>
      </c>
      <c r="F1486" s="29">
        <v>46272</v>
      </c>
      <c r="G1486" s="32" t="str">
        <f t="shared" si="252"/>
        <v>seg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</v>
      </c>
      <c r="M1486" s="30">
        <f>IFERROR(INDEX(Parâmetros!$E$6:$E$11,MATCH($K1486,Parâmetros!$A$6:$A$11,0)),"")</f>
        <v>7.58</v>
      </c>
      <c r="N1486" s="33">
        <f t="shared" si="25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54"/>
        <v/>
      </c>
      <c r="R1486" s="32" t="str">
        <f t="shared" si="255"/>
        <v/>
      </c>
      <c r="S1486" s="30" t="str">
        <f t="shared" si="256"/>
        <v/>
      </c>
      <c r="T1486" s="32" t="str">
        <f>IF($Q1486&lt;&gt;"Sim","",IF($N1486&gt;Parâmetros!$E$15,"Sim","Não"))</f>
        <v/>
      </c>
      <c r="U1486" s="17" t="str">
        <f t="shared" si="25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6x1"),WEEKDAY($F1486,2)=6,AND($A1486=$A1475,$L1475&gt;0)),"Folga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5 de 5 do ciclo</v>
      </c>
      <c r="W1486" s="34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5</v>
      </c>
      <c r="X1486" s="34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58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10495</v>
      </c>
      <c r="B1487" s="17" t="s">
        <v>199</v>
      </c>
      <c r="C1487" s="17" t="str">
        <f>IFERROR(INDEX(Cadastro!$C$5:$C$112,$AB1487),"NÃO INFORMADO")</f>
        <v>ELE</v>
      </c>
      <c r="D1487" s="17" t="str">
        <f>IFERROR(INDEX(Cadastro!$D$5:$D$112,$AB1487),"")</f>
        <v>A</v>
      </c>
      <c r="E1487" s="17" t="str">
        <f>IFERROR(INDEX(Cadastro!$G$5:$G$112,$AB1487),"")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5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54"/>
        <v/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6x1"),WEEKDAY($F1487,2)=6,AND($A1487=$A1476,$L1476&gt;0)),"Folga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prevista pelo ciclo</v>
      </c>
      <c r="W1487" s="34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0</v>
      </c>
      <c r="X1487" s="34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1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58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10495</v>
      </c>
      <c r="B1488" s="17" t="s">
        <v>199</v>
      </c>
      <c r="C1488" s="17" t="str">
        <f>IFERROR(INDEX(Cadastro!$C$5:$C$112,$AB1488),"NÃO INFORMADO")</f>
        <v>ELE</v>
      </c>
      <c r="D1488" s="17" t="str">
        <f>IFERROR(INDEX(Cadastro!$D$5:$D$112,$AB1488),"")</f>
        <v>A</v>
      </c>
      <c r="E1488" s="17" t="str">
        <f>IFERROR(INDEX(Cadastro!$G$5:$G$112,$AB1488),"")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54"/>
        <v/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Fora da apuração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6x1"),WEEKDAY($F1488,2)=6,AND($A1488=$A1477,$L1477&gt;0)),"Folga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1 de 5 do ciclo</v>
      </c>
      <c r="W1488" s="34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1</v>
      </c>
      <c r="X1488" s="34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58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10495</v>
      </c>
      <c r="B1489" s="17" t="s">
        <v>199</v>
      </c>
      <c r="C1489" s="17" t="str">
        <f>IFERROR(INDEX(Cadastro!$C$5:$C$112,$AB1489),"NÃO INFORMADO")</f>
        <v>ELE</v>
      </c>
      <c r="D1489" s="17" t="str">
        <f>IFERROR(INDEX(Cadastro!$D$5:$D$112,$AB1489),"")</f>
        <v>A</v>
      </c>
      <c r="E1489" s="17" t="str">
        <f>IFERROR(INDEX(Cadastro!$G$5:$G$112,$AB1489),"")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A</v>
      </c>
      <c r="L1489" s="30">
        <f>SUMIFS(Dados!$E:$E,Dados!$A:$A,$A1489,Dados!$S:$S,$F1489)</f>
        <v>0</v>
      </c>
      <c r="M1489" s="30">
        <f>IFERROR(INDEX(Parâmetros!$E$6:$E$11,MATCH($K1489,Parâmetros!$A$6:$A$11,0)),"")</f>
        <v>7.58</v>
      </c>
      <c r="N1489" s="33">
        <f t="shared" si="25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6x1"),WEEKDAY($F1489,2)=6,AND($A1489=$A1478,$L1478&gt;0)),"Folga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2 de 5 do ciclo</v>
      </c>
      <c r="W1489" s="34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2</v>
      </c>
      <c r="X1489" s="34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0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58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10495</v>
      </c>
      <c r="B1490" s="17" t="s">
        <v>199</v>
      </c>
      <c r="C1490" s="17" t="str">
        <f>IFERROR(INDEX(Cadastro!$C$5:$C$112,$AB1490),"NÃO INFORMADO")</f>
        <v>ELE</v>
      </c>
      <c r="D1490" s="17" t="str">
        <f>IFERROR(INDEX(Cadastro!$D$5:$D$112,$AB1490),"")</f>
        <v>A</v>
      </c>
      <c r="E1490" s="17" t="str">
        <f>IFERROR(INDEX(Cadastro!$G$5:$G$112,$AB1490),"")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6x1"),WEEKDAY($F1490,2)=6,AND($A1490=$A1479,$L1479&gt;0)),"Folga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3 de 5 do ciclo</v>
      </c>
      <c r="W1490" s="34">
        <f>IF(OR(OR($D1490="6x1",$D1490="FF 6x1"),$D1490="5x2"),"",IF($AB1490&lt;&gt;$AB1489,IF(IFERROR(INDEX(Cadastro!$F$5:$F$112,$AB1490),"")="",IF($L1490&gt;0,1,0),IF(IFERROR(INDEX(Cadastro!$F$5:$F$112,$AB1490),"")&lt;=IFERROR(INDEX(Parâmetros!$B$39:$B$48,MATCH($E1490,Parâmetros!$A$39:$A$48,0)),99),IFERROR(INDEX(Cadastro!$F$5:$F$112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3</v>
      </c>
      <c r="X1490" s="34">
        <f>IF(OR(OR($D1490="6x1",$D1490="FF 6x1"),$D1490="5x2"),"",IF($AB1490&lt;&gt;$AB1489,IF(IFERROR(INDEX(Cadastro!$F$5:$F$112,$AB1490),"")="",0,IF(IFERROR(INDEX(Cadastro!$F$5:$F$112,$AB1490),"")&gt;IFERROR(INDEX(Parâmetros!$B$39:$B$48,MATCH($E1490,Parâmetros!$A$39:$A$48,0)),99),IFERROR(INDEX(Cadastro!$F$5:$F$112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registro"),IF(AND($AB1490&lt;&gt;$AB1489,IFERROR(INDEX(Cadastro!$F$5:$F$112,$AB1490),"")=""),"Indeterminado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IFERROR(MATCH($A1490&amp;"|"&amp;TEXT(_xlfn.MAXIFS(Cadastro!$E$5:$E$112,Cadastro!$A$5:$A$112,$A1490,Cadastro!$E$5:$E$112,"&lt;="&amp;$F1490),"yyyymmdd"),Cadastro!$I$5:$I$112,0),"")</f>
        <v>58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10495</v>
      </c>
      <c r="B1491" s="17" t="s">
        <v>199</v>
      </c>
      <c r="C1491" s="17" t="str">
        <f>IFERROR(INDEX(Cadastro!$C$5:$C$112,$AB1491),"NÃO INFORMADO")</f>
        <v>ELE</v>
      </c>
      <c r="D1491" s="17" t="str">
        <f>IFERROR(INDEX(Cadastro!$D$5:$D$112,$AB1491),"")</f>
        <v>A</v>
      </c>
      <c r="E1491" s="17" t="str">
        <f>IFERROR(INDEX(Cadastro!$G$5:$G$112,$AB1491),"")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6x1"),WEEKDAY($F1491,2)=6,AND($A1491=$A1480,$L1480&gt;0)),"Folga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4 de 5 do ciclo</v>
      </c>
      <c r="W1491" s="34">
        <f>IF(OR(OR($D1491="6x1",$D1491="FF 6x1"),$D1491="5x2"),"",IF($AB1491&lt;&gt;$AB1490,IF(IFERROR(INDEX(Cadastro!$F$5:$F$112,$AB1491),"")="",IF($L1491&gt;0,1,0),IF(IFERROR(INDEX(Cadastro!$F$5:$F$112,$AB1491),"")&lt;=IFERROR(INDEX(Parâmetros!$B$39:$B$48,MATCH($E1491,Parâmetros!$A$39:$A$48,0)),99),IFERROR(INDEX(Cadastro!$F$5:$F$112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4</v>
      </c>
      <c r="X1491" s="34">
        <f>IF(OR(OR($D1491="6x1",$D1491="FF 6x1"),$D1491="5x2"),"",IF($AB1491&lt;&gt;$AB1490,IF(IFERROR(INDEX(Cadastro!$F$5:$F$112,$AB1491),"")="",0,IF(IFERROR(INDEX(Cadastro!$F$5:$F$112,$AB1491),"")&gt;IFERROR(INDEX(Parâmetros!$B$39:$B$48,MATCH($E1491,Parâmetros!$A$39:$A$48,0)),99),IFERROR(INDEX(Cadastro!$F$5:$F$112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registro"),IF(AND($AB1491&lt;&gt;$AB1490,IFERROR(INDEX(Cadastro!$F$5:$F$112,$AB1491),"")=""),"Indeterminado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IFERROR(MATCH($A1491&amp;"|"&amp;TEXT(_xlfn.MAXIFS(Cadastro!$E$5:$E$112,Cadastro!$A$5:$A$112,$A1491,Cadastro!$E$5:$E$112,"&lt;="&amp;$F1491),"yyyymmdd"),Cadastro!$I$5:$I$112,0),"")</f>
        <v>58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10495</v>
      </c>
      <c r="B1492" s="17" t="s">
        <v>199</v>
      </c>
      <c r="C1492" s="17" t="str">
        <f>IFERROR(INDEX(Cadastro!$C$5:$C$112,$AB1492),"NÃO INFORMADO")</f>
        <v>ELE</v>
      </c>
      <c r="D1492" s="17" t="str">
        <f>IFERROR(INDEX(Cadastro!$D$5:$D$112,$AB1492),"")</f>
        <v>A</v>
      </c>
      <c r="E1492" s="17" t="str">
        <f>IFERROR(INDEX(Cadastro!$G$5:$G$112,$AB1492),"")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6x1"),WEEKDAY($F1492,2)=6,AND($A1492=$A1481,$L1481&gt;0)),"Folga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5 de 5 do ciclo</v>
      </c>
      <c r="W1492" s="34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5</v>
      </c>
      <c r="X1492" s="34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IFERROR(MATCH($A1492&amp;"|"&amp;TEXT(_xlfn.MAXIFS(Cadastro!$E$5:$E$112,Cadastro!$A$5:$A$112,$A1492,Cadastro!$E$5:$E$112,"&lt;="&amp;$F1492),"yyyymmdd"),Cadastro!$I$5:$I$112,0),"")</f>
        <v>58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10495</v>
      </c>
      <c r="B1493" s="17" t="s">
        <v>199</v>
      </c>
      <c r="C1493" s="17" t="str">
        <f>IFERROR(INDEX(Cadastro!$C$5:$C$112,$AB1493),"NÃO INFORMADO")</f>
        <v>ELE</v>
      </c>
      <c r="D1493" s="17" t="str">
        <f>IFERROR(INDEX(Cadastro!$D$5:$D$112,$AB1493),"")</f>
        <v>A</v>
      </c>
      <c r="E1493" s="17" t="str">
        <f>IFERROR(INDEX(Cadastro!$G$5:$G$112,$AB1493),"")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/>
      </c>
      <c r="L1493" s="30">
        <f>SUMIFS(Dados!$E:$E,Dados!$A:$A,$A1493,Dados!$S:$S,$F1493)</f>
        <v>0</v>
      </c>
      <c r="M1493" s="30" t="str">
        <f>IFERROR(INDEX(Parâmetros!$E$6:$E$11,MATCH($K1493,Parâmetros!$A$6:$A$11,0)),"")</f>
        <v/>
      </c>
      <c r="N1493" s="33" t="str">
        <f t="shared" si="253"/>
        <v/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Folga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6x1"),WEEKDAY($F1493,2)=6,AND($A1493=$A1482,$L1482&gt;0)),"Folga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Folga prevista pelo ciclo</v>
      </c>
      <c r="W1493" s="34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0</v>
      </c>
      <c r="X1493" s="34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1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Folga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58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10495</v>
      </c>
      <c r="B1494" s="17" t="s">
        <v>199</v>
      </c>
      <c r="C1494" s="17" t="str">
        <f>IFERROR(INDEX(Cadastro!$C$5:$C$112,$AB1494),"NÃO INFORMADO")</f>
        <v>ELE</v>
      </c>
      <c r="D1494" s="17" t="str">
        <f>IFERROR(INDEX(Cadastro!$D$5:$D$112,$AB1494),"")</f>
        <v>A</v>
      </c>
      <c r="E1494" s="17" t="str">
        <f>IFERROR(INDEX(Cadastro!$G$5:$G$112,$AB1494),"")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6x1"),WEEKDAY($F1494,2)=6,AND($A1494=$A1483,$L1483&gt;0)),"Folga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1 de 5 do ciclo</v>
      </c>
      <c r="W1494" s="34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1</v>
      </c>
      <c r="X1494" s="34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58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10495</v>
      </c>
      <c r="B1495" s="17" t="s">
        <v>199</v>
      </c>
      <c r="C1495" s="17" t="str">
        <f>IFERROR(INDEX(Cadastro!$C$5:$C$112,$AB1495),"NÃO INFORMADO")</f>
        <v>ELE</v>
      </c>
      <c r="D1495" s="17" t="str">
        <f>IFERROR(INDEX(Cadastro!$D$5:$D$112,$AB1495),"")</f>
        <v>A</v>
      </c>
      <c r="E1495" s="17" t="str">
        <f>IFERROR(INDEX(Cadastro!$G$5:$G$112,$AB1495),"")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A</v>
      </c>
      <c r="L1495" s="30">
        <f>SUMIFS(Dados!$E:$E,Dados!$A:$A,$A1495,Dados!$S:$S,$F1495)</f>
        <v>0</v>
      </c>
      <c r="M1495" s="30">
        <f>IFERROR(INDEX(Parâmetros!$E$6:$E$11,MATCH($K1495,Parâmetros!$A$6:$A$11,0)),"")</f>
        <v>7.58</v>
      </c>
      <c r="N1495" s="33">
        <f t="shared" si="253"/>
        <v>0</v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Fora da apuração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6x1"),WEEKDAY($F1495,2)=6,AND($A1495=$A1484,$L1484&gt;0)),"Folga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FALTA DE REGISTRO · dia 2 de 5 do ciclo</v>
      </c>
      <c r="W1495" s="34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2</v>
      </c>
      <c r="X1495" s="34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0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Falta de registro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58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10495</v>
      </c>
      <c r="B1496" s="17" t="s">
        <v>199</v>
      </c>
      <c r="C1496" s="17" t="str">
        <f>IFERROR(INDEX(Cadastro!$C$5:$C$112,$AB1496),"NÃO INFORMADO")</f>
        <v>ELE</v>
      </c>
      <c r="D1496" s="17" t="str">
        <f>IFERROR(INDEX(Cadastro!$D$5:$D$112,$AB1496),"")</f>
        <v>A</v>
      </c>
      <c r="E1496" s="17" t="str">
        <f>IFERROR(INDEX(Cadastro!$G$5:$G$112,$AB1496),"")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6x1"),WEEKDAY($F1496,2)=6,AND($A1496=$A1485,$L1485&gt;0)),"Folga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3 de 5 do ciclo</v>
      </c>
      <c r="W1496" s="34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3</v>
      </c>
      <c r="X1496" s="34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58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10495</v>
      </c>
      <c r="B1497" s="17" t="s">
        <v>199</v>
      </c>
      <c r="C1497" s="17" t="str">
        <f>IFERROR(INDEX(Cadastro!$C$5:$C$112,$AB1497),"NÃO INFORMADO")</f>
        <v>ELE</v>
      </c>
      <c r="D1497" s="17" t="str">
        <f>IFERROR(INDEX(Cadastro!$D$5:$D$112,$AB1497),"")</f>
        <v>A</v>
      </c>
      <c r="E1497" s="17" t="str">
        <f>IFERROR(INDEX(Cadastro!$G$5:$G$112,$AB1497),"")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6x1"),WEEKDAY($F1497,2)=6,AND($A1497=$A1486,$L1486&gt;0)),"Folga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4 de 5 do ciclo</v>
      </c>
      <c r="W1497" s="34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4</v>
      </c>
      <c r="X1497" s="34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58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10495</v>
      </c>
      <c r="B1498" s="17" t="s">
        <v>199</v>
      </c>
      <c r="C1498" s="17" t="str">
        <f>IFERROR(INDEX(Cadastro!$C$5:$C$112,$AB1498),"NÃO INFORMADO")</f>
        <v>ELE</v>
      </c>
      <c r="D1498" s="17" t="str">
        <f>IFERROR(INDEX(Cadastro!$D$5:$D$112,$AB1498),"")</f>
        <v>A</v>
      </c>
      <c r="E1498" s="17" t="str">
        <f>IFERROR(INDEX(Cadastro!$G$5:$G$112,$AB1498),"")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6x1"),WEEKDAY($F1498,2)=6,AND($A1498=$A1487,$L1487&gt;0)),"Folga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5 de 5 do ciclo</v>
      </c>
      <c r="W1498" s="34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5</v>
      </c>
      <c r="X1498" s="34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IFERROR(MATCH($A1498&amp;"|"&amp;TEXT(_xlfn.MAXIFS(Cadastro!$E$5:$E$112,Cadastro!$A$5:$A$112,$A1498,Cadastro!$E$5:$E$112,"&lt;="&amp;$F1498),"yyyymmdd"),Cadastro!$I$5:$I$112,0),"")</f>
        <v>58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10495</v>
      </c>
      <c r="B1499" s="17" t="s">
        <v>199</v>
      </c>
      <c r="C1499" s="17" t="str">
        <f>IFERROR(INDEX(Cadastro!$C$5:$C$112,$AB1499),"NÃO INFORMADO")</f>
        <v>ELE</v>
      </c>
      <c r="D1499" s="17" t="str">
        <f>IFERROR(INDEX(Cadastro!$D$5:$D$112,$AB1499),"")</f>
        <v>A</v>
      </c>
      <c r="E1499" s="17" t="str">
        <f>IFERROR(INDEX(Cadastro!$G$5:$G$112,$AB1499),"")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/>
      </c>
      <c r="L1499" s="30">
        <f>SUMIFS(Dados!$E:$E,Dados!$A:$A,$A1499,Dados!$S:$S,$F1499)</f>
        <v>0</v>
      </c>
      <c r="M1499" s="30" t="str">
        <f>IFERROR(INDEX(Parâmetros!$E$6:$E$11,MATCH($K1499,Parâmetros!$A$6:$A$11,0)),"")</f>
        <v/>
      </c>
      <c r="N1499" s="33" t="str">
        <f t="shared" si="253"/>
        <v/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Folga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6x1"),WEEKDAY($F1499,2)=6,AND($A1499=$A1488,$L1488&gt;0)),"Folga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Folga prevista pelo ciclo</v>
      </c>
      <c r="W1499" s="34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0</v>
      </c>
      <c r="X1499" s="34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1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Folga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58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10495</v>
      </c>
      <c r="B1500" s="17" t="s">
        <v>199</v>
      </c>
      <c r="C1500" s="17" t="str">
        <f>IFERROR(INDEX(Cadastro!$C$5:$C$112,$AB1500),"NÃO INFORMADO")</f>
        <v>ELE</v>
      </c>
      <c r="D1500" s="17" t="str">
        <f>IFERROR(INDEX(Cadastro!$D$5:$D$112,$AB1500),"")</f>
        <v>A</v>
      </c>
      <c r="E1500" s="17" t="str">
        <f>IFERROR(INDEX(Cadastro!$G$5:$G$112,$AB1500),"")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6x1"),WEEKDAY($F1500,2)=6,AND($A1500=$A1489,$L1489&gt;0)),"Folga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1 de 5 do ciclo</v>
      </c>
      <c r="W1500" s="34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1</v>
      </c>
      <c r="X1500" s="34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58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10495</v>
      </c>
      <c r="B1501" s="17" t="s">
        <v>199</v>
      </c>
      <c r="C1501" s="17" t="str">
        <f>IFERROR(INDEX(Cadastro!$C$5:$C$112,$AB1501),"NÃO INFORMADO")</f>
        <v>ELE</v>
      </c>
      <c r="D1501" s="17" t="str">
        <f>IFERROR(INDEX(Cadastro!$D$5:$D$112,$AB1501),"")</f>
        <v>A</v>
      </c>
      <c r="E1501" s="17" t="str">
        <f>IFERROR(INDEX(Cadastro!$G$5:$G$112,$AB1501),"")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>A</v>
      </c>
      <c r="L1501" s="30">
        <f>SUMIFS(Dados!$E:$E,Dados!$A:$A,$A1501,Dados!$S:$S,$F1501)</f>
        <v>0</v>
      </c>
      <c r="M1501" s="30">
        <f>IFERROR(INDEX(Parâmetros!$E$6:$E$11,MATCH($K1501,Parâmetros!$A$6:$A$11,0)),"")</f>
        <v>7.58</v>
      </c>
      <c r="N1501" s="33">
        <f t="shared" si="253"/>
        <v>0</v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Fora da apuração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6x1"),WEEKDAY($F1501,2)=6,AND($A1501=$A1490,$L1490&gt;0)),"Folga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FALTA DE REGISTRO · dia 2 de 5 do ciclo</v>
      </c>
      <c r="W1501" s="34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2</v>
      </c>
      <c r="X1501" s="34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0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Falta de registro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IFERROR(MATCH($A1501&amp;"|"&amp;TEXT(_xlfn.MAXIFS(Cadastro!$E$5:$E$112,Cadastro!$A$5:$A$112,$A1501,Cadastro!$E$5:$E$112,"&lt;="&amp;$F1501),"yyyymmdd"),Cadastro!$I$5:$I$112,0),"")</f>
        <v>58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10495</v>
      </c>
      <c r="B1502" s="17" t="s">
        <v>199</v>
      </c>
      <c r="C1502" s="17" t="str">
        <f>IFERROR(INDEX(Cadastro!$C$5:$C$112,$AB1502),"NÃO INFORMADO")</f>
        <v>ELE</v>
      </c>
      <c r="D1502" s="17" t="str">
        <f>IFERROR(INDEX(Cadastro!$D$5:$D$112,$AB1502),"")</f>
        <v>A</v>
      </c>
      <c r="E1502" s="17" t="str">
        <f>IFERROR(INDEX(Cadastro!$G$5:$G$112,$AB1502),"")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6x1"),WEEKDAY($F1502,2)=6,AND($A1502=$A1491,$L1491&gt;0)),"Folga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3 de 5 do ciclo</v>
      </c>
      <c r="W1502" s="34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3</v>
      </c>
      <c r="X1502" s="34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58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10495</v>
      </c>
      <c r="B1503" s="17" t="s">
        <v>199</v>
      </c>
      <c r="C1503" s="17" t="str">
        <f>IFERROR(INDEX(Cadastro!$C$5:$C$112,$AB1503),"NÃO INFORMADO")</f>
        <v>ELE</v>
      </c>
      <c r="D1503" s="17" t="str">
        <f>IFERROR(INDEX(Cadastro!$D$5:$D$112,$AB1503),"")</f>
        <v>A</v>
      </c>
      <c r="E1503" s="17" t="str">
        <f>IFERROR(INDEX(Cadastro!$G$5:$G$112,$AB1503),"")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6x1"),WEEKDAY($F1503,2)=6,AND($A1503=$A1492,$L1492&gt;0)),"Folga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4 de 5 do ciclo</v>
      </c>
      <c r="W1503" s="34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4</v>
      </c>
      <c r="X1503" s="34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58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10495</v>
      </c>
      <c r="B1504" s="17" t="s">
        <v>199</v>
      </c>
      <c r="C1504" s="17" t="str">
        <f>IFERROR(INDEX(Cadastro!$C$5:$C$112,$AB1504),"NÃO INFORMADO")</f>
        <v>ELE</v>
      </c>
      <c r="D1504" s="17" t="str">
        <f>IFERROR(INDEX(Cadastro!$D$5:$D$112,$AB1504),"")</f>
        <v>A</v>
      </c>
      <c r="E1504" s="17" t="str">
        <f>IFERROR(INDEX(Cadastro!$G$5:$G$112,$AB1504),"")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6x1"),WEEKDAY($F1504,2)=6,AND($A1504=$A1493,$L1493&gt;0)),"Folga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5 de 5 do ciclo</v>
      </c>
      <c r="W1504" s="34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5</v>
      </c>
      <c r="X1504" s="34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58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10495</v>
      </c>
      <c r="B1505" s="17" t="s">
        <v>199</v>
      </c>
      <c r="C1505" s="17" t="str">
        <f>IFERROR(INDEX(Cadastro!$C$5:$C$112,$AB1505),"NÃO INFORMADO")</f>
        <v>ELE</v>
      </c>
      <c r="D1505" s="17" t="str">
        <f>IFERROR(INDEX(Cadastro!$D$5:$D$112,$AB1505),"")</f>
        <v>A</v>
      </c>
      <c r="E1505" s="17" t="str">
        <f>IFERROR(INDEX(Cadastro!$G$5:$G$112,$AB1505),"")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53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6x1"),WEEKDAY($F1505,2)=6,AND($A1505=$A1494,$L1494&gt;0)),"Folga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prevista pelo ciclo</v>
      </c>
      <c r="W1505" s="34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0</v>
      </c>
      <c r="X1505" s="34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1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IFERROR(MATCH($A1505&amp;"|"&amp;TEXT(_xlfn.MAXIFS(Cadastro!$E$5:$E$112,Cadastro!$A$5:$A$112,$A1505,Cadastro!$E$5:$E$112,"&lt;="&amp;$F1505),"yyyymmdd"),Cadastro!$I$5:$I$112,0),"")</f>
        <v>58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10495</v>
      </c>
      <c r="B1506" s="17" t="s">
        <v>199</v>
      </c>
      <c r="C1506" s="17" t="str">
        <f>IFERROR(INDEX(Cadastro!$C$5:$C$112,$AB1506),"NÃO INFORMADO")</f>
        <v>ELE</v>
      </c>
      <c r="D1506" s="17" t="str">
        <f>IFERROR(INDEX(Cadastro!$D$5:$D$112,$AB1506),"")</f>
        <v>A</v>
      </c>
      <c r="E1506" s="17" t="str">
        <f>IFERROR(INDEX(Cadastro!$G$5:$G$112,$AB1506),"")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6x1"),WEEKDAY($F1506,2)=6,AND($A1506=$A1495,$L1495&gt;0)),"Folga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1 de 5 do ciclo</v>
      </c>
      <c r="W1506" s="34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1</v>
      </c>
      <c r="X1506" s="34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58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10495</v>
      </c>
      <c r="B1507" s="17" t="s">
        <v>199</v>
      </c>
      <c r="C1507" s="17" t="str">
        <f>IFERROR(INDEX(Cadastro!$C$5:$C$112,$AB1507),"NÃO INFORMADO")</f>
        <v>ELE</v>
      </c>
      <c r="D1507" s="17" t="str">
        <f>IFERROR(INDEX(Cadastro!$D$5:$D$112,$AB1507),"")</f>
        <v>A</v>
      </c>
      <c r="E1507" s="17" t="str">
        <f>IFERROR(INDEX(Cadastro!$G$5:$G$112,$AB1507),"")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A</v>
      </c>
      <c r="L1507" s="30">
        <f>SUMIFS(Dados!$E:$E,Dados!$A:$A,$A1507,Dados!$S:$S,$F1507)</f>
        <v>0</v>
      </c>
      <c r="M1507" s="30">
        <f>IFERROR(INDEX(Parâmetros!$E$6:$E$11,MATCH($K1507,Parâmetros!$A$6:$A$11,0)),"")</f>
        <v>7.58</v>
      </c>
      <c r="N1507" s="33">
        <f t="shared" si="253"/>
        <v>0</v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Fora da apuração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6x1"),WEEKDAY($F1507,2)=6,AND($A1507=$A1496,$L1496&gt;0)),"Folga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FALTA DE REGISTRO · dia 2 de 5 do ciclo</v>
      </c>
      <c r="W1507" s="34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2</v>
      </c>
      <c r="X1507" s="34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0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Falta de registro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58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10495</v>
      </c>
      <c r="B1508" s="17" t="s">
        <v>199</v>
      </c>
      <c r="C1508" s="17" t="str">
        <f>IFERROR(INDEX(Cadastro!$C$5:$C$112,$AB1508),"NÃO INFORMADO")</f>
        <v>ELE</v>
      </c>
      <c r="D1508" s="17" t="str">
        <f>IFERROR(INDEX(Cadastro!$D$5:$D$112,$AB1508),"")</f>
        <v>A</v>
      </c>
      <c r="E1508" s="17" t="str">
        <f>IFERROR(INDEX(Cadastro!$G$5:$G$112,$AB1508),"")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6x1"),WEEKDAY($F1508,2)=6,AND($A1508=$A1497,$L1497&gt;0)),"Folga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3 de 5 do ciclo</v>
      </c>
      <c r="W1508" s="34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3</v>
      </c>
      <c r="X1508" s="34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58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10495</v>
      </c>
      <c r="B1509" s="17" t="s">
        <v>199</v>
      </c>
      <c r="C1509" s="17" t="str">
        <f>IFERROR(INDEX(Cadastro!$C$5:$C$112,$AB1509),"NÃO INFORMADO")</f>
        <v>ELE</v>
      </c>
      <c r="D1509" s="17" t="str">
        <f>IFERROR(INDEX(Cadastro!$D$5:$D$112,$AB1509),"")</f>
        <v>A</v>
      </c>
      <c r="E1509" s="17" t="str">
        <f>IFERROR(INDEX(Cadastro!$G$5:$G$112,$AB1509),"")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6x1"),WEEKDAY($F1509,2)=6,AND($A1509=$A1498,$L1498&gt;0)),"Folga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4 de 5 do ciclo</v>
      </c>
      <c r="W1509" s="34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4</v>
      </c>
      <c r="X1509" s="34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58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10495</v>
      </c>
      <c r="B1510" s="17" t="s">
        <v>199</v>
      </c>
      <c r="C1510" s="17" t="str">
        <f>IFERROR(INDEX(Cadastro!$C$5:$C$112,$AB1510),"NÃO INFORMADO")</f>
        <v>ELE</v>
      </c>
      <c r="D1510" s="17" t="str">
        <f>IFERROR(INDEX(Cadastro!$D$5:$D$112,$AB1510),"")</f>
        <v>A</v>
      </c>
      <c r="E1510" s="17" t="str">
        <f>IFERROR(INDEX(Cadastro!$G$5:$G$112,$AB1510),"")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6x1"),WEEKDAY($F1510,2)=6,AND($A1510=$A1499,$L1499&gt;0)),"Folga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5 de 5 do ciclo</v>
      </c>
      <c r="W1510" s="34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5</v>
      </c>
      <c r="X1510" s="34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58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10495</v>
      </c>
      <c r="B1511" s="17" t="s">
        <v>199</v>
      </c>
      <c r="C1511" s="17" t="str">
        <f>IFERROR(INDEX(Cadastro!$C$5:$C$112,$AB1511),"NÃO INFORMADO")</f>
        <v>ELE</v>
      </c>
      <c r="D1511" s="17" t="str">
        <f>IFERROR(INDEX(Cadastro!$D$5:$D$112,$AB1511),"")</f>
        <v>A</v>
      </c>
      <c r="E1511" s="17" t="str">
        <f>IFERROR(INDEX(Cadastro!$G$5:$G$112,$AB1511),"")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53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6x1"),WEEKDAY($F1511,2)=6,AND($A1511=$A1500,$L1500&gt;0)),"Folga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prevista pelo ciclo</v>
      </c>
      <c r="W1511" s="34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0</v>
      </c>
      <c r="X1511" s="34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1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58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10495</v>
      </c>
      <c r="B1512" s="17" t="s">
        <v>199</v>
      </c>
      <c r="C1512" s="17" t="str">
        <f>IFERROR(INDEX(Cadastro!$C$5:$C$112,$AB1512),"NÃO INFORMADO")</f>
        <v>ELE</v>
      </c>
      <c r="D1512" s="17" t="str">
        <f>IFERROR(INDEX(Cadastro!$D$5:$D$112,$AB1512),"")</f>
        <v>A</v>
      </c>
      <c r="E1512" s="17" t="str">
        <f>IFERROR(INDEX(Cadastro!$G$5:$G$112,$AB1512),"")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6x1"),WEEKDAY($F1512,2)=6,AND($A1512=$A1501,$L1501&gt;0)),"Folga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1 de 5 do ciclo</v>
      </c>
      <c r="W1512" s="34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1</v>
      </c>
      <c r="X1512" s="34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IFERROR(MATCH($A1512&amp;"|"&amp;TEXT(_xlfn.MAXIFS(Cadastro!$E$5:$E$112,Cadastro!$A$5:$A$112,$A1512,Cadastro!$E$5:$E$112,"&lt;="&amp;$F1512),"yyyymmdd"),Cadastro!$I$5:$I$112,0),"")</f>
        <v>58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10495</v>
      </c>
      <c r="B1513" s="17" t="s">
        <v>199</v>
      </c>
      <c r="C1513" s="17" t="str">
        <f>IFERROR(INDEX(Cadastro!$C$5:$C$112,$AB1513),"NÃO INFORMADO")</f>
        <v>ELE</v>
      </c>
      <c r="D1513" s="17" t="str">
        <f>IFERROR(INDEX(Cadastro!$D$5:$D$112,$AB1513),"")</f>
        <v>A</v>
      </c>
      <c r="E1513" s="17" t="str">
        <f>IFERROR(INDEX(Cadastro!$G$5:$G$112,$AB1513),"")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A</v>
      </c>
      <c r="L1513" s="30">
        <f>SUMIFS(Dados!$E:$E,Dados!$A:$A,$A1513,Dados!$S:$S,$F1513)</f>
        <v>0</v>
      </c>
      <c r="M1513" s="30">
        <f>IFERROR(INDEX(Parâmetros!$E$6:$E$11,MATCH($K1513,Parâmetros!$A$6:$A$11,0)),"")</f>
        <v>7.58</v>
      </c>
      <c r="N1513" s="33">
        <f t="shared" si="253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6x1"),WEEKDAY($F1513,2)=6,AND($A1513=$A1502,$L1502&gt;0)),"Folga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2 de 5 do ciclo</v>
      </c>
      <c r="W1513" s="34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2</v>
      </c>
      <c r="X1513" s="34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0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58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10495</v>
      </c>
      <c r="B1514" s="17" t="s">
        <v>199</v>
      </c>
      <c r="C1514" s="17" t="str">
        <f>IFERROR(INDEX(Cadastro!$C$5:$C$112,$AB1514),"NÃO INFORMADO")</f>
        <v>ELE</v>
      </c>
      <c r="D1514" s="17" t="str">
        <f>IFERROR(INDEX(Cadastro!$D$5:$D$112,$AB1514),"")</f>
        <v>A</v>
      </c>
      <c r="E1514" s="17" t="str">
        <f>IFERROR(INDEX(Cadastro!$G$5:$G$112,$AB1514),"")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6x1"),WEEKDAY($F1514,2)=6,AND($A1514=$A1503,$L1503&gt;0)),"Folga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3 de 5 do ciclo</v>
      </c>
      <c r="W1514" s="34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3</v>
      </c>
      <c r="X1514" s="34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58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12291</v>
      </c>
      <c r="B1515" s="17" t="s">
        <v>200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6x1"),WEEKDAY($F1515,2)=6,AND($A1515=$A1504,$L1504&gt;0)),"Folga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IFERROR(MATCH($A1515&amp;"|"&amp;TEXT(_xlfn.MAXIFS(Cadastro!$E$5:$E$112,Cadastro!$A$5:$A$112,$A1515,Cadastro!$E$5:$E$112,"&lt;="&amp;$F1515),"yyyymmdd"),Cadastro!$I$5:$I$112,0),"")</f>
        <v>59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12291</v>
      </c>
      <c r="B1516" s="17" t="s">
        <v>200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6x1"),WEEKDAY($F1516,2)=6,AND($A1516=$A1505,$L1505&gt;0)),"Folga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IFERROR(MATCH($A1516&amp;"|"&amp;TEXT(_xlfn.MAXIFS(Cadastro!$E$5:$E$112,Cadastro!$A$5:$A$112,$A1516,Cadastro!$E$5:$E$112,"&lt;="&amp;$F1516),"yyyymmdd"),Cadastro!$I$5:$I$112,0),"")</f>
        <v>59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12291</v>
      </c>
      <c r="B1517" s="17" t="s">
        <v>200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686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4.12</v>
      </c>
      <c r="M1517" s="30">
        <f>IFERROR(INDEX(Parâmetros!$E$6:$E$11,MATCH($K1517,Parâmetros!$A$6:$A$11,0)),"")</f>
        <v>8.8000000000000007</v>
      </c>
      <c r="N1517" s="33">
        <f t="shared" si="259"/>
        <v>0.46818181818181814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60"/>
        <v/>
      </c>
      <c r="R1517" s="32" t="str">
        <f t="shared" si="261"/>
        <v/>
      </c>
      <c r="S1517" s="30" t="str">
        <f t="shared" si="262"/>
        <v/>
      </c>
      <c r="T1517" s="32" t="str">
        <f>IF($Q1517&lt;&gt;"Sim","",IF($N1517&gt;Parâmetros!$E$15,"Sim","Não"))</f>
        <v/>
      </c>
      <c r="U1517" s="17" t="str">
        <f t="shared" si="26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6x1"),WEEKDAY($F1517,2)=6,AND($A1517=$A1506,$L1506&gt;0)),"Folga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59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12291</v>
      </c>
      <c r="B1518" s="17" t="s">
        <v>200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46268</v>
      </c>
      <c r="G1518" s="32" t="str">
        <f t="shared" si="258"/>
        <v>qui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0</v>
      </c>
      <c r="M1518" s="30">
        <f>IFERROR(INDEX(Parâmetros!$E$6:$E$11,MATCH($K1518,Parâmetros!$A$6:$A$11,0)),"")</f>
        <v>8.8000000000000007</v>
      </c>
      <c r="N1518" s="33">
        <f t="shared" si="259"/>
        <v>0</v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60"/>
        <v/>
      </c>
      <c r="R1518" s="32" t="str">
        <f t="shared" si="261"/>
        <v/>
      </c>
      <c r="S1518" s="30" t="str">
        <f t="shared" si="262"/>
        <v/>
      </c>
      <c r="T1518" s="32" t="str">
        <f>IF($Q1518&lt;&gt;"Sim","",IF($N1518&gt;Parâmetros!$E$15,"Sim","Não"))</f>
        <v/>
      </c>
      <c r="U1518" s="17" t="str">
        <f t="shared" si="263"/>
        <v>Fora da apuração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6x1"),WEEKDAY($F1518,2)=6,AND($A1518=$A1507,$L1507&gt;0)),"Folga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FALTA DE REGISTRO · dia útil da escala 6x1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Falta de registro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59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12291</v>
      </c>
      <c r="B1519" s="17" t="s">
        <v>200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46269</v>
      </c>
      <c r="G1519" s="32" t="str">
        <f t="shared" si="258"/>
        <v>sex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0</v>
      </c>
      <c r="M1519" s="30">
        <f>IFERROR(INDEX(Parâmetros!$E$6:$E$11,MATCH($K1519,Parâmetros!$A$6:$A$11,0)),"")</f>
        <v>8.8000000000000007</v>
      </c>
      <c r="N1519" s="33">
        <f t="shared" si="259"/>
        <v>0</v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60"/>
        <v/>
      </c>
      <c r="R1519" s="32" t="str">
        <f t="shared" si="261"/>
        <v/>
      </c>
      <c r="S1519" s="30" t="str">
        <f t="shared" si="262"/>
        <v/>
      </c>
      <c r="T1519" s="32" t="str">
        <f>IF($Q1519&lt;&gt;"Sim","",IF($N1519&gt;Parâmetros!$E$15,"Sim","Não"))</f>
        <v/>
      </c>
      <c r="U1519" s="17" t="str">
        <f t="shared" si="263"/>
        <v>Fora da apuração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6x1"),WEEKDAY($F1519,2)=6,AND($A1519=$A1508,$L1508&gt;0)),"Folga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FALTA DE REGISTRO · dia útil da escala 6x1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Falta de registro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59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12291</v>
      </c>
      <c r="B1520" s="17" t="s">
        <v>200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6x1"),WEEKDAY($F1520,2)=6,AND($A1520=$A1509,$L1509&gt;0)),"Folga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de fim de semana · sem apontamento no sábado nem no domingo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59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12291</v>
      </c>
      <c r="B1521" s="17" t="s">
        <v>200</v>
      </c>
      <c r="C1521" s="17" t="str">
        <f>IFERROR(INDEX(Cadastro!$C$5:$C$112,$AB1521),"NÃO INFORMADO")</f>
        <v>CAL</v>
      </c>
      <c r="D1521" s="17" t="str">
        <f>IFERROR(INDEX(Cadastro!$D$5:$D$112,$AB1521),"")</f>
        <v>6x1</v>
      </c>
      <c r="E1521" s="17" t="str">
        <f>IFERROR(INDEX(Cadastro!$G$5:$G$112,$AB1521),"")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6x1"),WEEKDAY($F1521,2)=6,AND($A1521=$A1510,$L1510&gt;0)),"Folga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sem apontamento no sábado nem no domingo</v>
      </c>
      <c r="W1521" s="34" t="str">
        <f>IF(OR(OR($D1521="6x1",$D1521="FF 6x1"),$D1521="5x2"),"",IF($AB1521&lt;&gt;$AB1520,IF(IFERROR(INDEX(Cadastro!$F$5:$F$112,$AB1521),"")="",IF($L1521&gt;0,1,0),IF(IFERROR(INDEX(Cadastro!$F$5:$F$112,$AB1521),"")&lt;=IFERROR(INDEX(Parâmetros!$B$39:$B$48,MATCH($E1521,Parâmetros!$A$39:$A$48,0)),99),IFERROR(INDEX(Cadastro!$F$5:$F$112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$112,$AB1521),"")="",0,IF(IFERROR(INDEX(Cadastro!$F$5:$F$112,$AB1521),"")&gt;IFERROR(INDEX(Parâmetros!$B$39:$B$48,MATCH($E1521,Parâmetros!$A$39:$A$48,0)),99),IFERROR(INDEX(Cadastro!$F$5:$F$112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registro"),IF(AND($AB1521&lt;&gt;$AB1520,IFERROR(INDEX(Cadastro!$F$5:$F$112,$AB1521),"")=""),"Indeterminado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IFERROR(MATCH($A1521&amp;"|"&amp;TEXT(_xlfn.MAXIFS(Cadastro!$E$5:$E$112,Cadastro!$A$5:$A$112,$A1521,Cadastro!$E$5:$E$112,"&lt;="&amp;$F1521),"yyyymmdd"),Cadastro!$I$5:$I$112,0),"")</f>
        <v>59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12291</v>
      </c>
      <c r="B1522" s="17" t="s">
        <v>200</v>
      </c>
      <c r="C1522" s="17" t="str">
        <f>IFERROR(INDEX(Cadastro!$C$5:$C$112,$AB1522),"NÃO INFORMADO")</f>
        <v>CAL</v>
      </c>
      <c r="D1522" s="17" t="str">
        <f>IFERROR(INDEX(Cadastro!$D$5:$D$112,$AB1522),"")</f>
        <v>6x1</v>
      </c>
      <c r="E1522" s="17" t="str">
        <f>IFERROR(INDEX(Cadastro!$G$5:$G$112,$AB1522),"")</f>
        <v>6x1</v>
      </c>
      <c r="F1522" s="29">
        <v>46272</v>
      </c>
      <c r="G1522" s="32" t="str">
        <f t="shared" si="258"/>
        <v>seg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0</v>
      </c>
      <c r="M1522" s="30">
        <f>IFERROR(INDEX(Parâmetros!$E$6:$E$11,MATCH($K1522,Parâmetros!$A$6:$A$11,0)),"")</f>
        <v>8.8000000000000007</v>
      </c>
      <c r="N1522" s="33">
        <f t="shared" si="25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260"/>
        <v/>
      </c>
      <c r="R1522" s="32" t="str">
        <f t="shared" si="261"/>
        <v/>
      </c>
      <c r="S1522" s="30" t="str">
        <f t="shared" si="262"/>
        <v/>
      </c>
      <c r="T1522" s="32" t="str">
        <f>IF($Q1522&lt;&gt;"Sim","",IF($N1522&gt;Parâmetros!$E$15,"Sim","Não"))</f>
        <v/>
      </c>
      <c r="U1522" s="17" t="str">
        <f t="shared" si="26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6x1"),WEEKDAY($F1522,2)=6,AND($A1522=$A1511,$L1511&gt;0)),"Folga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útil da escala 6x1</v>
      </c>
      <c r="W1522" s="34" t="str">
        <f>IF(OR(OR($D1522="6x1",$D1522="FF 6x1"),$D1522="5x2"),"",IF($AB1522&lt;&gt;$AB1521,IF(IFERROR(INDEX(Cadastro!$F$5:$F$112,$AB1522),"")="",IF($L1522&gt;0,1,0),IF(IFERROR(INDEX(Cadastro!$F$5:$F$112,$AB1522),"")&lt;=IFERROR(INDEX(Parâmetros!$B$39:$B$48,MATCH($E1522,Parâmetros!$A$39:$A$48,0)),99),IFERROR(INDEX(Cadastro!$F$5:$F$112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$112,$AB1522),"")="",0,IF(IFERROR(INDEX(Cadastro!$F$5:$F$112,$AB1522),"")&gt;IFERROR(INDEX(Parâmetros!$B$39:$B$48,MATCH($E1522,Parâmetros!$A$39:$A$48,0)),99),IFERROR(INDEX(Cadastro!$F$5:$F$112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registro"),IF(AND($AB1522&lt;&gt;$AB1521,IFERROR(INDEX(Cadastro!$F$5:$F$112,$AB1522),"")=""),"Indeterminado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IFERROR(MATCH($A1522&amp;"|"&amp;TEXT(_xlfn.MAXIFS(Cadastro!$E$5:$E$112,Cadastro!$A$5:$A$112,$A1522,Cadastro!$E$5:$E$112,"&lt;="&amp;$F1522),"yyyymmdd"),Cadastro!$I$5:$I$112,0),"")</f>
        <v>59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12291</v>
      </c>
      <c r="B1523" s="17" t="s">
        <v>200</v>
      </c>
      <c r="C1523" s="17" t="str">
        <f>IFERROR(INDEX(Cadastro!$C$5:$C$112,$AB1523),"NÃO INFORMADO")</f>
        <v>CAL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260"/>
        <v/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6x1"),WEEKDAY($F1523,2)=6,AND($A1523=$A1512,$L1512&gt;0)),"Folga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59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12291</v>
      </c>
      <c r="B1524" s="17" t="s">
        <v>200</v>
      </c>
      <c r="C1524" s="17" t="str">
        <f>IFERROR(INDEX(Cadastro!$C$5:$C$112,$AB1524),"NÃO INFORMADO")</f>
        <v>CAL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46274</v>
      </c>
      <c r="G1524" s="32" t="str">
        <f t="shared" si="258"/>
        <v>qua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0</v>
      </c>
      <c r="M1524" s="30">
        <f>IFERROR(INDEX(Parâmetros!$E$6:$E$11,MATCH($K1524,Parâmetros!$A$6:$A$11,0)),"")</f>
        <v>8.8000000000000007</v>
      </c>
      <c r="N1524" s="33">
        <f t="shared" si="259"/>
        <v>0</v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260"/>
        <v/>
      </c>
      <c r="R1524" s="32" t="str">
        <f t="shared" si="261"/>
        <v/>
      </c>
      <c r="S1524" s="30" t="str">
        <f t="shared" si="262"/>
        <v/>
      </c>
      <c r="T1524" s="32" t="str">
        <f>IF($Q1524&lt;&gt;"Sim","",IF($N1524&gt;Parâmetros!$E$15,"Sim","Não"))</f>
        <v/>
      </c>
      <c r="U1524" s="17" t="str">
        <f t="shared" si="263"/>
        <v>Fora da apuração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6x1"),WEEKDAY($F1524,2)=6,AND($A1524=$A1513,$L1513&gt;0)),"Folga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FALTA DE REGISTRO · dia útil da escala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Falta de registro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59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12291</v>
      </c>
      <c r="B1525" s="17" t="s">
        <v>200</v>
      </c>
      <c r="C1525" s="17" t="str">
        <f>IFERROR(INDEX(Cadastro!$C$5:$C$112,$AB1525),"NÃO INFORMADO")</f>
        <v>CAL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6x1"),WEEKDAY($F1525,2)=6,AND($A1525=$A1514,$L1514&gt;0)),"Folga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59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12291</v>
      </c>
      <c r="B1526" s="17" t="s">
        <v>200</v>
      </c>
      <c r="C1526" s="17" t="str">
        <f>IFERROR(INDEX(Cadastro!$C$5:$C$112,$AB1526),"NÃO INFORMADO")</f>
        <v>CAL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6x1"),WEEKDAY($F1526,2)=6,AND($A1526=$A1515,$L1515&gt;0)),"Folga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IFERROR(MATCH($A1526&amp;"|"&amp;TEXT(_xlfn.MAXIFS(Cadastro!$E$5:$E$112,Cadastro!$A$5:$A$112,$A1526,Cadastro!$E$5:$E$112,"&lt;="&amp;$F1526),"yyyymmdd"),Cadastro!$I$5:$I$112,0),"")</f>
        <v>59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12291</v>
      </c>
      <c r="B1527" s="17" t="s">
        <v>200</v>
      </c>
      <c r="C1527" s="17" t="str">
        <f>IFERROR(INDEX(Cadastro!$C$5:$C$112,$AB1527),"NÃO INFORMADO")</f>
        <v>CAL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6x1"),WEEKDAY($F1527,2)=6,AND($A1527=$A1516,$L1516&gt;0)),"Folga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59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12291</v>
      </c>
      <c r="B1528" s="17" t="s">
        <v>200</v>
      </c>
      <c r="C1528" s="17" t="str">
        <f>IFERROR(INDEX(Cadastro!$C$5:$C$112,$AB1528),"NÃO INFORMADO")</f>
        <v>CAL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6x1"),WEEKDAY($F1528,2)=6,AND($A1528=$A1517,$L1517&gt;0)),"Folga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59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12291</v>
      </c>
      <c r="B1529" s="17" t="s">
        <v>200</v>
      </c>
      <c r="C1529" s="17" t="str">
        <f>IFERROR(INDEX(Cadastro!$C$5:$C$112,$AB1529),"NÃO INFORMADO")</f>
        <v>CAL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6x1"),WEEKDAY($F1529,2)=6,AND($A1529=$A1518,$L1518&gt;0)),"Folga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IFERROR(MATCH($A1529&amp;"|"&amp;TEXT(_xlfn.MAXIFS(Cadastro!$E$5:$E$112,Cadastro!$A$5:$A$112,$A1529,Cadastro!$E$5:$E$112,"&lt;="&amp;$F1529),"yyyymmdd"),Cadastro!$I$5:$I$112,0),"")</f>
        <v>59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12291</v>
      </c>
      <c r="B1530" s="17" t="s">
        <v>200</v>
      </c>
      <c r="C1530" s="17" t="str">
        <f>IFERROR(INDEX(Cadastro!$C$5:$C$112,$AB1530),"NÃO INFORMADO")</f>
        <v>CAL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6x1"),WEEKDAY($F1530,2)=6,AND($A1530=$A1519,$L1519&gt;0)),"Folga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59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12291</v>
      </c>
      <c r="B1531" s="17" t="s">
        <v>200</v>
      </c>
      <c r="C1531" s="17" t="str">
        <f>IFERROR(INDEX(Cadastro!$C$5:$C$112,$AB1531),"NÃO INFORMADO")</f>
        <v>CAL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6x1"),WEEKDAY($F1531,2)=6,AND($A1531=$A1520,$L1520&gt;0)),"Folga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59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12291</v>
      </c>
      <c r="B1532" s="17" t="s">
        <v>200</v>
      </c>
      <c r="C1532" s="17" t="str">
        <f>IFERROR(INDEX(Cadastro!$C$5:$C$112,$AB1532),"NÃO INFORMADO")</f>
        <v>CAL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6x1"),WEEKDAY($F1532,2)=6,AND($A1532=$A1521,$L1521&gt;0)),"Folga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59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12291</v>
      </c>
      <c r="B1533" s="17" t="s">
        <v>200</v>
      </c>
      <c r="C1533" s="17" t="str">
        <f>IFERROR(INDEX(Cadastro!$C$5:$C$112,$AB1533),"NÃO INFORMADO")</f>
        <v>CAL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6x1"),WEEKDAY($F1533,2)=6,AND($A1533=$A1522,$L1522&gt;0)),"Folga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59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12291</v>
      </c>
      <c r="B1534" s="17" t="s">
        <v>200</v>
      </c>
      <c r="C1534" s="17" t="str">
        <f>IFERROR(INDEX(Cadastro!$C$5:$C$112,$AB1534),"NÃO INFORMADO")</f>
        <v>CAL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6x1"),WEEKDAY($F1534,2)=6,AND($A1534=$A1523,$L1523&gt;0)),"Folga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59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12291</v>
      </c>
      <c r="B1535" s="17" t="s">
        <v>200</v>
      </c>
      <c r="C1535" s="17" t="str">
        <f>IFERROR(INDEX(Cadastro!$C$5:$C$112,$AB1535),"NÃO INFORMADO")</f>
        <v>CAL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6x1"),WEEKDAY($F1535,2)=6,AND($A1535=$A1524,$L1524&gt;0)),"Folga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59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12291</v>
      </c>
      <c r="B1536" s="17" t="s">
        <v>200</v>
      </c>
      <c r="C1536" s="17" t="str">
        <f>IFERROR(INDEX(Cadastro!$C$5:$C$112,$AB1536),"NÃO INFORMADO")</f>
        <v>CAL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6x1"),WEEKDAY($F1536,2)=6,AND($A1536=$A1525,$L1525&gt;0)),"Folga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IFERROR(MATCH($A1536&amp;"|"&amp;TEXT(_xlfn.MAXIFS(Cadastro!$E$5:$E$112,Cadastro!$A$5:$A$112,$A1536,Cadastro!$E$5:$E$112,"&lt;="&amp;$F1536),"yyyymmdd"),Cadastro!$I$5:$I$112,0),"")</f>
        <v>59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12291</v>
      </c>
      <c r="B1537" s="17" t="s">
        <v>200</v>
      </c>
      <c r="C1537" s="17" t="str">
        <f>IFERROR(INDEX(Cadastro!$C$5:$C$112,$AB1537),"NÃO INFORMADO")</f>
        <v>CAL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6x1"),WEEKDAY($F1537,2)=6,AND($A1537=$A1526,$L1526&gt;0)),"Folga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59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12291</v>
      </c>
      <c r="B1538" s="17" t="s">
        <v>200</v>
      </c>
      <c r="C1538" s="17" t="str">
        <f>IFERROR(INDEX(Cadastro!$C$5:$C$112,$AB1538),"NÃO INFORMADO")</f>
        <v>CAL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6x1"),WEEKDAY($F1538,2)=6,AND($A1538=$A1527,$L1527&gt;0)),"Folga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59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12291</v>
      </c>
      <c r="B1539" s="17" t="s">
        <v>200</v>
      </c>
      <c r="C1539" s="17" t="str">
        <f>IFERROR(INDEX(Cadastro!$C$5:$C$112,$AB1539),"NÃO INFORMADO")</f>
        <v>CAL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6x1"),WEEKDAY($F1539,2)=6,AND($A1539=$A1528,$L1528&gt;0)),"Folga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59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12291</v>
      </c>
      <c r="B1540" s="17" t="s">
        <v>200</v>
      </c>
      <c r="C1540" s="17" t="str">
        <f>IFERROR(INDEX(Cadastro!$C$5:$C$112,$AB1540),"NÃO INFORMADO")</f>
        <v>CAL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6x1"),WEEKDAY($F1540,2)=6,AND($A1540=$A1529,$L1529&gt;0)),"Folga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59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12291</v>
      </c>
      <c r="B1541" s="17" t="s">
        <v>200</v>
      </c>
      <c r="C1541" s="17" t="str">
        <f>IFERROR(INDEX(Cadastro!$C$5:$C$112,$AB1541),"NÃO INFORMADO")</f>
        <v>CAL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6x1"),WEEKDAY($F1541,2)=6,AND($A1541=$A1530,$L1530&gt;0)),"Folga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59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12291</v>
      </c>
      <c r="B1542" s="17" t="s">
        <v>200</v>
      </c>
      <c r="C1542" s="17" t="str">
        <f>IFERROR(INDEX(Cadastro!$C$5:$C$112,$AB1542),"NÃO INFORMADO")</f>
        <v>CAL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6x1"),WEEKDAY($F1542,2)=6,AND($A1542=$A1531,$L1531&gt;0)),"Folga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59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12291</v>
      </c>
      <c r="B1543" s="17" t="s">
        <v>200</v>
      </c>
      <c r="C1543" s="17" t="str">
        <f>IFERROR(INDEX(Cadastro!$C$5:$C$112,$AB1543),"NÃO INFORMADO")</f>
        <v>CAL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6x1"),WEEKDAY($F1543,2)=6,AND($A1543=$A1532,$L1532&gt;0)),"Folga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IFERROR(MATCH($A1543&amp;"|"&amp;TEXT(_xlfn.MAXIFS(Cadastro!$E$5:$E$112,Cadastro!$A$5:$A$112,$A1543,Cadastro!$E$5:$E$112,"&lt;="&amp;$F1543),"yyyymmdd"),Cadastro!$I$5:$I$112,0),"")</f>
        <v>59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12291</v>
      </c>
      <c r="B1544" s="17" t="s">
        <v>200</v>
      </c>
      <c r="C1544" s="17" t="str">
        <f>IFERROR(INDEX(Cadastro!$C$5:$C$112,$AB1544),"NÃO INFORMADO")</f>
        <v>CAL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6x1"),WEEKDAY($F1544,2)=6,AND($A1544=$A1533,$L1533&gt;0)),"Folga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59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12291</v>
      </c>
      <c r="B1545" s="17" t="s">
        <v>200</v>
      </c>
      <c r="C1545" s="17" t="str">
        <f>IFERROR(INDEX(Cadastro!$C$5:$C$112,$AB1545),"NÃO INFORMADO")</f>
        <v>CAL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6x1"),WEEKDAY($F1545,2)=6,AND($A1545=$A1534,$L1534&gt;0)),"Folga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59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12291</v>
      </c>
      <c r="B1546" s="17" t="s">
        <v>200</v>
      </c>
      <c r="C1546" s="17" t="str">
        <f>IFERROR(INDEX(Cadastro!$C$5:$C$112,$AB1546),"NÃO INFORMADO")</f>
        <v>CAL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6x1"),WEEKDAY($F1546,2)=6,AND($A1546=$A1535,$L1535&gt;0)),"Folga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59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12291</v>
      </c>
      <c r="B1547" s="17" t="s">
        <v>200</v>
      </c>
      <c r="C1547" s="17" t="str">
        <f>IFERROR(INDEX(Cadastro!$C$5:$C$112,$AB1547),"NÃO INFORMADO")</f>
        <v>CAL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6x1"),WEEKDAY($F1547,2)=6,AND($A1547=$A1536,$L1536&gt;0)),"Folga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59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12291</v>
      </c>
      <c r="B1548" s="17" t="s">
        <v>200</v>
      </c>
      <c r="C1548" s="17" t="str">
        <f>IFERROR(INDEX(Cadastro!$C$5:$C$112,$AB1548),"NÃO INFORMADO")</f>
        <v>CAL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6x1"),WEEKDAY($F1548,2)=6,AND($A1548=$A1537,$L1537&gt;0)),"Folga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59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12291</v>
      </c>
      <c r="B1549" s="17" t="s">
        <v>200</v>
      </c>
      <c r="C1549" s="17" t="str">
        <f>IFERROR(INDEX(Cadastro!$C$5:$C$112,$AB1549),"NÃO INFORMADO")</f>
        <v>CAL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6x1"),WEEKDAY($F1549,2)=6,AND($A1549=$A1538,$L1538&gt;0)),"Folga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59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12291</v>
      </c>
      <c r="B1550" s="17" t="s">
        <v>200</v>
      </c>
      <c r="C1550" s="17" t="str">
        <f>IFERROR(INDEX(Cadastro!$C$5:$C$112,$AB1550),"NÃO INFORMADO")</f>
        <v>CAL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6x1"),WEEKDAY($F1550,2)=6,AND($A1550=$A1539,$L1539&gt;0)),"Folga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59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56010</v>
      </c>
      <c r="B1551" s="17" t="s">
        <v>201</v>
      </c>
      <c r="C1551" s="17" t="str">
        <f>IFERROR(INDEX(Cadastro!$C$5:$C$112,$AB1551),"NÃO INFORMADO")</f>
        <v>NÃO INFORMADO</v>
      </c>
      <c r="D1551" s="17" t="str">
        <f>IFERROR(INDEX(Cadastro!$D$5:$D$112,$AB1551),"")</f>
        <v>A</v>
      </c>
      <c r="E1551" s="17" t="str">
        <f>IFERROR(INDEX(Cadastro!$G$5:$G$112,$AB1551),"")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0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Não</v>
      </c>
      <c r="R1551" s="32" t="str">
        <f t="shared" ref="R1551:R1586" si="267">IF($Q1551&lt;&gt;"Sim","",IF($N1551&gt;=$O1551,"Sim","Não"))</f>
        <v/>
      </c>
      <c r="S1551" s="30" t="str">
        <f t="shared" ref="S1551:S1586" si="268">IF($Q1551&lt;&gt;"Sim","",MAX(0,$M1551*$O1551-$L1551))</f>
        <v/>
      </c>
      <c r="T1551" s="32" t="str">
        <f>IF($Q1551&lt;&gt;"Sim","",IF($N1551&gt;Parâmetros!$E$15,"Sim","Não"))</f>
        <v/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Falta de registro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6x1"),WEEKDAY($F1551,2)=6,AND($A1551=$A1540,$L1540&gt;0)),"Folga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4 de 5 do ciclo</v>
      </c>
      <c r="W1551" s="34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1</v>
      </c>
      <c r="AA1551" s="34">
        <f>IF(OR($L1551&gt;0,$F1551&gt;Parâmetros!$E$14),0,IF(OR($A1551&lt;&gt;$A1552,$F1552&gt;Parâmetros!$E$14),1,N($AA1552)+1))</f>
        <v>2</v>
      </c>
      <c r="AB1551" s="31">
        <f>IFERROR(MATCH($A1551&amp;"|"&amp;TEXT(_xlfn.MAXIFS(Cadastro!$E$5:$E$112,Cadastro!$A$5:$A$112,$A1551,Cadastro!$E$5:$E$112,"&lt;="&amp;$F1551),"yyyymmdd"),Cadastro!$I$5:$I$112,0),"")</f>
        <v>60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56010</v>
      </c>
      <c r="B1552" s="17" t="s">
        <v>201</v>
      </c>
      <c r="C1552" s="17" t="str">
        <f>IFERROR(INDEX(Cadastro!$C$5:$C$112,$AB1552),"NÃO INFORMADO")</f>
        <v>NÃO INFORMADO</v>
      </c>
      <c r="D1552" s="17" t="str">
        <f>IFERROR(INDEX(Cadastro!$D$5:$D$112,$AB1552),"")</f>
        <v>A</v>
      </c>
      <c r="E1552" s="17" t="str">
        <f>IFERROR(INDEX(Cadastro!$G$5:$G$112,$AB1552),"")</f>
        <v>A</v>
      </c>
      <c r="F1552" s="29">
        <v>46266</v>
      </c>
      <c r="G1552" s="32" t="str">
        <f t="shared" si="264"/>
        <v>ter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265"/>
        <v>0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Não</v>
      </c>
      <c r="R1552" s="32" t="str">
        <f t="shared" si="267"/>
        <v/>
      </c>
      <c r="S1552" s="30" t="str">
        <f t="shared" si="268"/>
        <v/>
      </c>
      <c r="T1552" s="32" t="str">
        <f>IF($Q1552&lt;&gt;"Sim","",IF($N1552&gt;Parâmetros!$E$15,"Sim","Não"))</f>
        <v/>
      </c>
      <c r="U1552" s="17" t="str">
        <f t="shared" si="269"/>
        <v>Falta de registro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6x1"),WEEKDAY($F1552,2)=6,AND($A1552=$A1541,$L1541&gt;0)),"Folga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5 de 5 do ciclo</v>
      </c>
      <c r="W1552" s="34">
        <f>IF(OR(OR($D1552="6x1",$D1552="FF 6x1"),$D1552="5x2"),"",IF($AB1552&lt;&gt;$AB1551,IF(IFERROR(INDEX(Cadastro!$F$5:$F$112,$AB1552),"")="",IF($L1552&gt;0,1,0),IF(IFERROR(INDEX(Cadastro!$F$5:$F$112,$AB1552),"")&lt;=IFERROR(INDEX(Parâmetros!$B$39:$B$48,MATCH($E1552,Parâmetros!$A$39:$A$48,0)),99),IFERROR(INDEX(Cadastro!$F$5:$F$112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$112,$AB1552),"")="",0,IF(IFERROR(INDEX(Cadastro!$F$5:$F$112,$AB1552),"")&gt;IFERROR(INDEX(Parâmetros!$B$39:$B$48,MATCH($E1552,Parâmetros!$A$39:$A$48,0)),99),IFERROR(INDEX(Cadastro!$F$5:$F$112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registro"),IF(AND($AB1552&lt;&gt;$AB1551,IFERROR(INDEX(Cadastro!$F$5:$F$112,$AB1552),"")=""),"Indeterminado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2</v>
      </c>
      <c r="AA1552" s="34">
        <f>IF(OR($L1552&gt;0,$F1552&gt;Parâmetros!$E$14),0,IF(OR($A1552&lt;&gt;$A1553,$F1553&gt;Parâmetros!$E$14),1,N($AA1553)+1))</f>
        <v>1</v>
      </c>
      <c r="AB1552" s="31">
        <f>IFERROR(MATCH($A1552&amp;"|"&amp;TEXT(_xlfn.MAXIFS(Cadastro!$E$5:$E$112,Cadastro!$A$5:$A$112,$A1552,Cadastro!$E$5:$E$112,"&lt;="&amp;$F1552),"yyyymmdd"),Cadastro!$I$5:$I$112,0),"")</f>
        <v>60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56010</v>
      </c>
      <c r="B1553" s="17" t="s">
        <v>201</v>
      </c>
      <c r="C1553" s="17" t="str">
        <f>IFERROR(INDEX(Cadastro!$C$5:$C$112,$AB1553),"NÃO INFORMADO")</f>
        <v>NÃO INFORMADO</v>
      </c>
      <c r="D1553" s="17" t="str">
        <f>IFERROR(INDEX(Cadastro!$D$5:$D$112,$AB1553),"")</f>
        <v>A</v>
      </c>
      <c r="E1553" s="17" t="str">
        <f>IFERROR(INDEX(Cadastro!$G$5:$G$112,$AB1553),"")</f>
        <v>A</v>
      </c>
      <c r="F1553" s="29">
        <v>46267</v>
      </c>
      <c r="G1553" s="32" t="str">
        <f t="shared" si="264"/>
        <v>qua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/>
      </c>
      <c r="L1553" s="30">
        <f>SUMIFS(Dados!$E:$E,Dados!$A:$A,$A1553,Dados!$S:$S,$F1553)</f>
        <v>0</v>
      </c>
      <c r="M1553" s="30" t="str">
        <f>IFERROR(INDEX(Parâmetros!$E$6:$E$11,MATCH($K1553,Parâmetros!$A$6:$A$11,0)),"")</f>
        <v/>
      </c>
      <c r="N1553" s="33" t="str">
        <f t="shared" si="265"/>
        <v/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266"/>
        <v/>
      </c>
      <c r="R1553" s="32" t="str">
        <f t="shared" si="267"/>
        <v/>
      </c>
      <c r="S1553" s="30" t="str">
        <f t="shared" si="268"/>
        <v/>
      </c>
      <c r="T1553" s="32" t="str">
        <f>IF($Q1553&lt;&gt;"Sim","",IF($N1553&gt;Parâmetros!$E$15,"Sim","Não"))</f>
        <v/>
      </c>
      <c r="U1553" s="17" t="str">
        <f t="shared" si="269"/>
        <v>Folga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6x1"),WEEKDAY($F1553,2)=6,AND($A1553=$A1542,$L1542&gt;0)),"Folga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Folga prevista pelo ciclo</v>
      </c>
      <c r="W1553" s="34">
        <f>IF(OR(OR($D1553="6x1",$D1553="FF 6x1"),$D1553="5x2"),"",IF($AB1553&lt;&gt;$AB1552,IF(IFERROR(INDEX(Cadastro!$F$5:$F$112,$AB1553),"")="",IF($L1553&gt;0,1,0),IF(IFERROR(INDEX(Cadastro!$F$5:$F$112,$AB1553),"")&lt;=IFERROR(INDEX(Parâmetros!$B$39:$B$48,MATCH($E1553,Parâmetros!$A$39:$A$48,0)),99),IFERROR(INDEX(Cadastro!$F$5:$F$112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0</v>
      </c>
      <c r="X1553" s="34">
        <f>IF(OR(OR($D1553="6x1",$D1553="FF 6x1"),$D1553="5x2"),"",IF($AB1553&lt;&gt;$AB1552,IF(IFERROR(INDEX(Cadastro!$F$5:$F$112,$AB1553),"")="",0,IF(IFERROR(INDEX(Cadastro!$F$5:$F$112,$AB1553),"")&gt;IFERROR(INDEX(Parâmetros!$B$39:$B$48,MATCH($E1553,Parâmetros!$A$39:$A$48,0)),99),IFERROR(INDEX(Cadastro!$F$5:$F$112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1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registro"),IF(AND($AB1553&lt;&gt;$AB1552,IFERROR(INDEX(Cadastro!$F$5:$F$112,$AB1553),"")=""),"Indeterminado (início da série)",IF($X1553&gt;0,"Folga","Falta de registro"))))))))</f>
        <v>Folga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IFERROR(MATCH($A1553&amp;"|"&amp;TEXT(_xlfn.MAXIFS(Cadastro!$E$5:$E$112,Cadastro!$A$5:$A$112,$A1553,Cadastro!$E$5:$E$112,"&lt;="&amp;$F1553),"yyyymmdd"),Cadastro!$I$5:$I$112,0),"")</f>
        <v>60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56010</v>
      </c>
      <c r="B1554" s="17" t="s">
        <v>201</v>
      </c>
      <c r="C1554" s="17" t="str">
        <f>IFERROR(INDEX(Cadastro!$C$5:$C$112,$AB1554),"NÃO INFORMADO")</f>
        <v>NÃO INFORMADO</v>
      </c>
      <c r="D1554" s="17" t="str">
        <f>IFERROR(INDEX(Cadastro!$D$5:$D$112,$AB1554),"")</f>
        <v>A</v>
      </c>
      <c r="E1554" s="17" t="str">
        <f>IFERROR(INDEX(Cadastro!$G$5:$G$112,$AB1554),"")</f>
        <v>A</v>
      </c>
      <c r="F1554" s="29">
        <v>46268</v>
      </c>
      <c r="G1554" s="32" t="str">
        <f t="shared" si="264"/>
        <v>qui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26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266"/>
        <v/>
      </c>
      <c r="R1554" s="32" t="str">
        <f t="shared" si="267"/>
        <v/>
      </c>
      <c r="S1554" s="30" t="str">
        <f t="shared" si="268"/>
        <v/>
      </c>
      <c r="T1554" s="32" t="str">
        <f>IF($Q1554&lt;&gt;"Sim","",IF($N1554&gt;Parâmetros!$E$15,"Sim","Não"))</f>
        <v/>
      </c>
      <c r="U1554" s="17" t="str">
        <f t="shared" si="26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6x1"),WEEKDAY($F1554,2)=6,AND($A1554=$A1543,$L1543&gt;0)),"Folga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1 de 5 do ciclo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60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56010</v>
      </c>
      <c r="B1555" s="17" t="s">
        <v>201</v>
      </c>
      <c r="C1555" s="17" t="str">
        <f>IFERROR(INDEX(Cadastro!$C$5:$C$112,$AB1555),"NÃO INFORMADO")</f>
        <v>NÃO INFORMADO</v>
      </c>
      <c r="D1555" s="17" t="str">
        <f>IFERROR(INDEX(Cadastro!$D$5:$D$112,$AB1555),"")</f>
        <v>A</v>
      </c>
      <c r="E1555" s="17" t="str">
        <f>IFERROR(INDEX(Cadastro!$G$5:$G$112,$AB1555),"")</f>
        <v>A</v>
      </c>
      <c r="F1555" s="29">
        <v>46269</v>
      </c>
      <c r="G1555" s="32" t="str">
        <f t="shared" si="264"/>
        <v>sex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26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266"/>
        <v/>
      </c>
      <c r="R1555" s="32" t="str">
        <f t="shared" si="267"/>
        <v/>
      </c>
      <c r="S1555" s="30" t="str">
        <f t="shared" si="268"/>
        <v/>
      </c>
      <c r="T1555" s="32" t="str">
        <f>IF($Q1555&lt;&gt;"Sim","",IF($N1555&gt;Parâmetros!$E$15,"Sim","Não"))</f>
        <v/>
      </c>
      <c r="U1555" s="17" t="str">
        <f t="shared" si="26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6x1"),WEEKDAY($F1555,2)=6,AND($A1555=$A1544,$L1544&gt;0)),"Folga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2 de 5 do ciclo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60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56010</v>
      </c>
      <c r="B1556" s="17" t="s">
        <v>201</v>
      </c>
      <c r="C1556" s="17" t="str">
        <f>IFERROR(INDEX(Cadastro!$C$5:$C$112,$AB1556),"NÃO INFORMADO")</f>
        <v>NÃO INFORMADO</v>
      </c>
      <c r="D1556" s="17" t="str">
        <f>IFERROR(INDEX(Cadastro!$D$5:$D$112,$AB1556),"")</f>
        <v>A</v>
      </c>
      <c r="E1556" s="17" t="str">
        <f>IFERROR(INDEX(Cadastro!$G$5:$G$112,$AB1556),"")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26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6x1"),WEEKDAY($F1556,2)=6,AND($A1556=$A1545,$L1545&gt;0)),"Folga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3 de 5 do ciclo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60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56010</v>
      </c>
      <c r="B1557" s="17" t="s">
        <v>201</v>
      </c>
      <c r="C1557" s="17" t="str">
        <f>IFERROR(INDEX(Cadastro!$C$5:$C$112,$AB1557),"NÃO INFORMADO")</f>
        <v>NÃO INFORMADO</v>
      </c>
      <c r="D1557" s="17" t="str">
        <f>IFERROR(INDEX(Cadastro!$D$5:$D$112,$AB1557),"")</f>
        <v>A</v>
      </c>
      <c r="E1557" s="17" t="str">
        <f>IFERROR(INDEX(Cadastro!$G$5:$G$112,$AB1557),"")</f>
        <v>A</v>
      </c>
      <c r="F1557" s="29">
        <v>46271</v>
      </c>
      <c r="G1557" s="32" t="str">
        <f t="shared" si="264"/>
        <v>dom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26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266"/>
        <v/>
      </c>
      <c r="R1557" s="32" t="str">
        <f t="shared" si="267"/>
        <v/>
      </c>
      <c r="S1557" s="30" t="str">
        <f t="shared" si="268"/>
        <v/>
      </c>
      <c r="T1557" s="32" t="str">
        <f>IF($Q1557&lt;&gt;"Sim","",IF($N1557&gt;Parâmetros!$E$15,"Sim","Não"))</f>
        <v/>
      </c>
      <c r="U1557" s="17" t="str">
        <f t="shared" si="26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6x1"),WEEKDAY($F1557,2)=6,AND($A1557=$A1546,$L1546&gt;0)),"Folga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IFERROR(MATCH($A1557&amp;"|"&amp;TEXT(_xlfn.MAXIFS(Cadastro!$E$5:$E$112,Cadastro!$A$5:$A$112,$A1557,Cadastro!$E$5:$E$112,"&lt;="&amp;$F1557),"yyyymmdd"),Cadastro!$I$5:$I$112,0),"")</f>
        <v>60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56010</v>
      </c>
      <c r="B1558" s="17" t="s">
        <v>201</v>
      </c>
      <c r="C1558" s="17" t="str">
        <f>IFERROR(INDEX(Cadastro!$C$5:$C$112,$AB1558),"NÃO INFORMADO")</f>
        <v>NÃO INFORMADO</v>
      </c>
      <c r="D1558" s="17" t="str">
        <f>IFERROR(INDEX(Cadastro!$D$5:$D$112,$AB1558),"")</f>
        <v>A</v>
      </c>
      <c r="E1558" s="17" t="str">
        <f>IFERROR(INDEX(Cadastro!$G$5:$G$112,$AB1558),"")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266"/>
        <v/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6x1"),WEEKDAY($F1558,2)=6,AND($A1558=$A1547,$L1547&gt;0)),"Folga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5 de 5 do ciclo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60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56010</v>
      </c>
      <c r="B1559" s="17" t="s">
        <v>201</v>
      </c>
      <c r="C1559" s="17" t="str">
        <f>IFERROR(INDEX(Cadastro!$C$5:$C$112,$AB1559),"NÃO INFORMADO")</f>
        <v>NÃO INFORMADO</v>
      </c>
      <c r="D1559" s="17" t="str">
        <f>IFERROR(INDEX(Cadastro!$D$5:$D$112,$AB1559),"")</f>
        <v>A</v>
      </c>
      <c r="E1559" s="17" t="str">
        <f>IFERROR(INDEX(Cadastro!$G$5:$G$112,$AB1559),"")</f>
        <v>A</v>
      </c>
      <c r="F1559" s="29">
        <v>46273</v>
      </c>
      <c r="G1559" s="32" t="str">
        <f t="shared" si="264"/>
        <v>ter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/>
      </c>
      <c r="L1559" s="30">
        <f>SUMIFS(Dados!$E:$E,Dados!$A:$A,$A1559,Dados!$S:$S,$F1559)</f>
        <v>0</v>
      </c>
      <c r="M1559" s="30" t="str">
        <f>IFERROR(INDEX(Parâmetros!$E$6:$E$11,MATCH($K1559,Parâmetros!$A$6:$A$11,0)),"")</f>
        <v/>
      </c>
      <c r="N1559" s="33" t="str">
        <f t="shared" si="265"/>
        <v/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266"/>
        <v/>
      </c>
      <c r="R1559" s="32" t="str">
        <f t="shared" si="267"/>
        <v/>
      </c>
      <c r="S1559" s="30" t="str">
        <f t="shared" si="268"/>
        <v/>
      </c>
      <c r="T1559" s="32" t="str">
        <f>IF($Q1559&lt;&gt;"Sim","",IF($N1559&gt;Parâmetros!$E$15,"Sim","Não"))</f>
        <v/>
      </c>
      <c r="U1559" s="17" t="str">
        <f t="shared" si="269"/>
        <v>Folga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6x1"),WEEKDAY($F1559,2)=6,AND($A1559=$A1548,$L1548&gt;0)),"Folga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Folga prevista pelo ciclo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0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1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Folga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60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56010</v>
      </c>
      <c r="B1560" s="17" t="s">
        <v>201</v>
      </c>
      <c r="C1560" s="17" t="str">
        <f>IFERROR(INDEX(Cadastro!$C$5:$C$112,$AB1560),"NÃO INFORMADO")</f>
        <v>NÃO INFORMADO</v>
      </c>
      <c r="D1560" s="17" t="str">
        <f>IFERROR(INDEX(Cadastro!$D$5:$D$112,$AB1560),"")</f>
        <v>A</v>
      </c>
      <c r="E1560" s="17" t="str">
        <f>IFERROR(INDEX(Cadastro!$G$5:$G$112,$AB1560),"")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6x1"),WEEKDAY($F1560,2)=6,AND($A1560=$A1549,$L1549&gt;0)),"Folga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1 de 5 do ciclo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1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60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56010</v>
      </c>
      <c r="B1561" s="17" t="s">
        <v>201</v>
      </c>
      <c r="C1561" s="17" t="str">
        <f>IFERROR(INDEX(Cadastro!$C$5:$C$112,$AB1561),"NÃO INFORMADO")</f>
        <v>NÃO INFORMADO</v>
      </c>
      <c r="D1561" s="17" t="str">
        <f>IFERROR(INDEX(Cadastro!$D$5:$D$112,$AB1561),"")</f>
        <v>A</v>
      </c>
      <c r="E1561" s="17" t="str">
        <f>IFERROR(INDEX(Cadastro!$G$5:$G$112,$AB1561),"")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6x1"),WEEKDAY($F1561,2)=6,AND($A1561=$A1550,$L1550&gt;0)),"Folga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2 de 5 do ciclo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2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60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56010</v>
      </c>
      <c r="B1562" s="17" t="s">
        <v>201</v>
      </c>
      <c r="C1562" s="17" t="str">
        <f>IFERROR(INDEX(Cadastro!$C$5:$C$112,$AB1562),"NÃO INFORMADO")</f>
        <v>NÃO INFORMADO</v>
      </c>
      <c r="D1562" s="17" t="str">
        <f>IFERROR(INDEX(Cadastro!$D$5:$D$112,$AB1562),"")</f>
        <v>A</v>
      </c>
      <c r="E1562" s="17" t="str">
        <f>IFERROR(INDEX(Cadastro!$G$5:$G$112,$AB1562),"")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26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6x1"),WEEKDAY($F1562,2)=6,AND($A1562=$A1551,$L1551&gt;0)),"Folga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3 de 5 do ciclo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3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60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56010</v>
      </c>
      <c r="B1563" s="17" t="s">
        <v>201</v>
      </c>
      <c r="C1563" s="17" t="str">
        <f>IFERROR(INDEX(Cadastro!$C$5:$C$112,$AB1563),"NÃO INFORMADO")</f>
        <v>NÃO INFORMADO</v>
      </c>
      <c r="D1563" s="17" t="str">
        <f>IFERROR(INDEX(Cadastro!$D$5:$D$112,$AB1563),"")</f>
        <v>A</v>
      </c>
      <c r="E1563" s="17" t="str">
        <f>IFERROR(INDEX(Cadastro!$G$5:$G$112,$AB1563),"")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6x1"),WEEKDAY($F1563,2)=6,AND($A1563=$A1552,$L1552&gt;0)),"Folga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4 de 5 do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4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IFERROR(MATCH($A1563&amp;"|"&amp;TEXT(_xlfn.MAXIFS(Cadastro!$E$5:$E$112,Cadastro!$A$5:$A$112,$A1563,Cadastro!$E$5:$E$112,"&lt;="&amp;$F1563),"yyyymmdd"),Cadastro!$I$5:$I$112,0),"")</f>
        <v>60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56010</v>
      </c>
      <c r="B1564" s="17" t="s">
        <v>201</v>
      </c>
      <c r="C1564" s="17" t="str">
        <f>IFERROR(INDEX(Cadastro!$C$5:$C$112,$AB1564),"NÃO INFORMADO")</f>
        <v>NÃO INFORMADO</v>
      </c>
      <c r="D1564" s="17" t="str">
        <f>IFERROR(INDEX(Cadastro!$D$5:$D$112,$AB1564),"")</f>
        <v>A</v>
      </c>
      <c r="E1564" s="17" t="str">
        <f>IFERROR(INDEX(Cadastro!$G$5:$G$112,$AB1564),"")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6x1"),WEEKDAY($F1564,2)=6,AND($A1564=$A1553,$L1553&gt;0)),"Folga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5 de 5 do ciclo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5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60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56010</v>
      </c>
      <c r="B1565" s="17" t="s">
        <v>201</v>
      </c>
      <c r="C1565" s="17" t="str">
        <f>IFERROR(INDEX(Cadastro!$C$5:$C$112,$AB1565),"NÃO INFORMADO")</f>
        <v>NÃO INFORMADO</v>
      </c>
      <c r="D1565" s="17" t="str">
        <f>IFERROR(INDEX(Cadastro!$D$5:$D$112,$AB1565),"")</f>
        <v>A</v>
      </c>
      <c r="E1565" s="17" t="str">
        <f>IFERROR(INDEX(Cadastro!$G$5:$G$112,$AB1565),"")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/>
      </c>
      <c r="L1565" s="30">
        <f>SUMIFS(Dados!$E:$E,Dados!$A:$A,$A1565,Dados!$S:$S,$F1565)</f>
        <v>0</v>
      </c>
      <c r="M1565" s="30" t="str">
        <f>IFERROR(INDEX(Parâmetros!$E$6:$E$11,MATCH($K1565,Parâmetros!$A$6:$A$11,0)),"")</f>
        <v/>
      </c>
      <c r="N1565" s="33" t="str">
        <f t="shared" si="265"/>
        <v/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Folga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6x1"),WEEKDAY($F1565,2)=6,AND($A1565=$A1554,$L1554&gt;0)),"Folga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Folga prevista pelo ciclo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0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1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Folga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60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56010</v>
      </c>
      <c r="B1566" s="17" t="s">
        <v>201</v>
      </c>
      <c r="C1566" s="17" t="str">
        <f>IFERROR(INDEX(Cadastro!$C$5:$C$112,$AB1566),"NÃO INFORMADO")</f>
        <v>NÃO INFORMADO</v>
      </c>
      <c r="D1566" s="17" t="str">
        <f>IFERROR(INDEX(Cadastro!$D$5:$D$112,$AB1566),"")</f>
        <v>A</v>
      </c>
      <c r="E1566" s="17" t="str">
        <f>IFERROR(INDEX(Cadastro!$G$5:$G$112,$AB1566),"")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6x1"),WEEKDAY($F1566,2)=6,AND($A1566=$A1555,$L1555&gt;0)),"Folga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1 de 5 do ciclo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1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60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56010</v>
      </c>
      <c r="B1567" s="17" t="s">
        <v>201</v>
      </c>
      <c r="C1567" s="17" t="str">
        <f>IFERROR(INDEX(Cadastro!$C$5:$C$112,$AB1567),"NÃO INFORMADO")</f>
        <v>NÃO INFORMADO</v>
      </c>
      <c r="D1567" s="17" t="str">
        <f>IFERROR(INDEX(Cadastro!$D$5:$D$112,$AB1567),"")</f>
        <v>A</v>
      </c>
      <c r="E1567" s="17" t="str">
        <f>IFERROR(INDEX(Cadastro!$G$5:$G$112,$AB1567),"")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6x1"),WEEKDAY($F1567,2)=6,AND($A1567=$A1556,$L1556&gt;0)),"Folga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2 de 5 do ciclo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2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60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56010</v>
      </c>
      <c r="B1568" s="17" t="s">
        <v>201</v>
      </c>
      <c r="C1568" s="17" t="str">
        <f>IFERROR(INDEX(Cadastro!$C$5:$C$112,$AB1568),"NÃO INFORMADO")</f>
        <v>NÃO INFORMADO</v>
      </c>
      <c r="D1568" s="17" t="str">
        <f>IFERROR(INDEX(Cadastro!$D$5:$D$112,$AB1568),"")</f>
        <v>A</v>
      </c>
      <c r="E1568" s="17" t="str">
        <f>IFERROR(INDEX(Cadastro!$G$5:$G$112,$AB1568),"")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26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6x1"),WEEKDAY($F1568,2)=6,AND($A1568=$A1557,$L1557&gt;0)),"Folga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3 de 5 do ciclo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3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60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56010</v>
      </c>
      <c r="B1569" s="17" t="s">
        <v>201</v>
      </c>
      <c r="C1569" s="17" t="str">
        <f>IFERROR(INDEX(Cadastro!$C$5:$C$112,$AB1569),"NÃO INFORMADO")</f>
        <v>NÃO INFORMADO</v>
      </c>
      <c r="D1569" s="17" t="str">
        <f>IFERROR(INDEX(Cadastro!$D$5:$D$112,$AB1569),"")</f>
        <v>A</v>
      </c>
      <c r="E1569" s="17" t="str">
        <f>IFERROR(INDEX(Cadastro!$G$5:$G$112,$AB1569),"")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6x1"),WEEKDAY($F1569,2)=6,AND($A1569=$A1558,$L1558&gt;0)),"Folga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4 de 5 do ciclo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4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60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56010</v>
      </c>
      <c r="B1570" s="17" t="s">
        <v>201</v>
      </c>
      <c r="C1570" s="17" t="str">
        <f>IFERROR(INDEX(Cadastro!$C$5:$C$112,$AB1570),"NÃO INFORMADO")</f>
        <v>NÃO INFORMADO</v>
      </c>
      <c r="D1570" s="17" t="str">
        <f>IFERROR(INDEX(Cadastro!$D$5:$D$112,$AB1570),"")</f>
        <v>A</v>
      </c>
      <c r="E1570" s="17" t="str">
        <f>IFERROR(INDEX(Cadastro!$G$5:$G$112,$AB1570),"")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6x1"),WEEKDAY($F1570,2)=6,AND($A1570=$A1559,$L1559&gt;0)),"Folga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5 de 5 do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5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IFERROR(MATCH($A1570&amp;"|"&amp;TEXT(_xlfn.MAXIFS(Cadastro!$E$5:$E$112,Cadastro!$A$5:$A$112,$A1570,Cadastro!$E$5:$E$112,"&lt;="&amp;$F1570),"yyyymmdd"),Cadastro!$I$5:$I$112,0),"")</f>
        <v>60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56010</v>
      </c>
      <c r="B1571" s="17" t="s">
        <v>201</v>
      </c>
      <c r="C1571" s="17" t="str">
        <f>IFERROR(INDEX(Cadastro!$C$5:$C$112,$AB1571),"NÃO INFORMADO")</f>
        <v>NÃO INFORMADO</v>
      </c>
      <c r="D1571" s="17" t="str">
        <f>IFERROR(INDEX(Cadastro!$D$5:$D$112,$AB1571),"")</f>
        <v>A</v>
      </c>
      <c r="E1571" s="17" t="str">
        <f>IFERROR(INDEX(Cadastro!$G$5:$G$112,$AB1571),"")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26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Folga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6x1"),WEEKDAY($F1571,2)=6,AND($A1571=$A1560,$L1560&gt;0)),"Folga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Folga prevista pelo ciclo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0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1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Folga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60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56010</v>
      </c>
      <c r="B1572" s="17" t="s">
        <v>201</v>
      </c>
      <c r="C1572" s="17" t="str">
        <f>IFERROR(INDEX(Cadastro!$C$5:$C$112,$AB1572),"NÃO INFORMADO")</f>
        <v>NÃO INFORMADO</v>
      </c>
      <c r="D1572" s="17" t="str">
        <f>IFERROR(INDEX(Cadastro!$D$5:$D$112,$AB1572),"")</f>
        <v>A</v>
      </c>
      <c r="E1572" s="17" t="str">
        <f>IFERROR(INDEX(Cadastro!$G$5:$G$112,$AB1572),"")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6x1"),WEEKDAY($F1572,2)=6,AND($A1572=$A1561,$L1561&gt;0)),"Folga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1 de 5 do ciclo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1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60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56010</v>
      </c>
      <c r="B1573" s="17" t="s">
        <v>201</v>
      </c>
      <c r="C1573" s="17" t="str">
        <f>IFERROR(INDEX(Cadastro!$C$5:$C$112,$AB1573),"NÃO INFORMADO")</f>
        <v>NÃO INFORMADO</v>
      </c>
      <c r="D1573" s="17" t="str">
        <f>IFERROR(INDEX(Cadastro!$D$5:$D$112,$AB1573),"")</f>
        <v>A</v>
      </c>
      <c r="E1573" s="17" t="str">
        <f>IFERROR(INDEX(Cadastro!$G$5:$G$112,$AB1573),"")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6x1"),WEEKDAY($F1573,2)=6,AND($A1573=$A1562,$L1562&gt;0)),"Folga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2 de 5 do ciclo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2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60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56010</v>
      </c>
      <c r="B1574" s="17" t="s">
        <v>201</v>
      </c>
      <c r="C1574" s="17" t="str">
        <f>IFERROR(INDEX(Cadastro!$C$5:$C$112,$AB1574),"NÃO INFORMADO")</f>
        <v>NÃO INFORMADO</v>
      </c>
      <c r="D1574" s="17" t="str">
        <f>IFERROR(INDEX(Cadastro!$D$5:$D$112,$AB1574),"")</f>
        <v>A</v>
      </c>
      <c r="E1574" s="17" t="str">
        <f>IFERROR(INDEX(Cadastro!$G$5:$G$112,$AB1574),"")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A</v>
      </c>
      <c r="L1574" s="30">
        <f>SUMIFS(Dados!$E:$E,Dados!$A:$A,$A1574,Dados!$S:$S,$F1574)</f>
        <v>0</v>
      </c>
      <c r="M1574" s="30">
        <f>IFERROR(INDEX(Parâmetros!$E$6:$E$11,MATCH($K1574,Parâmetros!$A$6:$A$11,0)),"")</f>
        <v>7.58</v>
      </c>
      <c r="N1574" s="33">
        <f t="shared" si="265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6x1"),WEEKDAY($F1574,2)=6,AND($A1574=$A1563,$L1563&gt;0)),"Folga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3 de 5 do ciclo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3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60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56010</v>
      </c>
      <c r="B1575" s="17" t="s">
        <v>201</v>
      </c>
      <c r="C1575" s="17" t="str">
        <f>IFERROR(INDEX(Cadastro!$C$5:$C$112,$AB1575),"NÃO INFORMADO")</f>
        <v>NÃO INFORMADO</v>
      </c>
      <c r="D1575" s="17" t="str">
        <f>IFERROR(INDEX(Cadastro!$D$5:$D$112,$AB1575),"")</f>
        <v>A</v>
      </c>
      <c r="E1575" s="17" t="str">
        <f>IFERROR(INDEX(Cadastro!$G$5:$G$112,$AB1575),"")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6x1"),WEEKDAY($F1575,2)=6,AND($A1575=$A1564,$L1564&gt;0)),"Folga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4 de 5 do ciclo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4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60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56010</v>
      </c>
      <c r="B1576" s="17" t="s">
        <v>201</v>
      </c>
      <c r="C1576" s="17" t="str">
        <f>IFERROR(INDEX(Cadastro!$C$5:$C$112,$AB1576),"NÃO INFORMADO")</f>
        <v>NÃO INFORMADO</v>
      </c>
      <c r="D1576" s="17" t="str">
        <f>IFERROR(INDEX(Cadastro!$D$5:$D$112,$AB1576),"")</f>
        <v>A</v>
      </c>
      <c r="E1576" s="17" t="str">
        <f>IFERROR(INDEX(Cadastro!$G$5:$G$112,$AB1576),"")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6x1"),WEEKDAY($F1576,2)=6,AND($A1576=$A1565,$L1565&gt;0)),"Folga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5 de 5 do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5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60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56010</v>
      </c>
      <c r="B1577" s="17" t="s">
        <v>201</v>
      </c>
      <c r="C1577" s="17" t="str">
        <f>IFERROR(INDEX(Cadastro!$C$5:$C$112,$AB1577),"NÃO INFORMADO")</f>
        <v>NÃO INFORMADO</v>
      </c>
      <c r="D1577" s="17" t="str">
        <f>IFERROR(INDEX(Cadastro!$D$5:$D$112,$AB1577),"")</f>
        <v>A</v>
      </c>
      <c r="E1577" s="17" t="str">
        <f>IFERROR(INDEX(Cadastro!$G$5:$G$112,$AB1577),"")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26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Folga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6x1"),WEEKDAY($F1577,2)=6,AND($A1577=$A1566,$L1566&gt;0)),"Folga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Folga prevista pelo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0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1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Folga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60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56010</v>
      </c>
      <c r="B1578" s="17" t="s">
        <v>201</v>
      </c>
      <c r="C1578" s="17" t="str">
        <f>IFERROR(INDEX(Cadastro!$C$5:$C$112,$AB1578),"NÃO INFORMADO")</f>
        <v>NÃO INFORMADO</v>
      </c>
      <c r="D1578" s="17" t="str">
        <f>IFERROR(INDEX(Cadastro!$D$5:$D$112,$AB1578),"")</f>
        <v>A</v>
      </c>
      <c r="E1578" s="17" t="str">
        <f>IFERROR(INDEX(Cadastro!$G$5:$G$112,$AB1578),"")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6x1"),WEEKDAY($F1578,2)=6,AND($A1578=$A1567,$L1567&gt;0)),"Folga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1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1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60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56010</v>
      </c>
      <c r="B1579" s="17" t="s">
        <v>201</v>
      </c>
      <c r="C1579" s="17" t="str">
        <f>IFERROR(INDEX(Cadastro!$C$5:$C$112,$AB1579),"NÃO INFORMADO")</f>
        <v>NÃO INFORMADO</v>
      </c>
      <c r="D1579" s="17" t="str">
        <f>IFERROR(INDEX(Cadastro!$D$5:$D$112,$AB1579),"")</f>
        <v>A</v>
      </c>
      <c r="E1579" s="17" t="str">
        <f>IFERROR(INDEX(Cadastro!$G$5:$G$112,$AB1579),"")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6x1"),WEEKDAY($F1579,2)=6,AND($A1579=$A1568,$L1568&gt;0)),"Folga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2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2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60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56010</v>
      </c>
      <c r="B1580" s="17" t="s">
        <v>201</v>
      </c>
      <c r="C1580" s="17" t="str">
        <f>IFERROR(INDEX(Cadastro!$C$5:$C$112,$AB1580),"NÃO INFORMADO")</f>
        <v>NÃO INFORMADO</v>
      </c>
      <c r="D1580" s="17" t="str">
        <f>IFERROR(INDEX(Cadastro!$D$5:$D$112,$AB1580),"")</f>
        <v>A</v>
      </c>
      <c r="E1580" s="17" t="str">
        <f>IFERROR(INDEX(Cadastro!$G$5:$G$112,$AB1580),"")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A</v>
      </c>
      <c r="L1580" s="30">
        <f>SUMIFS(Dados!$E:$E,Dados!$A:$A,$A1580,Dados!$S:$S,$F1580)</f>
        <v>0</v>
      </c>
      <c r="M1580" s="30">
        <f>IFERROR(INDEX(Parâmetros!$E$6:$E$11,MATCH($K1580,Parâmetros!$A$6:$A$11,0)),"")</f>
        <v>7.58</v>
      </c>
      <c r="N1580" s="33">
        <f t="shared" si="265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6x1"),WEEKDAY($F1580,2)=6,AND($A1580=$A1569,$L1569&gt;0)),"Folga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3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3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60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56010</v>
      </c>
      <c r="B1581" s="17" t="s">
        <v>201</v>
      </c>
      <c r="C1581" s="17" t="str">
        <f>IFERROR(INDEX(Cadastro!$C$5:$C$112,$AB1581),"NÃO INFORMADO")</f>
        <v>NÃO INFORMADO</v>
      </c>
      <c r="D1581" s="17" t="str">
        <f>IFERROR(INDEX(Cadastro!$D$5:$D$112,$AB1581),"")</f>
        <v>A</v>
      </c>
      <c r="E1581" s="17" t="str">
        <f>IFERROR(INDEX(Cadastro!$G$5:$G$112,$AB1581),"")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6x1"),WEEKDAY($F1581,2)=6,AND($A1581=$A1570,$L1570&gt;0)),"Folga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4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4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60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56010</v>
      </c>
      <c r="B1582" s="17" t="s">
        <v>201</v>
      </c>
      <c r="C1582" s="17" t="str">
        <f>IFERROR(INDEX(Cadastro!$C$5:$C$112,$AB1582),"NÃO INFORMADO")</f>
        <v>NÃO INFORMADO</v>
      </c>
      <c r="D1582" s="17" t="str">
        <f>IFERROR(INDEX(Cadastro!$D$5:$D$112,$AB1582),"")</f>
        <v>A</v>
      </c>
      <c r="E1582" s="17" t="str">
        <f>IFERROR(INDEX(Cadastro!$G$5:$G$112,$AB1582),"")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6x1"),WEEKDAY($F1582,2)=6,AND($A1582=$A1571,$L1571&gt;0)),"Folga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5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5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60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56010</v>
      </c>
      <c r="B1583" s="17" t="s">
        <v>201</v>
      </c>
      <c r="C1583" s="17" t="str">
        <f>IFERROR(INDEX(Cadastro!$C$5:$C$112,$AB1583),"NÃO INFORMADO")</f>
        <v>NÃO INFORMADO</v>
      </c>
      <c r="D1583" s="17" t="str">
        <f>IFERROR(INDEX(Cadastro!$D$5:$D$112,$AB1583),"")</f>
        <v>A</v>
      </c>
      <c r="E1583" s="17" t="str">
        <f>IFERROR(INDEX(Cadastro!$G$5:$G$112,$AB1583),"")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26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Folga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6x1"),WEEKDAY($F1583,2)=6,AND($A1583=$A1572,$L1572&gt;0)),"Folga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Folga prevista pelo ciclo</v>
      </c>
      <c r="W1583" s="34">
        <f>IF(OR(OR($D1583="6x1",$D1583="FF 6x1"),$D1583="5x2"),"",IF($AB1583&lt;&gt;$AB1582,IF(IFERROR(INDEX(Cadastro!$F$5:$F$112,$AB1583),"")="",IF($L1583&gt;0,1,0),IF(IFERROR(INDEX(Cadastro!$F$5:$F$112,$AB1583),"")&lt;=IFERROR(INDEX(Parâmetros!$B$39:$B$48,MATCH($E1583,Parâmetros!$A$39:$A$48,0)),99),IFERROR(INDEX(Cadastro!$F$5:$F$112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0</v>
      </c>
      <c r="X1583" s="34">
        <f>IF(OR(OR($D1583="6x1",$D1583="FF 6x1"),$D1583="5x2"),"",IF($AB1583&lt;&gt;$AB1582,IF(IFERROR(INDEX(Cadastro!$F$5:$F$112,$AB1583),"")="",0,IF(IFERROR(INDEX(Cadastro!$F$5:$F$112,$AB1583),"")&gt;IFERROR(INDEX(Parâmetros!$B$39:$B$48,MATCH($E1583,Parâmetros!$A$39:$A$48,0)),99),IFERROR(INDEX(Cadastro!$F$5:$F$112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1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registro"),IF(AND($AB1583&lt;&gt;$AB1582,IFERROR(INDEX(Cadastro!$F$5:$F$112,$AB1583),"")=""),"Indeterminado (início da série)",IF($X1583&gt;0,"Folga","Falta de registro"))))))))</f>
        <v>Folga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IFERROR(MATCH($A1583&amp;"|"&amp;TEXT(_xlfn.MAXIFS(Cadastro!$E$5:$E$112,Cadastro!$A$5:$A$112,$A1583,Cadastro!$E$5:$E$112,"&lt;="&amp;$F1583),"yyyymmdd"),Cadastro!$I$5:$I$112,0),"")</f>
        <v>60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56010</v>
      </c>
      <c r="B1584" s="17" t="s">
        <v>201</v>
      </c>
      <c r="C1584" s="17" t="str">
        <f>IFERROR(INDEX(Cadastro!$C$5:$C$112,$AB1584),"NÃO INFORMADO")</f>
        <v>NÃO INFORMADO</v>
      </c>
      <c r="D1584" s="17" t="str">
        <f>IFERROR(INDEX(Cadastro!$D$5:$D$112,$AB1584),"")</f>
        <v>A</v>
      </c>
      <c r="E1584" s="17" t="str">
        <f>IFERROR(INDEX(Cadastro!$G$5:$G$112,$AB1584),"")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6x1"),WEEKDAY($F1584,2)=6,AND($A1584=$A1573,$L1573&gt;0)),"Folga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1 de 5 do ciclo</v>
      </c>
      <c r="W1584" s="34">
        <f>IF(OR(OR($D1584="6x1",$D1584="FF 6x1"),$D1584="5x2"),"",IF($AB1584&lt;&gt;$AB1583,IF(IFERROR(INDEX(Cadastro!$F$5:$F$112,$AB1584),"")="",IF($L1584&gt;0,1,0),IF(IFERROR(INDEX(Cadastro!$F$5:$F$112,$AB1584),"")&lt;=IFERROR(INDEX(Parâmetros!$B$39:$B$48,MATCH($E1584,Parâmetros!$A$39:$A$48,0)),99),IFERROR(INDEX(Cadastro!$F$5:$F$112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</v>
      </c>
      <c r="X1584" s="34">
        <f>IF(OR(OR($D1584="6x1",$D1584="FF 6x1"),$D1584="5x2"),"",IF($AB1584&lt;&gt;$AB1583,IF(IFERROR(INDEX(Cadastro!$F$5:$F$112,$AB1584),"")="",0,IF(IFERROR(INDEX(Cadastro!$F$5:$F$112,$AB1584),"")&gt;IFERROR(INDEX(Parâmetros!$B$39:$B$48,MATCH($E1584,Parâmetros!$A$39:$A$48,0)),99),IFERROR(INDEX(Cadastro!$F$5:$F$112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registro"),IF(AND($AB1584&lt;&gt;$AB1583,IFERROR(INDEX(Cadastro!$F$5:$F$112,$AB1584),"")=""),"Indeterminado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IFERROR(MATCH($A1584&amp;"|"&amp;TEXT(_xlfn.MAXIFS(Cadastro!$E$5:$E$112,Cadastro!$A$5:$A$112,$A1584,Cadastro!$E$5:$E$112,"&lt;="&amp;$F1584),"yyyymmdd"),Cadastro!$I$5:$I$112,0),"")</f>
        <v>60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56010</v>
      </c>
      <c r="B1585" s="17" t="s">
        <v>201</v>
      </c>
      <c r="C1585" s="17" t="str">
        <f>IFERROR(INDEX(Cadastro!$C$5:$C$112,$AB1585),"NÃO INFORMADO")</f>
        <v>NÃO INFORMADO</v>
      </c>
      <c r="D1585" s="17" t="str">
        <f>IFERROR(INDEX(Cadastro!$D$5:$D$112,$AB1585),"")</f>
        <v>A</v>
      </c>
      <c r="E1585" s="17" t="str">
        <f>IFERROR(INDEX(Cadastro!$G$5:$G$112,$AB1585),"")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6x1"),WEEKDAY($F1585,2)=6,AND($A1585=$A1574,$L1574&gt;0)),"Folga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2 de 5 do ciclo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2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IFERROR(MATCH($A1585&amp;"|"&amp;TEXT(_xlfn.MAXIFS(Cadastro!$E$5:$E$112,Cadastro!$A$5:$A$112,$A1585,Cadastro!$E$5:$E$112,"&lt;="&amp;$F1585),"yyyymmdd"),Cadastro!$I$5:$I$112,0),"")</f>
        <v>60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56010</v>
      </c>
      <c r="B1586" s="17" t="s">
        <v>201</v>
      </c>
      <c r="C1586" s="17" t="str">
        <f>IFERROR(INDEX(Cadastro!$C$5:$C$112,$AB1586),"NÃO INFORMADO")</f>
        <v>NÃO INFORMADO</v>
      </c>
      <c r="D1586" s="17" t="str">
        <f>IFERROR(INDEX(Cadastro!$D$5:$D$112,$AB1586),"")</f>
        <v>A</v>
      </c>
      <c r="E1586" s="17" t="str">
        <f>IFERROR(INDEX(Cadastro!$G$5:$G$112,$AB1586),"")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A</v>
      </c>
      <c r="L1586" s="30">
        <f>SUMIFS(Dados!$E:$E,Dados!$A:$A,$A1586,Dados!$S:$S,$F1586)</f>
        <v>0</v>
      </c>
      <c r="M1586" s="30">
        <f>IFERROR(INDEX(Parâmetros!$E$6:$E$11,MATCH($K1586,Parâmetros!$A$6:$A$11,0)),"")</f>
        <v>7.58</v>
      </c>
      <c r="N1586" s="33">
        <f t="shared" si="265"/>
        <v>0</v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Fora da apuração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6x1"),WEEKDAY($F1586,2)=6,AND($A1586=$A1575,$L1575&gt;0)),"Folga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FALTA DE REGISTRO · dia 3 de 5 do ciclo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3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Falta de registro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IFERROR(MATCH($A1586&amp;"|"&amp;TEXT(_xlfn.MAXIFS(Cadastro!$E$5:$E$112,Cadastro!$A$5:$A$112,$A1586,Cadastro!$E$5:$E$112,"&lt;="&amp;$F1586),"yyyymmdd"),Cadastro!$I$5:$I$112,0),"")</f>
        <v>60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52498</v>
      </c>
      <c r="B1587" s="17" t="s">
        <v>202</v>
      </c>
      <c r="C1587" s="17" t="str">
        <f>IFERROR(INDEX(Cadastro!$C$5:$C$112,$AB1587),"NÃO INFORMADO")</f>
        <v>MEC</v>
      </c>
      <c r="D1587" s="17" t="str">
        <f>IFERROR(INDEX(Cadastro!$D$5:$D$112,$AB1587),"")</f>
        <v>B</v>
      </c>
      <c r="E1587" s="17" t="str">
        <f>IFERROR(INDEX(Cadastro!$G$5:$G$112,$AB1587),"")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6x1"),WEEKDAY($F1587,2)=6,AND($A1587=$A1576,$L1576&gt;0)),"Folga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IFERROR(MATCH($A1587&amp;"|"&amp;TEXT(_xlfn.MAXIFS(Cadastro!$E$5:$E$112,Cadastro!$A$5:$A$112,$A1587,Cadastro!$E$5:$E$112,"&lt;="&amp;$F1587),"yyyymmdd"),Cadastro!$I$5:$I$112,0),"")</f>
        <v>61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52498</v>
      </c>
      <c r="B1588" s="17" t="s">
        <v>202</v>
      </c>
      <c r="C1588" s="17" t="str">
        <f>IFERROR(INDEX(Cadastro!$C$5:$C$112,$AB1588),"NÃO INFORMADO")</f>
        <v>MEC</v>
      </c>
      <c r="D1588" s="17" t="str">
        <f>IFERROR(INDEX(Cadastro!$D$5:$D$112,$AB1588),"")</f>
        <v>B</v>
      </c>
      <c r="E1588" s="17" t="str">
        <f>IFERROR(INDEX(Cadastro!$G$5:$G$112,$AB1588),"")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6x1"),WEEKDAY($F1588,2)=6,AND($A1588=$A1577,$L1577&gt;0)),"Folga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IFERROR(MATCH($A1588&amp;"|"&amp;TEXT(_xlfn.MAXIFS(Cadastro!$E$5:$E$112,Cadastro!$A$5:$A$112,$A1588,Cadastro!$E$5:$E$112,"&lt;="&amp;$F1588),"yyyymmdd"),Cadastro!$I$5:$I$112,0),"")</f>
        <v>61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52498</v>
      </c>
      <c r="B1589" s="17" t="s">
        <v>202</v>
      </c>
      <c r="C1589" s="17" t="str">
        <f>IFERROR(INDEX(Cadastro!$C$5:$C$112,$AB1589),"NÃO INFORMADO")</f>
        <v>MEC</v>
      </c>
      <c r="D1589" s="17" t="str">
        <f>IFERROR(INDEX(Cadastro!$D$5:$D$112,$AB1589),"")</f>
        <v>B</v>
      </c>
      <c r="E1589" s="17" t="str">
        <f>IFERROR(INDEX(Cadastro!$G$5:$G$112,$AB1589),"")</f>
        <v>B</v>
      </c>
      <c r="F1589" s="29">
        <v>46267</v>
      </c>
      <c r="G1589" s="32" t="str">
        <f t="shared" si="270"/>
        <v>qua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271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272"/>
        <v/>
      </c>
      <c r="R1589" s="32" t="str">
        <f t="shared" si="273"/>
        <v/>
      </c>
      <c r="S1589" s="30" t="str">
        <f t="shared" si="274"/>
        <v/>
      </c>
      <c r="T1589" s="32" t="str">
        <f>IF($Q1589&lt;&gt;"Sim","",IF($N1589&gt;Parâmetros!$E$15,"Sim","Não"))</f>
        <v/>
      </c>
      <c r="U1589" s="17" t="str">
        <f t="shared" si="275"/>
        <v>Folga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6x1"),WEEKDAY($F1589,2)=6,AND($A1589=$A1578,$L1578&gt;0)),"Folga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Folga prevista pelo ciclo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0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1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Folga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IFERROR(MATCH($A1589&amp;"|"&amp;TEXT(_xlfn.MAXIFS(Cadastro!$E$5:$E$112,Cadastro!$A$5:$A$112,$A1589,Cadastro!$E$5:$E$112,"&lt;="&amp;$F1589),"yyyymmdd"),Cadastro!$I$5:$I$112,0),"")</f>
        <v>61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52498</v>
      </c>
      <c r="B1590" s="17" t="s">
        <v>202</v>
      </c>
      <c r="C1590" s="17" t="str">
        <f>IFERROR(INDEX(Cadastro!$C$5:$C$112,$AB1590),"NÃO INFORMADO")</f>
        <v>MEC</v>
      </c>
      <c r="D1590" s="17" t="str">
        <f>IFERROR(INDEX(Cadastro!$D$5:$D$112,$AB1590),"")</f>
        <v>B</v>
      </c>
      <c r="E1590" s="17" t="str">
        <f>IFERROR(INDEX(Cadastro!$G$5:$G$112,$AB1590),"")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>B</v>
      </c>
      <c r="L1590" s="30">
        <f>SUMIFS(Dados!$E:$E,Dados!$A:$A,$A1590,Dados!$S:$S,$F1590)</f>
        <v>0</v>
      </c>
      <c r="M1590" s="30">
        <f>IFERROR(INDEX(Parâmetros!$E$6:$E$11,MATCH($K1590,Parâmetros!$A$6:$A$11,0)),"")</f>
        <v>7.67</v>
      </c>
      <c r="N1590" s="33">
        <f t="shared" si="271"/>
        <v>0</v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Fora da apuração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6x1"),WEEKDAY($F1590,2)=6,AND($A1590=$A1579,$L1579&gt;0)),"Folga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FALTA DE REGISTRO · dia 1 de 5 do ciclo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1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Falta de registro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IFERROR(MATCH($A1590&amp;"|"&amp;TEXT(_xlfn.MAXIFS(Cadastro!$E$5:$E$112,Cadastro!$A$5:$A$112,$A1590,Cadastro!$E$5:$E$112,"&lt;="&amp;$F1590),"yyyymmdd"),Cadastro!$I$5:$I$112,0),"")</f>
        <v>61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52498</v>
      </c>
      <c r="B1591" s="17" t="s">
        <v>202</v>
      </c>
      <c r="C1591" s="17" t="str">
        <f>IFERROR(INDEX(Cadastro!$C$5:$C$112,$AB1591),"NÃO INFORMADO")</f>
        <v>MEC</v>
      </c>
      <c r="D1591" s="17" t="str">
        <f>IFERROR(INDEX(Cadastro!$D$5:$D$112,$AB1591),"")</f>
        <v>B</v>
      </c>
      <c r="E1591" s="17" t="str">
        <f>IFERROR(INDEX(Cadastro!$G$5:$G$112,$AB1591),"")</f>
        <v>B</v>
      </c>
      <c r="F1591" s="29">
        <v>46269</v>
      </c>
      <c r="G1591" s="32" t="str">
        <f t="shared" si="270"/>
        <v>sex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0</v>
      </c>
      <c r="M1591" s="30">
        <f>IFERROR(INDEX(Parâmetros!$E$6:$E$11,MATCH($K1591,Parâmetros!$A$6:$A$11,0)),"")</f>
        <v>7.67</v>
      </c>
      <c r="N1591" s="33">
        <f t="shared" si="271"/>
        <v>0</v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272"/>
        <v/>
      </c>
      <c r="R1591" s="32" t="str">
        <f t="shared" si="273"/>
        <v/>
      </c>
      <c r="S1591" s="30" t="str">
        <f t="shared" si="274"/>
        <v/>
      </c>
      <c r="T1591" s="32" t="str">
        <f>IF($Q1591&lt;&gt;"Sim","",IF($N1591&gt;Parâmetros!$E$15,"Sim","Não"))</f>
        <v/>
      </c>
      <c r="U1591" s="17" t="str">
        <f t="shared" si="275"/>
        <v>Fora da apuração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6x1"),WEEKDAY($F1591,2)=6,AND($A1591=$A1580,$L1580&gt;0)),"Folga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FALTA DE REGISTRO · dia 2 de 5 do ciclo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Falta de registro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IFERROR(MATCH($A1591&amp;"|"&amp;TEXT(_xlfn.MAXIFS(Cadastro!$E$5:$E$112,Cadastro!$A$5:$A$112,$A1591,Cadastro!$E$5:$E$112,"&lt;="&amp;$F1591),"yyyymmdd"),Cadastro!$I$5:$I$112,0),"")</f>
        <v>61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52498</v>
      </c>
      <c r="B1592" s="17" t="s">
        <v>202</v>
      </c>
      <c r="C1592" s="17" t="str">
        <f>IFERROR(INDEX(Cadastro!$C$5:$C$112,$AB1592),"NÃO INFORMADO")</f>
        <v>MEC</v>
      </c>
      <c r="D1592" s="17" t="str">
        <f>IFERROR(INDEX(Cadastro!$D$5:$D$112,$AB1592),"")</f>
        <v>B</v>
      </c>
      <c r="E1592" s="17" t="str">
        <f>IFERROR(INDEX(Cadastro!$G$5:$G$112,$AB1592),"")</f>
        <v>B</v>
      </c>
      <c r="F1592" s="29">
        <v>46270</v>
      </c>
      <c r="G1592" s="32" t="str">
        <f t="shared" si="270"/>
        <v>sáb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0</v>
      </c>
      <c r="M1592" s="30">
        <f>IFERROR(INDEX(Parâmetros!$E$6:$E$11,MATCH($K1592,Parâmetros!$A$6:$A$11,0)),"")</f>
        <v>7.67</v>
      </c>
      <c r="N1592" s="33">
        <f t="shared" si="271"/>
        <v>0</v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272"/>
        <v/>
      </c>
      <c r="R1592" s="32" t="str">
        <f t="shared" si="273"/>
        <v/>
      </c>
      <c r="S1592" s="30" t="str">
        <f t="shared" si="274"/>
        <v/>
      </c>
      <c r="T1592" s="32" t="str">
        <f>IF($Q1592&lt;&gt;"Sim","",IF($N1592&gt;Parâmetros!$E$15,"Sim","Não"))</f>
        <v/>
      </c>
      <c r="U1592" s="17" t="str">
        <f t="shared" si="275"/>
        <v>Fora da apuração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6x1"),WEEKDAY($F1592,2)=6,AND($A1592=$A1581,$L1581&gt;0)),"Folga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FALTA DE REGISTRO · dia 3 de 5 do ciclo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3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Falta de registro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IFERROR(MATCH($A1592&amp;"|"&amp;TEXT(_xlfn.MAXIFS(Cadastro!$E$5:$E$112,Cadastro!$A$5:$A$112,$A1592,Cadastro!$E$5:$E$112,"&lt;="&amp;$F1592),"yyyymmdd"),Cadastro!$I$5:$I$112,0),"")</f>
        <v>61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52498</v>
      </c>
      <c r="B1593" s="17" t="s">
        <v>202</v>
      </c>
      <c r="C1593" s="17" t="str">
        <f>IFERROR(INDEX(Cadastro!$C$5:$C$112,$AB1593),"NÃO INFORMADO")</f>
        <v>MEC</v>
      </c>
      <c r="D1593" s="17" t="str">
        <f>IFERROR(INDEX(Cadastro!$D$5:$D$112,$AB1593),"")</f>
        <v>B</v>
      </c>
      <c r="E1593" s="17" t="str">
        <f>IFERROR(INDEX(Cadastro!$G$5:$G$112,$AB1593),"")</f>
        <v>B</v>
      </c>
      <c r="F1593" s="29">
        <v>46271</v>
      </c>
      <c r="G1593" s="32" t="str">
        <f t="shared" si="270"/>
        <v>dom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0</v>
      </c>
      <c r="M1593" s="30">
        <f>IFERROR(INDEX(Parâmetros!$E$6:$E$11,MATCH($K1593,Parâmetros!$A$6:$A$11,0)),"")</f>
        <v>7.67</v>
      </c>
      <c r="N1593" s="33">
        <f t="shared" si="271"/>
        <v>0</v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272"/>
        <v/>
      </c>
      <c r="R1593" s="32" t="str">
        <f t="shared" si="273"/>
        <v/>
      </c>
      <c r="S1593" s="30" t="str">
        <f t="shared" si="274"/>
        <v/>
      </c>
      <c r="T1593" s="32" t="str">
        <f>IF($Q1593&lt;&gt;"Sim","",IF($N1593&gt;Parâmetros!$E$15,"Sim","Não"))</f>
        <v/>
      </c>
      <c r="U1593" s="17" t="str">
        <f t="shared" si="275"/>
        <v>Fora da apuração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6x1"),WEEKDAY($F1593,2)=6,AND($A1593=$A1582,$L1582&gt;0)),"Folga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FALTA DE REGISTRO · dia 4 de 5 do ciclo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4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Falta de registro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IFERROR(MATCH($A1593&amp;"|"&amp;TEXT(_xlfn.MAXIFS(Cadastro!$E$5:$E$112,Cadastro!$A$5:$A$112,$A1593,Cadastro!$E$5:$E$112,"&lt;="&amp;$F1593),"yyyymmdd"),Cadastro!$I$5:$I$112,0),"")</f>
        <v>61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52498</v>
      </c>
      <c r="B1594" s="17" t="s">
        <v>202</v>
      </c>
      <c r="C1594" s="17" t="str">
        <f>IFERROR(INDEX(Cadastro!$C$5:$C$112,$AB1594),"NÃO INFORMADO")</f>
        <v>MEC</v>
      </c>
      <c r="D1594" s="17" t="str">
        <f>IFERROR(INDEX(Cadastro!$D$5:$D$112,$AB1594),"")</f>
        <v>B</v>
      </c>
      <c r="E1594" s="17" t="str">
        <f>IFERROR(INDEX(Cadastro!$G$5:$G$112,$AB1594),"")</f>
        <v>B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0</v>
      </c>
      <c r="M1594" s="30">
        <f>IFERROR(INDEX(Parâmetros!$E$6:$E$11,MATCH($K1594,Parâmetros!$A$6:$A$11,0)),"")</f>
        <v>7.67</v>
      </c>
      <c r="N1594" s="33">
        <f t="shared" si="271"/>
        <v>0</v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Fora da apuração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6x1"),WEEKDAY($F1594,2)=6,AND($A1594=$A1583,$L1583&gt;0)),"Folga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FALTA DE REGISTRO · dia 5 de 5 do ciclo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5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Falta de registro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IFERROR(MATCH($A1594&amp;"|"&amp;TEXT(_xlfn.MAXIFS(Cadastro!$E$5:$E$112,Cadastro!$A$5:$A$112,$A1594,Cadastro!$E$5:$E$112,"&lt;="&amp;$F1594),"yyyymmdd"),Cadastro!$I$5:$I$112,0),"")</f>
        <v>61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52498</v>
      </c>
      <c r="B1595" s="17" t="s">
        <v>202</v>
      </c>
      <c r="C1595" s="17" t="str">
        <f>IFERROR(INDEX(Cadastro!$C$5:$C$112,$AB1595),"NÃO INFORMADO")</f>
        <v>MEC</v>
      </c>
      <c r="D1595" s="17" t="str">
        <f>IFERROR(INDEX(Cadastro!$D$5:$D$112,$AB1595),"")</f>
        <v>B</v>
      </c>
      <c r="E1595" s="17" t="str">
        <f>IFERROR(INDEX(Cadastro!$G$5:$G$112,$AB1595),"")</f>
        <v>B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271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Folga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6x1"),WEEKDAY($F1595,2)=6,AND($A1595=$A1584,$L1584&gt;0)),"Folga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Folga prevista pelo ciclo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1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Folga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IFERROR(MATCH($A1595&amp;"|"&amp;TEXT(_xlfn.MAXIFS(Cadastro!$E$5:$E$112,Cadastro!$A$5:$A$112,$A1595,Cadastro!$E$5:$E$112,"&lt;="&amp;$F1595),"yyyymmdd"),Cadastro!$I$5:$I$112,0),"")</f>
        <v>61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52498</v>
      </c>
      <c r="B1596" s="17" t="s">
        <v>202</v>
      </c>
      <c r="C1596" s="17" t="str">
        <f>IFERROR(INDEX(Cadastro!$C$5:$C$112,$AB1596),"NÃO INFORMADO")</f>
        <v>MEC</v>
      </c>
      <c r="D1596" s="17" t="str">
        <f>IFERROR(INDEX(Cadastro!$D$5:$D$112,$AB1596),"")</f>
        <v>B</v>
      </c>
      <c r="E1596" s="17" t="str">
        <f>IFERROR(INDEX(Cadastro!$G$5:$G$112,$AB1596),"")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>B</v>
      </c>
      <c r="L1596" s="30">
        <f>SUMIFS(Dados!$E:$E,Dados!$A:$A,$A1596,Dados!$S:$S,$F1596)</f>
        <v>0</v>
      </c>
      <c r="M1596" s="30">
        <f>IFERROR(INDEX(Parâmetros!$E$6:$E$11,MATCH($K1596,Parâmetros!$A$6:$A$11,0)),"")</f>
        <v>7.67</v>
      </c>
      <c r="N1596" s="33">
        <f t="shared" si="271"/>
        <v>0</v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Fora da apuração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6x1"),WEEKDAY($F1596,2)=6,AND($A1596=$A1585,$L1585&gt;0)),"Folga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FALTA DE REGISTRO · dia 1 de 5 do ciclo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Falta de registro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IFERROR(MATCH($A1596&amp;"|"&amp;TEXT(_xlfn.MAXIFS(Cadastro!$E$5:$E$112,Cadastro!$A$5:$A$112,$A1596,Cadastro!$E$5:$E$112,"&lt;="&amp;$F1596),"yyyymmdd"),Cadastro!$I$5:$I$112,0),"")</f>
        <v>61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52498</v>
      </c>
      <c r="B1597" s="17" t="s">
        <v>202</v>
      </c>
      <c r="C1597" s="17" t="str">
        <f>IFERROR(INDEX(Cadastro!$C$5:$C$112,$AB1597),"NÃO INFORMADO")</f>
        <v>MEC</v>
      </c>
      <c r="D1597" s="17" t="str">
        <f>IFERROR(INDEX(Cadastro!$D$5:$D$112,$AB1597),"")</f>
        <v>B</v>
      </c>
      <c r="E1597" s="17" t="str">
        <f>IFERROR(INDEX(Cadastro!$G$5:$G$112,$AB1597),"")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6x1"),WEEKDAY($F1597,2)=6,AND($A1597=$A1586,$L1586&gt;0)),"Folga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2 de 5 do ciclo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IFERROR(MATCH($A1597&amp;"|"&amp;TEXT(_xlfn.MAXIFS(Cadastro!$E$5:$E$112,Cadastro!$A$5:$A$112,$A1597,Cadastro!$E$5:$E$112,"&lt;="&amp;$F1597),"yyyymmdd"),Cadastro!$I$5:$I$112,0),"")</f>
        <v>61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52498</v>
      </c>
      <c r="B1598" s="17" t="s">
        <v>202</v>
      </c>
      <c r="C1598" s="17" t="str">
        <f>IFERROR(INDEX(Cadastro!$C$5:$C$112,$AB1598),"NÃO INFORMADO")</f>
        <v>MEC</v>
      </c>
      <c r="D1598" s="17" t="str">
        <f>IFERROR(INDEX(Cadastro!$D$5:$D$112,$AB1598),"")</f>
        <v>B</v>
      </c>
      <c r="E1598" s="17" t="str">
        <f>IFERROR(INDEX(Cadastro!$G$5:$G$112,$AB1598),"")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6x1"),WEEKDAY($F1598,2)=6,AND($A1598=$A1587,$L1587&gt;0)),"Folga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3 de 5 do ciclo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IFERROR(MATCH($A1598&amp;"|"&amp;TEXT(_xlfn.MAXIFS(Cadastro!$E$5:$E$112,Cadastro!$A$5:$A$112,$A1598,Cadastro!$E$5:$E$112,"&lt;="&amp;$F1598),"yyyymmdd"),Cadastro!$I$5:$I$112,0),"")</f>
        <v>61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52498</v>
      </c>
      <c r="B1599" s="17" t="s">
        <v>202</v>
      </c>
      <c r="C1599" s="17" t="str">
        <f>IFERROR(INDEX(Cadastro!$C$5:$C$112,$AB1599),"NÃO INFORMADO")</f>
        <v>MEC</v>
      </c>
      <c r="D1599" s="17" t="str">
        <f>IFERROR(INDEX(Cadastro!$D$5:$D$112,$AB1599),"")</f>
        <v>B</v>
      </c>
      <c r="E1599" s="17" t="str">
        <f>IFERROR(INDEX(Cadastro!$G$5:$G$112,$AB1599),"")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6x1"),WEEKDAY($F1599,2)=6,AND($A1599=$A1588,$L1588&gt;0)),"Folga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4 de 5 do ciclo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IFERROR(MATCH($A1599&amp;"|"&amp;TEXT(_xlfn.MAXIFS(Cadastro!$E$5:$E$112,Cadastro!$A$5:$A$112,$A1599,Cadastro!$E$5:$E$112,"&lt;="&amp;$F1599),"yyyymmdd"),Cadastro!$I$5:$I$112,0),"")</f>
        <v>61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52498</v>
      </c>
      <c r="B1600" s="17" t="s">
        <v>202</v>
      </c>
      <c r="C1600" s="17" t="str">
        <f>IFERROR(INDEX(Cadastro!$C$5:$C$112,$AB1600),"NÃO INFORMADO")</f>
        <v>MEC</v>
      </c>
      <c r="D1600" s="17" t="str">
        <f>IFERROR(INDEX(Cadastro!$D$5:$D$112,$AB1600),"")</f>
        <v>B</v>
      </c>
      <c r="E1600" s="17" t="str">
        <f>IFERROR(INDEX(Cadastro!$G$5:$G$112,$AB1600),"")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6x1"),WEEKDAY($F1600,2)=6,AND($A1600=$A1589,$L1589&gt;0)),"Folga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5 de 5 do ciclo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IFERROR(MATCH($A1600&amp;"|"&amp;TEXT(_xlfn.MAXIFS(Cadastro!$E$5:$E$112,Cadastro!$A$5:$A$112,$A1600,Cadastro!$E$5:$E$112,"&lt;="&amp;$F1600),"yyyymmdd"),Cadastro!$I$5:$I$112,0),"")</f>
        <v>61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52498</v>
      </c>
      <c r="B1601" s="17" t="s">
        <v>202</v>
      </c>
      <c r="C1601" s="17" t="str">
        <f>IFERROR(INDEX(Cadastro!$C$5:$C$112,$AB1601),"NÃO INFORMADO")</f>
        <v>MEC</v>
      </c>
      <c r="D1601" s="17" t="str">
        <f>IFERROR(INDEX(Cadastro!$D$5:$D$112,$AB1601),"")</f>
        <v>B</v>
      </c>
      <c r="E1601" s="17" t="str">
        <f>IFERROR(INDEX(Cadastro!$G$5:$G$112,$AB1601),"")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271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Folga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6x1"),WEEKDAY($F1601,2)=6,AND($A1601=$A1590,$L1590&gt;0)),"Folga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Folga prevista pelo ciclo</v>
      </c>
      <c r="W1601" s="34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0</v>
      </c>
      <c r="X1601" s="34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1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Folga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IFERROR(MATCH($A1601&amp;"|"&amp;TEXT(_xlfn.MAXIFS(Cadastro!$E$5:$E$112,Cadastro!$A$5:$A$112,$A1601,Cadastro!$E$5:$E$112,"&lt;="&amp;$F1601),"yyyymmdd"),Cadastro!$I$5:$I$112,0),"")</f>
        <v>61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52498</v>
      </c>
      <c r="B1602" s="17" t="s">
        <v>202</v>
      </c>
      <c r="C1602" s="17" t="str">
        <f>IFERROR(INDEX(Cadastro!$C$5:$C$112,$AB1602),"NÃO INFORMADO")</f>
        <v>MEC</v>
      </c>
      <c r="D1602" s="17" t="str">
        <f>IFERROR(INDEX(Cadastro!$D$5:$D$112,$AB1602),"")</f>
        <v>B</v>
      </c>
      <c r="E1602" s="17" t="str">
        <f>IFERROR(INDEX(Cadastro!$G$5:$G$112,$AB1602),"")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B</v>
      </c>
      <c r="L1602" s="30">
        <f>SUMIFS(Dados!$E:$E,Dados!$A:$A,$A1602,Dados!$S:$S,$F1602)</f>
        <v>0</v>
      </c>
      <c r="M1602" s="30">
        <f>IFERROR(INDEX(Parâmetros!$E$6:$E$11,MATCH($K1602,Parâmetros!$A$6:$A$11,0)),"")</f>
        <v>7.67</v>
      </c>
      <c r="N1602" s="33">
        <f t="shared" si="271"/>
        <v>0</v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Fora da apuração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6x1"),WEEKDAY($F1602,2)=6,AND($A1602=$A1591,$L1591&gt;0)),"Folga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FALTA DE REGISTRO · dia 1 de 5 do ciclo</v>
      </c>
      <c r="W1602" s="34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</v>
      </c>
      <c r="X1602" s="34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Falta de registro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IFERROR(MATCH($A1602&amp;"|"&amp;TEXT(_xlfn.MAXIFS(Cadastro!$E$5:$E$112,Cadastro!$A$5:$A$112,$A1602,Cadastro!$E$5:$E$112,"&lt;="&amp;$F1602),"yyyymmdd"),Cadastro!$I$5:$I$112,0),"")</f>
        <v>61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52498</v>
      </c>
      <c r="B1603" s="17" t="s">
        <v>202</v>
      </c>
      <c r="C1603" s="17" t="str">
        <f>IFERROR(INDEX(Cadastro!$C$5:$C$112,$AB1603),"NÃO INFORMADO")</f>
        <v>MEC</v>
      </c>
      <c r="D1603" s="17" t="str">
        <f>IFERROR(INDEX(Cadastro!$D$5:$D$112,$AB1603),"")</f>
        <v>B</v>
      </c>
      <c r="E1603" s="17" t="str">
        <f>IFERROR(INDEX(Cadastro!$G$5:$G$112,$AB1603),"")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6x1"),WEEKDAY($F1603,2)=6,AND($A1603=$A1592,$L1592&gt;0)),"Folga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2 de 5 do ciclo</v>
      </c>
      <c r="W1603" s="34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2</v>
      </c>
      <c r="X1603" s="34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IFERROR(MATCH($A1603&amp;"|"&amp;TEXT(_xlfn.MAXIFS(Cadastro!$E$5:$E$112,Cadastro!$A$5:$A$112,$A1603,Cadastro!$E$5:$E$112,"&lt;="&amp;$F1603),"yyyymmdd"),Cadastro!$I$5:$I$112,0),"")</f>
        <v>61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52498</v>
      </c>
      <c r="B1604" s="17" t="s">
        <v>202</v>
      </c>
      <c r="C1604" s="17" t="str">
        <f>IFERROR(INDEX(Cadastro!$C$5:$C$112,$AB1604),"NÃO INFORMADO")</f>
        <v>MEC</v>
      </c>
      <c r="D1604" s="17" t="str">
        <f>IFERROR(INDEX(Cadastro!$D$5:$D$112,$AB1604),"")</f>
        <v>B</v>
      </c>
      <c r="E1604" s="17" t="str">
        <f>IFERROR(INDEX(Cadastro!$G$5:$G$112,$AB1604),"")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6x1"),WEEKDAY($F1604,2)=6,AND($A1604=$A1593,$L1593&gt;0)),"Folga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3 de 5 do ciclo</v>
      </c>
      <c r="W1604" s="34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3</v>
      </c>
      <c r="X1604" s="34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IFERROR(MATCH($A1604&amp;"|"&amp;TEXT(_xlfn.MAXIFS(Cadastro!$E$5:$E$112,Cadastro!$A$5:$A$112,$A1604,Cadastro!$E$5:$E$112,"&lt;="&amp;$F1604),"yyyymmdd"),Cadastro!$I$5:$I$112,0),"")</f>
        <v>61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52498</v>
      </c>
      <c r="B1605" s="17" t="s">
        <v>202</v>
      </c>
      <c r="C1605" s="17" t="str">
        <f>IFERROR(INDEX(Cadastro!$C$5:$C$112,$AB1605),"NÃO INFORMADO")</f>
        <v>MEC</v>
      </c>
      <c r="D1605" s="17" t="str">
        <f>IFERROR(INDEX(Cadastro!$D$5:$D$112,$AB1605),"")</f>
        <v>B</v>
      </c>
      <c r="E1605" s="17" t="str">
        <f>IFERROR(INDEX(Cadastro!$G$5:$G$112,$AB1605),"")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6x1"),WEEKDAY($F1605,2)=6,AND($A1605=$A1594,$L1594&gt;0)),"Folga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4 de 5 do ciclo</v>
      </c>
      <c r="W1605" s="34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4</v>
      </c>
      <c r="X1605" s="34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IFERROR(MATCH($A1605&amp;"|"&amp;TEXT(_xlfn.MAXIFS(Cadastro!$E$5:$E$112,Cadastro!$A$5:$A$112,$A1605,Cadastro!$E$5:$E$112,"&lt;="&amp;$F1605),"yyyymmdd"),Cadastro!$I$5:$I$112,0),"")</f>
        <v>61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52498</v>
      </c>
      <c r="B1606" s="17" t="s">
        <v>202</v>
      </c>
      <c r="C1606" s="17" t="str">
        <f>IFERROR(INDEX(Cadastro!$C$5:$C$112,$AB1606),"NÃO INFORMADO")</f>
        <v>MEC</v>
      </c>
      <c r="D1606" s="17" t="str">
        <f>IFERROR(INDEX(Cadastro!$D$5:$D$112,$AB1606),"")</f>
        <v>B</v>
      </c>
      <c r="E1606" s="17" t="str">
        <f>IFERROR(INDEX(Cadastro!$G$5:$G$112,$AB1606),"")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6x1"),WEEKDAY($F1606,2)=6,AND($A1606=$A1595,$L1595&gt;0)),"Folga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5 de 5 do ciclo</v>
      </c>
      <c r="W1606" s="34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5</v>
      </c>
      <c r="X1606" s="34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61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52498</v>
      </c>
      <c r="B1607" s="17" t="s">
        <v>202</v>
      </c>
      <c r="C1607" s="17" t="str">
        <f>IFERROR(INDEX(Cadastro!$C$5:$C$112,$AB1607),"NÃO INFORMADO")</f>
        <v>MEC</v>
      </c>
      <c r="D1607" s="17" t="str">
        <f>IFERROR(INDEX(Cadastro!$D$5:$D$112,$AB1607),"")</f>
        <v>B</v>
      </c>
      <c r="E1607" s="17" t="str">
        <f>IFERROR(INDEX(Cadastro!$G$5:$G$112,$AB1607),"")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271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Folga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6x1"),WEEKDAY($F1607,2)=6,AND($A1607=$A1596,$L1596&gt;0)),"Folga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Folga prevista pelo ciclo</v>
      </c>
      <c r="W1607" s="34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0</v>
      </c>
      <c r="X1607" s="34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1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Folga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61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52498</v>
      </c>
      <c r="B1608" s="17" t="s">
        <v>202</v>
      </c>
      <c r="C1608" s="17" t="str">
        <f>IFERROR(INDEX(Cadastro!$C$5:$C$112,$AB1608),"NÃO INFORMADO")</f>
        <v>MEC</v>
      </c>
      <c r="D1608" s="17" t="str">
        <f>IFERROR(INDEX(Cadastro!$D$5:$D$112,$AB1608),"")</f>
        <v>B</v>
      </c>
      <c r="E1608" s="17" t="str">
        <f>IFERROR(INDEX(Cadastro!$G$5:$G$112,$AB1608),"")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B</v>
      </c>
      <c r="L1608" s="30">
        <f>SUMIFS(Dados!$E:$E,Dados!$A:$A,$A1608,Dados!$S:$S,$F1608)</f>
        <v>0</v>
      </c>
      <c r="M1608" s="30">
        <f>IFERROR(INDEX(Parâmetros!$E$6:$E$11,MATCH($K1608,Parâmetros!$A$6:$A$11,0)),"")</f>
        <v>7.67</v>
      </c>
      <c r="N1608" s="33">
        <f t="shared" si="27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6x1"),WEEKDAY($F1608,2)=6,AND($A1608=$A1597,$L1597&gt;0)),"Folga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1 de 5 do ciclo</v>
      </c>
      <c r="W1608" s="34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1</v>
      </c>
      <c r="X1608" s="34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61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52498</v>
      </c>
      <c r="B1609" s="17" t="s">
        <v>202</v>
      </c>
      <c r="C1609" s="17" t="str">
        <f>IFERROR(INDEX(Cadastro!$C$5:$C$112,$AB1609),"NÃO INFORMADO")</f>
        <v>MEC</v>
      </c>
      <c r="D1609" s="17" t="str">
        <f>IFERROR(INDEX(Cadastro!$D$5:$D$112,$AB1609),"")</f>
        <v>B</v>
      </c>
      <c r="E1609" s="17" t="str">
        <f>IFERROR(INDEX(Cadastro!$G$5:$G$112,$AB1609),"")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6x1"),WEEKDAY($F1609,2)=6,AND($A1609=$A1598,$L1598&gt;0)),"Folga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2 de 5 do ciclo</v>
      </c>
      <c r="W1609" s="34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</v>
      </c>
      <c r="X1609" s="34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61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52498</v>
      </c>
      <c r="B1610" s="17" t="s">
        <v>202</v>
      </c>
      <c r="C1610" s="17" t="str">
        <f>IFERROR(INDEX(Cadastro!$C$5:$C$112,$AB1610),"NÃO INFORMADO")</f>
        <v>MEC</v>
      </c>
      <c r="D1610" s="17" t="str">
        <f>IFERROR(INDEX(Cadastro!$D$5:$D$112,$AB1610),"")</f>
        <v>B</v>
      </c>
      <c r="E1610" s="17" t="str">
        <f>IFERROR(INDEX(Cadastro!$G$5:$G$112,$AB1610),"")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6x1"),WEEKDAY($F1610,2)=6,AND($A1610=$A1599,$L1599&gt;0)),"Folga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3 de 5 do ciclo</v>
      </c>
      <c r="W1610" s="34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3</v>
      </c>
      <c r="X1610" s="34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61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52498</v>
      </c>
      <c r="B1611" s="17" t="s">
        <v>202</v>
      </c>
      <c r="C1611" s="17" t="str">
        <f>IFERROR(INDEX(Cadastro!$C$5:$C$112,$AB1611),"NÃO INFORMADO")</f>
        <v>MEC</v>
      </c>
      <c r="D1611" s="17" t="str">
        <f>IFERROR(INDEX(Cadastro!$D$5:$D$112,$AB1611),"")</f>
        <v>B</v>
      </c>
      <c r="E1611" s="17" t="str">
        <f>IFERROR(INDEX(Cadastro!$G$5:$G$112,$AB1611),"")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6x1"),WEEKDAY($F1611,2)=6,AND($A1611=$A1600,$L1600&gt;0)),"Folga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4 de 5 do ciclo</v>
      </c>
      <c r="W1611" s="34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4</v>
      </c>
      <c r="X1611" s="34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61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52498</v>
      </c>
      <c r="B1612" s="17" t="s">
        <v>202</v>
      </c>
      <c r="C1612" s="17" t="str">
        <f>IFERROR(INDEX(Cadastro!$C$5:$C$112,$AB1612),"NÃO INFORMADO")</f>
        <v>MEC</v>
      </c>
      <c r="D1612" s="17" t="str">
        <f>IFERROR(INDEX(Cadastro!$D$5:$D$112,$AB1612),"")</f>
        <v>B</v>
      </c>
      <c r="E1612" s="17" t="str">
        <f>IFERROR(INDEX(Cadastro!$G$5:$G$112,$AB1612),"")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6x1"),WEEKDAY($F1612,2)=6,AND($A1612=$A1601,$L1601&gt;0)),"Folga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5 de 5 do ciclo</v>
      </c>
      <c r="W1612" s="34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5</v>
      </c>
      <c r="X1612" s="34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61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52498</v>
      </c>
      <c r="B1613" s="17" t="s">
        <v>202</v>
      </c>
      <c r="C1613" s="17" t="str">
        <f>IFERROR(INDEX(Cadastro!$C$5:$C$112,$AB1613),"NÃO INFORMADO")</f>
        <v>MEC</v>
      </c>
      <c r="D1613" s="17" t="str">
        <f>IFERROR(INDEX(Cadastro!$D$5:$D$112,$AB1613),"")</f>
        <v>B</v>
      </c>
      <c r="E1613" s="17" t="str">
        <f>IFERROR(INDEX(Cadastro!$G$5:$G$112,$AB1613),"")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271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Folga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6x1"),WEEKDAY($F1613,2)=6,AND($A1613=$A1602,$L1602&gt;0)),"Folga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Folga prevista pelo ciclo</v>
      </c>
      <c r="W1613" s="34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0</v>
      </c>
      <c r="X1613" s="34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1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Folga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61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52498</v>
      </c>
      <c r="B1614" s="17" t="s">
        <v>202</v>
      </c>
      <c r="C1614" s="17" t="str">
        <f>IFERROR(INDEX(Cadastro!$C$5:$C$112,$AB1614),"NÃO INFORMADO")</f>
        <v>MEC</v>
      </c>
      <c r="D1614" s="17" t="str">
        <f>IFERROR(INDEX(Cadastro!$D$5:$D$112,$AB1614),"")</f>
        <v>B</v>
      </c>
      <c r="E1614" s="17" t="str">
        <f>IFERROR(INDEX(Cadastro!$G$5:$G$112,$AB1614),"")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B</v>
      </c>
      <c r="L1614" s="30">
        <f>SUMIFS(Dados!$E:$E,Dados!$A:$A,$A1614,Dados!$S:$S,$F1614)</f>
        <v>0</v>
      </c>
      <c r="M1614" s="30">
        <f>IFERROR(INDEX(Parâmetros!$E$6:$E$11,MATCH($K1614,Parâmetros!$A$6:$A$11,0)),"")</f>
        <v>7.67</v>
      </c>
      <c r="N1614" s="33">
        <f t="shared" si="27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6x1"),WEEKDAY($F1614,2)=6,AND($A1614=$A1603,$L1603&gt;0)),"Folga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1 de 5 do ciclo</v>
      </c>
      <c r="W1614" s="34">
        <f>IF(OR(OR($D1614="6x1",$D1614="FF 6x1"),$D1614="5x2"),"",IF($AB1614&lt;&gt;$AB1613,IF(IFERROR(INDEX(Cadastro!$F$5:$F$112,$AB1614),"")="",IF($L1614&gt;0,1,0),IF(IFERROR(INDEX(Cadastro!$F$5:$F$112,$AB1614),"")&lt;=IFERROR(INDEX(Parâmetros!$B$39:$B$48,MATCH($E1614,Parâmetros!$A$39:$A$48,0)),99),IFERROR(INDEX(Cadastro!$F$5:$F$112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1</v>
      </c>
      <c r="X1614" s="34">
        <f>IF(OR(OR($D1614="6x1",$D1614="FF 6x1"),$D1614="5x2"),"",IF($AB1614&lt;&gt;$AB1613,IF(IFERROR(INDEX(Cadastro!$F$5:$F$112,$AB1614),"")="",0,IF(IFERROR(INDEX(Cadastro!$F$5:$F$112,$AB1614),"")&gt;IFERROR(INDEX(Parâmetros!$B$39:$B$48,MATCH($E1614,Parâmetros!$A$39:$A$48,0)),99),IFERROR(INDEX(Cadastro!$F$5:$F$112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0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registro"),IF(AND($AB1614&lt;&gt;$AB1613,IFERROR(INDEX(Cadastro!$F$5:$F$112,$AB1614),"")=""),"Indeterminado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IFERROR(MATCH($A1614&amp;"|"&amp;TEXT(_xlfn.MAXIFS(Cadastro!$E$5:$E$112,Cadastro!$A$5:$A$112,$A1614,Cadastro!$E$5:$E$112,"&lt;="&amp;$F1614),"yyyymmdd"),Cadastro!$I$5:$I$112,0),"")</f>
        <v>61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52498</v>
      </c>
      <c r="B1615" s="17" t="s">
        <v>202</v>
      </c>
      <c r="C1615" s="17" t="str">
        <f>IFERROR(INDEX(Cadastro!$C$5:$C$112,$AB1615),"NÃO INFORMADO")</f>
        <v>MEC</v>
      </c>
      <c r="D1615" s="17" t="str">
        <f>IFERROR(INDEX(Cadastro!$D$5:$D$112,$AB1615),"")</f>
        <v>B</v>
      </c>
      <c r="E1615" s="17" t="str">
        <f>IFERROR(INDEX(Cadastro!$G$5:$G$112,$AB1615),"")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6x1"),WEEKDAY($F1615,2)=6,AND($A1615=$A1604,$L1604&gt;0)),"Folga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2 de 5 do ciclo</v>
      </c>
      <c r="W1615" s="34">
        <f>IF(OR(OR($D1615="6x1",$D1615="FF 6x1"),$D1615="5x2"),"",IF($AB1615&lt;&gt;$AB1614,IF(IFERROR(INDEX(Cadastro!$F$5:$F$112,$AB1615),"")="",IF($L1615&gt;0,1,0),IF(IFERROR(INDEX(Cadastro!$F$5:$F$112,$AB1615),"")&lt;=IFERROR(INDEX(Parâmetros!$B$39:$B$48,MATCH($E1615,Parâmetros!$A$39:$A$48,0)),99),IFERROR(INDEX(Cadastro!$F$5:$F$112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2</v>
      </c>
      <c r="X1615" s="34">
        <f>IF(OR(OR($D1615="6x1",$D1615="FF 6x1"),$D1615="5x2"),"",IF($AB1615&lt;&gt;$AB1614,IF(IFERROR(INDEX(Cadastro!$F$5:$F$112,$AB1615),"")="",0,IF(IFERROR(INDEX(Cadastro!$F$5:$F$112,$AB1615),"")&gt;IFERROR(INDEX(Parâmetros!$B$39:$B$48,MATCH($E1615,Parâmetros!$A$39:$A$48,0)),99),IFERROR(INDEX(Cadastro!$F$5:$F$112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registro"),IF(AND($AB1615&lt;&gt;$AB1614,IFERROR(INDEX(Cadastro!$F$5:$F$112,$AB1615),"")=""),"Indeterminado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IFERROR(MATCH($A1615&amp;"|"&amp;TEXT(_xlfn.MAXIFS(Cadastro!$E$5:$E$112,Cadastro!$A$5:$A$112,$A1615,Cadastro!$E$5:$E$112,"&lt;="&amp;$F1615),"yyyymmdd"),Cadastro!$I$5:$I$112,0),"")</f>
        <v>61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52498</v>
      </c>
      <c r="B1616" s="17" t="s">
        <v>202</v>
      </c>
      <c r="C1616" s="17" t="str">
        <f>IFERROR(INDEX(Cadastro!$C$5:$C$112,$AB1616),"NÃO INFORMADO")</f>
        <v>MEC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6x1"),WEEKDAY($F1616,2)=6,AND($A1616=$A1605,$L1605&gt;0)),"Folga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3 de 5 do ciclo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61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52498</v>
      </c>
      <c r="B1617" s="17" t="s">
        <v>202</v>
      </c>
      <c r="C1617" s="17" t="str">
        <f>IFERROR(INDEX(Cadastro!$C$5:$C$112,$AB1617),"NÃO INFORMADO")</f>
        <v>MEC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6x1"),WEEKDAY($F1617,2)=6,AND($A1617=$A1606,$L1606&gt;0)),"Folga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4 de 5 do ciclo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61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52498</v>
      </c>
      <c r="B1618" s="17" t="s">
        <v>202</v>
      </c>
      <c r="C1618" s="17" t="str">
        <f>IFERROR(INDEX(Cadastro!$C$5:$C$112,$AB1618),"NÃO INFORMADO")</f>
        <v>MEC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6x1"),WEEKDAY($F1618,2)=6,AND($A1618=$A1607,$L1607&gt;0)),"Folga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5 de 5 do ciclo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61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52498</v>
      </c>
      <c r="B1619" s="17" t="s">
        <v>202</v>
      </c>
      <c r="C1619" s="17" t="str">
        <f>IFERROR(INDEX(Cadastro!$C$5:$C$112,$AB1619),"NÃO INFORMADO")</f>
        <v>MEC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271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6x1"),WEEKDAY($F1619,2)=6,AND($A1619=$A1608,$L1608&gt;0)),"Folga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IFERROR(MATCH($A1619&amp;"|"&amp;TEXT(_xlfn.MAXIFS(Cadastro!$E$5:$E$112,Cadastro!$A$5:$A$112,$A1619,Cadastro!$E$5:$E$112,"&lt;="&amp;$F1619),"yyyymmdd"),Cadastro!$I$5:$I$112,0),"")</f>
        <v>61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52498</v>
      </c>
      <c r="B1620" s="17" t="s">
        <v>202</v>
      </c>
      <c r="C1620" s="17" t="str">
        <f>IFERROR(INDEX(Cadastro!$C$5:$C$112,$AB1620),"NÃO INFORMADO")</f>
        <v>MEC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0</v>
      </c>
      <c r="M1620" s="30">
        <f>IFERROR(INDEX(Parâmetros!$E$6:$E$11,MATCH($K1620,Parâmetros!$A$6:$A$11,0)),"")</f>
        <v>7.67</v>
      </c>
      <c r="N1620" s="33">
        <f t="shared" si="27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6x1"),WEEKDAY($F1620,2)=6,AND($A1620=$A1609,$L1609&gt;0)),"Folga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1 de 5 do ciclo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61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52498</v>
      </c>
      <c r="B1621" s="17" t="s">
        <v>202</v>
      </c>
      <c r="C1621" s="17" t="str">
        <f>IFERROR(INDEX(Cadastro!$C$5:$C$112,$AB1621),"NÃO INFORMADO")</f>
        <v>MEC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6x1"),WEEKDAY($F1621,2)=6,AND($A1621=$A1610,$L1610&gt;0)),"Folga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2 de 5 do ciclo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61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52498</v>
      </c>
      <c r="B1622" s="17" t="s">
        <v>202</v>
      </c>
      <c r="C1622" s="17" t="str">
        <f>IFERROR(INDEX(Cadastro!$C$5:$C$112,$AB1622),"NÃO INFORMADO")</f>
        <v>MEC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6x1"),WEEKDAY($F1622,2)=6,AND($A1622=$A1611,$L1611&gt;0)),"Folga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3 de 5 do ciclo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61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55541</v>
      </c>
      <c r="B1623" s="17" t="s">
        <v>203</v>
      </c>
      <c r="C1623" s="17" t="str">
        <f>IFERROR(INDEX(Cadastro!$C$5:$C$112,$AB1623),"NÃO INFORMADO")</f>
        <v>NÃO INFORMADO</v>
      </c>
      <c r="D1623" s="17" t="str">
        <f>IFERROR(INDEX(Cadastro!$D$5:$D$112,$AB1623),"")</f>
        <v>Férias</v>
      </c>
      <c r="E1623" s="17" t="str">
        <f>IFERROR(INDEX(Cadastro!$G$5:$G$112,$AB1623),"")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6x1"),WEEKDAY($F1623,2)=6,AND($A1623=$A1612,$L1612&gt;0)),"Folga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2</v>
      </c>
      <c r="AB1623" s="31">
        <f>IFERROR(MATCH($A1623&amp;"|"&amp;TEXT(_xlfn.MAXIFS(Cadastro!$E$5:$E$112,Cadastro!$A$5:$A$112,$A1623,Cadastro!$E$5:$E$112,"&lt;="&amp;$F1623),"yyyymmdd"),Cadastro!$I$5:$I$112,0),"")</f>
        <v>78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55541</v>
      </c>
      <c r="B1624" s="17" t="s">
        <v>203</v>
      </c>
      <c r="C1624" s="17" t="str">
        <f>IFERROR(INDEX(Cadastro!$C$5:$C$112,$AB1624),"NÃO INFORMADO")</f>
        <v>NÃO INFORMADO</v>
      </c>
      <c r="D1624" s="17" t="str">
        <f>IFERROR(INDEX(Cadastro!$D$5:$D$112,$AB1624),"")</f>
        <v>Férias</v>
      </c>
      <c r="E1624" s="17" t="str">
        <f>IFERROR(INDEX(Cadastro!$G$5:$G$112,$AB1624),"")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6x1"),WEEKDAY($F1624,2)=6,AND($A1624=$A1613,$L1613&gt;0)),"Folga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1</v>
      </c>
      <c r="AB1624" s="31">
        <f>IFERROR(MATCH($A1624&amp;"|"&amp;TEXT(_xlfn.MAXIFS(Cadastro!$E$5:$E$112,Cadastro!$A$5:$A$112,$A1624,Cadastro!$E$5:$E$112,"&lt;="&amp;$F1624),"yyyymmdd"),Cadastro!$I$5:$I$112,0),"")</f>
        <v>78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55541</v>
      </c>
      <c r="B1625" s="17" t="s">
        <v>203</v>
      </c>
      <c r="C1625" s="17" t="str">
        <f>IFERROR(INDEX(Cadastro!$C$5:$C$112,$AB1625),"NÃO INFORMADO")</f>
        <v>NÃO INFORMADO</v>
      </c>
      <c r="D1625" s="17" t="str">
        <f>IFERROR(INDEX(Cadastro!$D$5:$D$112,$AB1625),"")</f>
        <v>Férias</v>
      </c>
      <c r="E1625" s="17" t="str">
        <f>IFERROR(INDEX(Cadastro!$G$5:$G$112,$AB1625),"")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6x1"),WEEKDAY($F1625,2)=6,AND($A1625=$A1614,$L1614&gt;0)),"Folga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IFERROR(MATCH($A1625&amp;"|"&amp;TEXT(_xlfn.MAXIFS(Cadastro!$E$5:$E$112,Cadastro!$A$5:$A$112,$A1625,Cadastro!$E$5:$E$112,"&lt;="&amp;$F1625),"yyyymmdd"),Cadastro!$I$5:$I$112,0),"")</f>
        <v>78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55541</v>
      </c>
      <c r="B1626" s="17" t="s">
        <v>203</v>
      </c>
      <c r="C1626" s="17" t="str">
        <f>IFERROR(INDEX(Cadastro!$C$5:$C$112,$AB1626),"NÃO INFORMADO")</f>
        <v>NÃO INFORMADO</v>
      </c>
      <c r="D1626" s="17" t="str">
        <f>IFERROR(INDEX(Cadastro!$D$5:$D$112,$AB1626),"")</f>
        <v>Férias</v>
      </c>
      <c r="E1626" s="17" t="str">
        <f>IFERROR(INDEX(Cadastro!$G$5:$G$112,$AB1626),"")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6x1"),WEEKDAY($F1626,2)=6,AND($A1626=$A1615,$L1615&gt;0)),"Folga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55541</v>
      </c>
      <c r="B1627" s="17" t="s">
        <v>203</v>
      </c>
      <c r="C1627" s="17" t="str">
        <f>IFERROR(INDEX(Cadastro!$C$5:$C$112,$AB1627),"NÃO INFORMADO")</f>
        <v>NÃO INFORMADO</v>
      </c>
      <c r="D1627" s="17" t="str">
        <f>IFERROR(INDEX(Cadastro!$D$5:$D$112,$AB1627),"")</f>
        <v>Férias</v>
      </c>
      <c r="E1627" s="17" t="str">
        <f>IFERROR(INDEX(Cadastro!$G$5:$G$112,$AB1627),"")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6x1"),WEEKDAY($F1627,2)=6,AND($A1627=$A1616,$L1616&gt;0)),"Folga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55541</v>
      </c>
      <c r="B1628" s="17" t="s">
        <v>203</v>
      </c>
      <c r="C1628" s="17" t="str">
        <f>IFERROR(INDEX(Cadastro!$C$5:$C$112,$AB1628),"NÃO INFORMADO")</f>
        <v>NÃO INFORMADO</v>
      </c>
      <c r="D1628" s="17" t="str">
        <f>IFERROR(INDEX(Cadastro!$D$5:$D$112,$AB1628),"")</f>
        <v>Férias</v>
      </c>
      <c r="E1628" s="17" t="str">
        <f>IFERROR(INDEX(Cadastro!$G$5:$G$112,$AB1628),"")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6x1"),WEEKDAY($F1628,2)=6,AND($A1628=$A1617,$L1617&gt;0)),"Folga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55541</v>
      </c>
      <c r="B1629" s="17" t="s">
        <v>203</v>
      </c>
      <c r="C1629" s="17" t="str">
        <f>IFERROR(INDEX(Cadastro!$C$5:$C$112,$AB1629),"NÃO INFORMADO")</f>
        <v>NÃO INFORMADO</v>
      </c>
      <c r="D1629" s="17" t="str">
        <f>IFERROR(INDEX(Cadastro!$D$5:$D$112,$AB1629),"")</f>
        <v>Férias</v>
      </c>
      <c r="E1629" s="17" t="str">
        <f>IFERROR(INDEX(Cadastro!$G$5:$G$112,$AB1629),"")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6x1"),WEEKDAY($F1629,2)=6,AND($A1629=$A1618,$L1618&gt;0)),"Folga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55541</v>
      </c>
      <c r="B1630" s="17" t="s">
        <v>203</v>
      </c>
      <c r="C1630" s="17" t="str">
        <f>IFERROR(INDEX(Cadastro!$C$5:$C$112,$AB1630),"NÃO INFORMADO")</f>
        <v>NÃO INFORMADO</v>
      </c>
      <c r="D1630" s="17" t="str">
        <f>IFERROR(INDEX(Cadastro!$D$5:$D$112,$AB1630),"")</f>
        <v>Férias</v>
      </c>
      <c r="E1630" s="17" t="str">
        <f>IFERROR(INDEX(Cadastro!$G$5:$G$112,$AB1630),"")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6x1"),WEEKDAY($F1630,2)=6,AND($A1630=$A1619,$L1619&gt;0)),"Folga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55541</v>
      </c>
      <c r="B1631" s="17" t="s">
        <v>203</v>
      </c>
      <c r="C1631" s="17" t="str">
        <f>IFERROR(INDEX(Cadastro!$C$5:$C$112,$AB1631),"NÃO INFORMADO")</f>
        <v>NÃO INFORMADO</v>
      </c>
      <c r="D1631" s="17" t="str">
        <f>IFERROR(INDEX(Cadastro!$D$5:$D$112,$AB1631),"")</f>
        <v>Férias</v>
      </c>
      <c r="E1631" s="17" t="str">
        <f>IFERROR(INDEX(Cadastro!$G$5:$G$112,$AB1631),"")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6x1"),WEEKDAY($F1631,2)=6,AND($A1631=$A1620,$L1620&gt;0)),"Folga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IFERROR(MATCH($A1631&amp;"|"&amp;TEXT(_xlfn.MAXIFS(Cadastro!$E$5:$E$112,Cadastro!$A$5:$A$112,$A1631,Cadastro!$E$5:$E$112,"&lt;="&amp;$F1631),"yyyymmdd"),Cadastro!$I$5:$I$112,0),"")</f>
        <v>78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55541</v>
      </c>
      <c r="B1632" s="17" t="s">
        <v>203</v>
      </c>
      <c r="C1632" s="17" t="str">
        <f>IFERROR(INDEX(Cadastro!$C$5:$C$112,$AB1632),"NÃO INFORMADO")</f>
        <v>NÃO INFORMADO</v>
      </c>
      <c r="D1632" s="17" t="str">
        <f>IFERROR(INDEX(Cadastro!$D$5:$D$112,$AB1632),"")</f>
        <v>Férias</v>
      </c>
      <c r="E1632" s="17" t="str">
        <f>IFERROR(INDEX(Cadastro!$G$5:$G$112,$AB1632),"")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6x1"),WEEKDAY($F1632,2)=6,AND($A1632=$A1621,$L1621&gt;0)),"Folga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55541</v>
      </c>
      <c r="B1633" s="17" t="s">
        <v>203</v>
      </c>
      <c r="C1633" s="17" t="str">
        <f>IFERROR(INDEX(Cadastro!$C$5:$C$112,$AB1633),"NÃO INFORMADO")</f>
        <v>NÃO INFORMADO</v>
      </c>
      <c r="D1633" s="17" t="str">
        <f>IFERROR(INDEX(Cadastro!$D$5:$D$112,$AB1633),"")</f>
        <v>Férias</v>
      </c>
      <c r="E1633" s="17" t="str">
        <f>IFERROR(INDEX(Cadastro!$G$5:$G$112,$AB1633),"")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6x1"),WEEKDAY($F1633,2)=6,AND($A1633=$A1622,$L1622&gt;0)),"Folga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55541</v>
      </c>
      <c r="B1634" s="17" t="s">
        <v>203</v>
      </c>
      <c r="C1634" s="17" t="str">
        <f>IFERROR(INDEX(Cadastro!$C$5:$C$112,$AB1634),"NÃO INFORMADO")</f>
        <v>NÃO INFORMADO</v>
      </c>
      <c r="D1634" s="17" t="str">
        <f>IFERROR(INDEX(Cadastro!$D$5:$D$112,$AB1634),"")</f>
        <v>Férias</v>
      </c>
      <c r="E1634" s="17" t="str">
        <f>IFERROR(INDEX(Cadastro!$G$5:$G$112,$AB1634),"")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6x1"),WEEKDAY($F1634,2)=6,AND($A1634=$A1623,$L1623&gt;0)),"Folga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55541</v>
      </c>
      <c r="B1635" s="17" t="s">
        <v>203</v>
      </c>
      <c r="C1635" s="17" t="str">
        <f>IFERROR(INDEX(Cadastro!$C$5:$C$112,$AB1635),"NÃO INFORMADO")</f>
        <v>NÃO INFORMADO</v>
      </c>
      <c r="D1635" s="17" t="str">
        <f>IFERROR(INDEX(Cadastro!$D$5:$D$112,$AB1635),"")</f>
        <v>Férias</v>
      </c>
      <c r="E1635" s="17" t="str">
        <f>IFERROR(INDEX(Cadastro!$G$5:$G$112,$AB1635),"")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6x1"),WEEKDAY($F1635,2)=6,AND($A1635=$A1624,$L1624&gt;0)),"Folga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55541</v>
      </c>
      <c r="B1636" s="17" t="s">
        <v>203</v>
      </c>
      <c r="C1636" s="17" t="str">
        <f>IFERROR(INDEX(Cadastro!$C$5:$C$112,$AB1636),"NÃO INFORMADO")</f>
        <v>NÃO INFORMADO</v>
      </c>
      <c r="D1636" s="17" t="str">
        <f>IFERROR(INDEX(Cadastro!$D$5:$D$112,$AB1636),"")</f>
        <v>Férias</v>
      </c>
      <c r="E1636" s="17" t="str">
        <f>IFERROR(INDEX(Cadastro!$G$5:$G$112,$AB1636),"")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6x1"),WEEKDAY($F1636,2)=6,AND($A1636=$A1625,$L1625&gt;0)),"Folga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55541</v>
      </c>
      <c r="B1637" s="17" t="s">
        <v>203</v>
      </c>
      <c r="C1637" s="17" t="str">
        <f>IFERROR(INDEX(Cadastro!$C$5:$C$112,$AB1637),"NÃO INFORMADO")</f>
        <v>NÃO INFORMADO</v>
      </c>
      <c r="D1637" s="17" t="str">
        <f>IFERROR(INDEX(Cadastro!$D$5:$D$112,$AB1637),"")</f>
        <v>Férias</v>
      </c>
      <c r="E1637" s="17" t="str">
        <f>IFERROR(INDEX(Cadastro!$G$5:$G$112,$AB1637),"")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6x1"),WEEKDAY($F1637,2)=6,AND($A1637=$A1626,$L1626&gt;0)),"Folga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78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55541</v>
      </c>
      <c r="B1638" s="17" t="s">
        <v>203</v>
      </c>
      <c r="C1638" s="17" t="str">
        <f>IFERROR(INDEX(Cadastro!$C$5:$C$112,$AB1638),"NÃO INFORMADO")</f>
        <v>NÃO INFORMADO</v>
      </c>
      <c r="D1638" s="17" t="str">
        <f>IFERROR(INDEX(Cadastro!$D$5:$D$112,$AB1638),"")</f>
        <v>Férias</v>
      </c>
      <c r="E1638" s="17" t="str">
        <f>IFERROR(INDEX(Cadastro!$G$5:$G$112,$AB1638),"")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6x1"),WEEKDAY($F1638,2)=6,AND($A1638=$A1627,$L1627&gt;0)),"Folga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55541</v>
      </c>
      <c r="B1639" s="17" t="s">
        <v>203</v>
      </c>
      <c r="C1639" s="17" t="str">
        <f>IFERROR(INDEX(Cadastro!$C$5:$C$112,$AB1639),"NÃO INFORMADO")</f>
        <v>NÃO INFORMADO</v>
      </c>
      <c r="D1639" s="17" t="str">
        <f>IFERROR(INDEX(Cadastro!$D$5:$D$112,$AB1639),"")</f>
        <v>Férias</v>
      </c>
      <c r="E1639" s="17" t="str">
        <f>IFERROR(INDEX(Cadastro!$G$5:$G$112,$AB1639),"")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6x1"),WEEKDAY($F1639,2)=6,AND($A1639=$A1628,$L1628&gt;0)),"Folga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55541</v>
      </c>
      <c r="B1640" s="17" t="s">
        <v>203</v>
      </c>
      <c r="C1640" s="17" t="str">
        <f>IFERROR(INDEX(Cadastro!$C$5:$C$112,$AB1640),"NÃO INFORMADO")</f>
        <v>NÃO INFORMADO</v>
      </c>
      <c r="D1640" s="17" t="str">
        <f>IFERROR(INDEX(Cadastro!$D$5:$D$112,$AB1640),"")</f>
        <v>Férias</v>
      </c>
      <c r="E1640" s="17" t="str">
        <f>IFERROR(INDEX(Cadastro!$G$5:$G$112,$AB1640),"")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6x1"),WEEKDAY($F1640,2)=6,AND($A1640=$A1629,$L1629&gt;0)),"Folga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55541</v>
      </c>
      <c r="B1641" s="17" t="s">
        <v>203</v>
      </c>
      <c r="C1641" s="17" t="str">
        <f>IFERROR(INDEX(Cadastro!$C$5:$C$112,$AB1641),"NÃO INFORMADO")</f>
        <v>NÃO INFORMADO</v>
      </c>
      <c r="D1641" s="17" t="str">
        <f>IFERROR(INDEX(Cadastro!$D$5:$D$112,$AB1641),"")</f>
        <v>Férias</v>
      </c>
      <c r="E1641" s="17" t="str">
        <f>IFERROR(INDEX(Cadastro!$G$5:$G$112,$AB1641),"")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6x1"),WEEKDAY($F1641,2)=6,AND($A1641=$A1630,$L1630&gt;0)),"Folga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55541</v>
      </c>
      <c r="B1642" s="17" t="s">
        <v>203</v>
      </c>
      <c r="C1642" s="17" t="str">
        <f>IFERROR(INDEX(Cadastro!$C$5:$C$112,$AB1642),"NÃO INFORMADO")</f>
        <v>NÃO INFORMADO</v>
      </c>
      <c r="D1642" s="17" t="str">
        <f>IFERROR(INDEX(Cadastro!$D$5:$D$112,$AB1642),"")</f>
        <v>Férias</v>
      </c>
      <c r="E1642" s="17" t="str">
        <f>IFERROR(INDEX(Cadastro!$G$5:$G$112,$AB1642),"")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6x1"),WEEKDAY($F1642,2)=6,AND($A1642=$A1631,$L1631&gt;0)),"Folga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55541</v>
      </c>
      <c r="B1643" s="17" t="s">
        <v>203</v>
      </c>
      <c r="C1643" s="17" t="str">
        <f>IFERROR(INDEX(Cadastro!$C$5:$C$112,$AB1643),"NÃO INFORMADO")</f>
        <v>NÃO INFORMADO</v>
      </c>
      <c r="D1643" s="17" t="str">
        <f>IFERROR(INDEX(Cadastro!$D$5:$D$112,$AB1643),"")</f>
        <v>Férias</v>
      </c>
      <c r="E1643" s="17" t="str">
        <f>IFERROR(INDEX(Cadastro!$G$5:$G$112,$AB1643),"")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6x1"),WEEKDAY($F1643,2)=6,AND($A1643=$A1632,$L1632&gt;0)),"Folga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55541</v>
      </c>
      <c r="B1644" s="17" t="s">
        <v>203</v>
      </c>
      <c r="C1644" s="17" t="str">
        <f>IFERROR(INDEX(Cadastro!$C$5:$C$112,$AB1644),"NÃO INFORMADO")</f>
        <v>NÃO INFORMADO</v>
      </c>
      <c r="D1644" s="17" t="str">
        <f>IFERROR(INDEX(Cadastro!$D$5:$D$112,$AB1644),"")</f>
        <v>Férias</v>
      </c>
      <c r="E1644" s="17" t="str">
        <f>IFERROR(INDEX(Cadastro!$G$5:$G$112,$AB1644),"")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6x1"),WEEKDAY($F1644,2)=6,AND($A1644=$A1633,$L1633&gt;0)),"Folga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55541</v>
      </c>
      <c r="B1645" s="17" t="s">
        <v>203</v>
      </c>
      <c r="C1645" s="17" t="str">
        <f>IFERROR(INDEX(Cadastro!$C$5:$C$112,$AB1645),"NÃO INFORMADO")</f>
        <v>NÃO INFORMADO</v>
      </c>
      <c r="D1645" s="17" t="str">
        <f>IFERROR(INDEX(Cadastro!$D$5:$D$112,$AB1645),"")</f>
        <v>Férias</v>
      </c>
      <c r="E1645" s="17" t="str">
        <f>IFERROR(INDEX(Cadastro!$G$5:$G$112,$AB1645),"")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folga da escala 5x2",IF($Y1645="Folga",IF(AND($D1645="5x2",OR(WEEKDAY($F1645,2)=6,WEEKDAY($F1645,2)=7)),"Folga de fim de semana da escala 5x2",IF(AND(OR($D1645="6x1",$D1645="FF 6x1"),WEEKDAY($F1645,2)=6,AND($A1645=$A1634,$L1634&gt;0)),"Folga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$112,$AB1645),"")="",IF($L1645&gt;0,1,0),IF(IFERROR(INDEX(Cadastro!$F$5:$F$112,$AB1645),"")&lt;=IFERROR(INDEX(Parâmetros!$B$39:$B$48,MATCH($E1645,Parâmetros!$A$39:$A$48,0)),99),IFERROR(INDEX(Cadastro!$F$5:$F$112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$112,$AB1645),"")="",0,IF(IFERROR(INDEX(Cadastro!$F$5:$F$112,$AB1645),"")&gt;IFERROR(INDEX(Parâmetros!$B$39:$B$48,MATCH($E1645,Parâmetros!$A$39:$A$48,0)),99),IFERROR(INDEX(Cadastro!$F$5:$F$112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registro"),IF(AND($AB1645&lt;&gt;$AB1644,IFERROR(INDEX(Cadastro!$F$5:$F$112,$AB1645),"")=""),"Indeterminado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IFERROR(MATCH($A1645&amp;"|"&amp;TEXT(_xlfn.MAXIFS(Cadastro!$E$5:$E$112,Cadastro!$A$5:$A$112,$A1645,Cadastro!$E$5:$E$112,"&lt;="&amp;$F1645),"yyyymmdd"),Cadastro!$I$5:$I$112,0),"")</f>
        <v>78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55541</v>
      </c>
      <c r="B1646" s="17" t="s">
        <v>203</v>
      </c>
      <c r="C1646" s="17" t="str">
        <f>IFERROR(INDEX(Cadastro!$C$5:$C$112,$AB1646),"NÃO INFORMADO")</f>
        <v>NÃO INFORMADO</v>
      </c>
      <c r="D1646" s="17" t="str">
        <f>IFERROR(INDEX(Cadastro!$D$5:$D$112,$AB1646),"")</f>
        <v>Férias</v>
      </c>
      <c r="E1646" s="17" t="str">
        <f>IFERROR(INDEX(Cadastro!$G$5:$G$112,$AB1646),"")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folga da escala 5x2",IF($Y1646="Folga",IF(AND($D1646="5x2",OR(WEEKDAY($F1646,2)=6,WEEKDAY($F1646,2)=7)),"Folga de fim de semana da escala 5x2",IF(AND(OR($D1646="6x1",$D1646="FF 6x1"),WEEKDAY($F1646,2)=6,AND($A1646=$A1635,$L1635&gt;0)),"Folga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$112,$AB1646),"")="",IF($L1646&gt;0,1,0),IF(IFERROR(INDEX(Cadastro!$F$5:$F$112,$AB1646),"")&lt;=IFERROR(INDEX(Parâmetros!$B$39:$B$48,MATCH($E1646,Parâmetros!$A$39:$A$48,0)),99),IFERROR(INDEX(Cadastro!$F$5:$F$112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$112,$AB1646),"")="",0,IF(IFERROR(INDEX(Cadastro!$F$5:$F$112,$AB1646),"")&gt;IFERROR(INDEX(Parâmetros!$B$39:$B$48,MATCH($E1646,Parâmetros!$A$39:$A$48,0)),99),IFERROR(INDEX(Cadastro!$F$5:$F$112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registro"),IF(AND($AB1646&lt;&gt;$AB1645,IFERROR(INDEX(Cadastro!$F$5:$F$112,$AB1646),"")=""),"Indeterminado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IFERROR(MATCH($A1646&amp;"|"&amp;TEXT(_xlfn.MAXIFS(Cadastro!$E$5:$E$112,Cadastro!$A$5:$A$112,$A1646,Cadastro!$E$5:$E$112,"&lt;="&amp;$F1646),"yyyymmdd"),Cadastro!$I$5:$I$112,0),"")</f>
        <v>78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55541</v>
      </c>
      <c r="B1647" s="17" t="s">
        <v>203</v>
      </c>
      <c r="C1647" s="17" t="str">
        <f>IFERROR(INDEX(Cadastro!$C$5:$C$112,$AB1647),"NÃO INFORMADO")</f>
        <v>NÃO INFORMADO</v>
      </c>
      <c r="D1647" s="17" t="str">
        <f>IFERROR(INDEX(Cadastro!$D$5:$D$112,$AB1647),"")</f>
        <v>Férias</v>
      </c>
      <c r="E1647" s="17" t="str">
        <f>IFERROR(INDEX(Cadastro!$G$5:$G$112,$AB1647),"")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6x1"),WEEKDAY($F1647,2)=6,AND($A1647=$A1636,$L1636&gt;0)),"Folga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55541</v>
      </c>
      <c r="B1648" s="17" t="s">
        <v>203</v>
      </c>
      <c r="C1648" s="17" t="str">
        <f>IFERROR(INDEX(Cadastro!$C$5:$C$112,$AB1648),"NÃO INFORMADO")</f>
        <v>NÃO INFORMADO</v>
      </c>
      <c r="D1648" s="17" t="str">
        <f>IFERROR(INDEX(Cadastro!$D$5:$D$112,$AB1648),"")</f>
        <v>Férias</v>
      </c>
      <c r="E1648" s="17" t="str">
        <f>IFERROR(INDEX(Cadastro!$G$5:$G$112,$AB1648),"")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6x1"),WEEKDAY($F1648,2)=6,AND($A1648=$A1637,$L1637&gt;0)),"Folga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55541</v>
      </c>
      <c r="B1649" s="17" t="s">
        <v>203</v>
      </c>
      <c r="C1649" s="17" t="str">
        <f>IFERROR(INDEX(Cadastro!$C$5:$C$112,$AB1649),"NÃO INFORMADO")</f>
        <v>NÃO INFORMADO</v>
      </c>
      <c r="D1649" s="17" t="str">
        <f>IFERROR(INDEX(Cadastro!$D$5:$D$112,$AB1649),"")</f>
        <v>Férias</v>
      </c>
      <c r="E1649" s="17" t="str">
        <f>IFERROR(INDEX(Cadastro!$G$5:$G$112,$AB1649),"")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6x1"),WEEKDAY($F1649,2)=6,AND($A1649=$A1638,$L1638&gt;0)),"Folga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55541</v>
      </c>
      <c r="B1650" s="17" t="s">
        <v>203</v>
      </c>
      <c r="C1650" s="17" t="str">
        <f>IFERROR(INDEX(Cadastro!$C$5:$C$112,$AB1650),"NÃO INFORMADO")</f>
        <v>NÃO INFORMADO</v>
      </c>
      <c r="D1650" s="17" t="str">
        <f>IFERROR(INDEX(Cadastro!$D$5:$D$112,$AB1650),"")</f>
        <v>Férias</v>
      </c>
      <c r="E1650" s="17" t="str">
        <f>IFERROR(INDEX(Cadastro!$G$5:$G$112,$AB1650),"")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6x1"),WEEKDAY($F1650,2)=6,AND($A1650=$A1639,$L1639&gt;0)),"Folga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IFERROR(MATCH($A1650&amp;"|"&amp;TEXT(_xlfn.MAXIFS(Cadastro!$E$5:$E$112,Cadastro!$A$5:$A$112,$A1650,Cadastro!$E$5:$E$112,"&lt;="&amp;$F1650),"yyyymmdd"),Cadastro!$I$5:$I$112,0),"")</f>
        <v>78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55541</v>
      </c>
      <c r="B1651" s="17" t="s">
        <v>203</v>
      </c>
      <c r="C1651" s="17" t="str">
        <f>IFERROR(INDEX(Cadastro!$C$5:$C$112,$AB1651),"NÃO INFORMADO")</f>
        <v>NÃO INFORMADO</v>
      </c>
      <c r="D1651" s="17" t="str">
        <f>IFERROR(INDEX(Cadastro!$D$5:$D$112,$AB1651),"")</f>
        <v>Férias</v>
      </c>
      <c r="E1651" s="17" t="str">
        <f>IFERROR(INDEX(Cadastro!$G$5:$G$112,$AB1651),"")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6x1"),WEEKDAY($F1651,2)=6,AND($A1651=$A1640,$L1640&gt;0)),"Folga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55541</v>
      </c>
      <c r="B1652" s="17" t="s">
        <v>203</v>
      </c>
      <c r="C1652" s="17" t="str">
        <f>IFERROR(INDEX(Cadastro!$C$5:$C$112,$AB1652),"NÃO INFORMADO")</f>
        <v>NÃO INFORMADO</v>
      </c>
      <c r="D1652" s="17" t="str">
        <f>IFERROR(INDEX(Cadastro!$D$5:$D$112,$AB1652),"")</f>
        <v>Férias</v>
      </c>
      <c r="E1652" s="17" t="str">
        <f>IFERROR(INDEX(Cadastro!$G$5:$G$112,$AB1652),"")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6x1"),WEEKDAY($F1652,2)=6,AND($A1652=$A1641,$L1641&gt;0)),"Folga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55541</v>
      </c>
      <c r="B1653" s="17" t="s">
        <v>203</v>
      </c>
      <c r="C1653" s="17" t="str">
        <f>IFERROR(INDEX(Cadastro!$C$5:$C$112,$AB1653),"NÃO INFORMADO")</f>
        <v>NÃO INFORMADO</v>
      </c>
      <c r="D1653" s="17" t="str">
        <f>IFERROR(INDEX(Cadastro!$D$5:$D$112,$AB1653),"")</f>
        <v>Férias</v>
      </c>
      <c r="E1653" s="17" t="str">
        <f>IFERROR(INDEX(Cadastro!$G$5:$G$112,$AB1653),"")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6x1"),WEEKDAY($F1653,2)=6,AND($A1653=$A1642,$L1642&gt;0)),"Folga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55541</v>
      </c>
      <c r="B1654" s="17" t="s">
        <v>203</v>
      </c>
      <c r="C1654" s="17" t="str">
        <f>IFERROR(INDEX(Cadastro!$C$5:$C$112,$AB1654),"NÃO INFORMADO")</f>
        <v>NÃO INFORMADO</v>
      </c>
      <c r="D1654" s="17" t="str">
        <f>IFERROR(INDEX(Cadastro!$D$5:$D$112,$AB1654),"")</f>
        <v>Férias</v>
      </c>
      <c r="E1654" s="17" t="str">
        <f>IFERROR(INDEX(Cadastro!$G$5:$G$112,$AB1654),"")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6x1"),WEEKDAY($F1654,2)=6,AND($A1654=$A1643,$L1643&gt;0)),"Folga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55541</v>
      </c>
      <c r="B1655" s="17" t="s">
        <v>203</v>
      </c>
      <c r="C1655" s="17" t="str">
        <f>IFERROR(INDEX(Cadastro!$C$5:$C$112,$AB1655),"NÃO INFORMADO")</f>
        <v>NÃO INFORMADO</v>
      </c>
      <c r="D1655" s="17" t="str">
        <f>IFERROR(INDEX(Cadastro!$D$5:$D$112,$AB1655),"")</f>
        <v>Férias</v>
      </c>
      <c r="E1655" s="17" t="str">
        <f>IFERROR(INDEX(Cadastro!$G$5:$G$112,$AB1655),"")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6x1"),WEEKDAY($F1655,2)=6,AND($A1655=$A1644,$L1644&gt;0)),"Folga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55541</v>
      </c>
      <c r="B1656" s="17" t="s">
        <v>203</v>
      </c>
      <c r="C1656" s="17" t="str">
        <f>IFERROR(INDEX(Cadastro!$C$5:$C$112,$AB1656),"NÃO INFORMADO")</f>
        <v>NÃO INFORMADO</v>
      </c>
      <c r="D1656" s="17" t="str">
        <f>IFERROR(INDEX(Cadastro!$D$5:$D$112,$AB1656),"")</f>
        <v>Férias</v>
      </c>
      <c r="E1656" s="17" t="str">
        <f>IFERROR(INDEX(Cadastro!$G$5:$G$112,$AB1656),"")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6x1"),WEEKDAY($F1656,2)=6,AND($A1656=$A1645,$L1645&gt;0)),"Folga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IFERROR(MATCH($A1656&amp;"|"&amp;TEXT(_xlfn.MAXIFS(Cadastro!$E$5:$E$112,Cadastro!$A$5:$A$112,$A1656,Cadastro!$E$5:$E$112,"&lt;="&amp;$F1656),"yyyymmdd"),Cadastro!$I$5:$I$112,0),"")</f>
        <v>78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55541</v>
      </c>
      <c r="B1657" s="17" t="s">
        <v>203</v>
      </c>
      <c r="C1657" s="17" t="str">
        <f>IFERROR(INDEX(Cadastro!$C$5:$C$112,$AB1657),"NÃO INFORMADO")</f>
        <v>NÃO INFORMADO</v>
      </c>
      <c r="D1657" s="17" t="str">
        <f>IFERROR(INDEX(Cadastro!$D$5:$D$112,$AB1657),"")</f>
        <v>Férias</v>
      </c>
      <c r="E1657" s="17" t="str">
        <f>IFERROR(INDEX(Cadastro!$G$5:$G$112,$AB1657),"")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6x1"),WEEKDAY($F1657,2)=6,AND($A1657=$A1646,$L1646&gt;0)),"Folga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IFERROR(MATCH($A1657&amp;"|"&amp;TEXT(_xlfn.MAXIFS(Cadastro!$E$5:$E$112,Cadastro!$A$5:$A$112,$A1657,Cadastro!$E$5:$E$112,"&lt;="&amp;$F1657),"yyyymmdd"),Cadastro!$I$5:$I$112,0),"")</f>
        <v>78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55541</v>
      </c>
      <c r="B1658" s="17" t="s">
        <v>203</v>
      </c>
      <c r="C1658" s="17" t="str">
        <f>IFERROR(INDEX(Cadastro!$C$5:$C$112,$AB1658),"NÃO INFORMADO")</f>
        <v>NÃO INFORMADO</v>
      </c>
      <c r="D1658" s="17" t="str">
        <f>IFERROR(INDEX(Cadastro!$D$5:$D$112,$AB1658),"")</f>
        <v>Férias</v>
      </c>
      <c r="E1658" s="17" t="str">
        <f>IFERROR(INDEX(Cadastro!$G$5:$G$112,$AB1658),"")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6x1"),WEEKDAY($F1658,2)=6,AND($A1658=$A1647,$L1647&gt;0)),"Folga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52398</v>
      </c>
      <c r="B1659" s="17" t="s">
        <v>204</v>
      </c>
      <c r="C1659" s="17" t="str">
        <f>IFERROR(INDEX(Cadastro!$C$5:$C$112,$AB1659),"NÃO INFORMADO")</f>
        <v>NÃO INFORMADO</v>
      </c>
      <c r="D1659" s="17" t="str">
        <f>IFERROR(INDEX(Cadastro!$D$5:$D$112,$AB1659),"")</f>
        <v/>
      </c>
      <c r="E1659" s="17" t="str">
        <f>IFERROR(INDEX(Cadastro!$G$5:$G$112,$AB1659),"")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6x1"),WEEKDAY($F1659,2)=6,AND($A1659=$A1648,$L1648&gt;0)),"Folga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IFERROR(MATCH($A1659&amp;"|"&amp;TEXT(_xlfn.MAXIFS(Cadastro!$E$5:$E$112,Cadastro!$A$5:$A$112,$A1659,Cadastro!$E$5:$E$112,"&lt;="&amp;$F1659),"yyyymmdd"),Cadastro!$I$5:$I$112,0),"")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52398</v>
      </c>
      <c r="B1660" s="17" t="s">
        <v>204</v>
      </c>
      <c r="C1660" s="17" t="str">
        <f>IFERROR(INDEX(Cadastro!$C$5:$C$112,$AB1660),"NÃO INFORMADO")</f>
        <v>NÃO INFORMADO</v>
      </c>
      <c r="D1660" s="17" t="str">
        <f>IFERROR(INDEX(Cadastro!$D$5:$D$112,$AB1660),"")</f>
        <v/>
      </c>
      <c r="E1660" s="17" t="str">
        <f>IFERROR(INDEX(Cadastro!$G$5:$G$112,$AB1660),"")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6x1"),WEEKDAY($F1660,2)=6,AND($A1660=$A1649,$L1649&gt;0)),"Folga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IFERROR(MATCH($A1660&amp;"|"&amp;TEXT(_xlfn.MAXIFS(Cadastro!$E$5:$E$112,Cadastro!$A$5:$A$112,$A1660,Cadastro!$E$5:$E$112,"&lt;="&amp;$F1660),"yyyymmdd"),Cadastro!$I$5:$I$112,0),"")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52398</v>
      </c>
      <c r="B1661" s="17" t="s">
        <v>204</v>
      </c>
      <c r="C1661" s="17" t="str">
        <f>IFERROR(INDEX(Cadastro!$C$5:$C$112,$AB1661),"NÃO INFORMADO")</f>
        <v>INS</v>
      </c>
      <c r="D1661" s="17" t="str">
        <f>IFERROR(INDEX(Cadastro!$D$5:$D$112,$AB1661),"")</f>
        <v>Folguista</v>
      </c>
      <c r="E1661" s="17" t="str">
        <f>IFERROR(INDEX(Cadastro!$G$5:$G$112,$AB1661),"")</f>
        <v>Folguista</v>
      </c>
      <c r="F1661" s="29">
        <v>46267</v>
      </c>
      <c r="G1661" s="32" t="str">
        <f t="shared" si="282"/>
        <v>qua</v>
      </c>
      <c r="H1661" s="31" t="str">
        <f>IF($L1661=0,"",_xlfn.MINIFS(Dados!$Q:$Q,Dados!$A:$A,$A1661,Dados!$S:$S,$F1661))</f>
        <v/>
      </c>
      <c r="I1661" s="31" t="str">
        <f>IF($H1661="","",_xlfn.MAXIFS(Dados!$R:$R,Dados!$A:$A,$A1661,Dados!$S:$S,$F1661))</f>
        <v/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0</v>
      </c>
      <c r="M1661" s="30">
        <f>IFERROR(INDEX(Parâmetros!$E$6:$E$11,MATCH($K1661,Parâmetros!$A$6:$A$11,0)),"")</f>
        <v>7.67</v>
      </c>
      <c r="N1661" s="33">
        <f t="shared" si="283"/>
        <v>0</v>
      </c>
      <c r="O1661" s="33">
        <f>Parâmetros!$E$13</f>
        <v>0.8</v>
      </c>
      <c r="P1661" s="32" t="str">
        <f>IF(OR($M1661="",$F1661&gt;Parâmetros!$E$14),"Não","Sim")</f>
        <v>Não</v>
      </c>
      <c r="Q1661" s="32" t="str">
        <f t="shared" si="284"/>
        <v/>
      </c>
      <c r="R1661" s="32" t="str">
        <f t="shared" si="285"/>
        <v/>
      </c>
      <c r="S1661" s="30" t="str">
        <f t="shared" si="286"/>
        <v/>
      </c>
      <c r="T1661" s="32" t="str">
        <f>IF($Q1661&lt;&gt;"Sim","",IF($N1661&gt;Parâmetros!$E$15,"Sim","Não"))</f>
        <v/>
      </c>
      <c r="U1661" s="17" t="str">
        <f t="shared" si="287"/>
        <v>Fora da apuração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6x1"),WEEKDAY($F1661,2)=6,AND($A1661=$A1650,$L1650&gt;0)),"Folga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FALTA DE REGISTRO · dia 1 de 4 do ciclo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Falta de registro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63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52398</v>
      </c>
      <c r="B1662" s="17" t="s">
        <v>204</v>
      </c>
      <c r="C1662" s="17" t="str">
        <f>IFERROR(INDEX(Cadastro!$C$5:$C$112,$AB1662),"NÃO INFORMADO")</f>
        <v>INS</v>
      </c>
      <c r="D1662" s="17" t="str">
        <f>IFERROR(INDEX(Cadastro!$D$5:$D$112,$AB1662),"")</f>
        <v>Folguista</v>
      </c>
      <c r="E1662" s="17" t="str">
        <f>IFERROR(INDEX(Cadastro!$G$5:$G$112,$AB1662),"")</f>
        <v>Folguista</v>
      </c>
      <c r="F1662" s="29">
        <v>46268</v>
      </c>
      <c r="G1662" s="32" t="str">
        <f t="shared" si="282"/>
        <v>qui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0</v>
      </c>
      <c r="M1662" s="30">
        <f>IFERROR(INDEX(Parâmetros!$E$6:$E$11,MATCH($K1662,Parâmetros!$A$6:$A$11,0)),"")</f>
        <v>7.67</v>
      </c>
      <c r="N1662" s="33">
        <f t="shared" si="283"/>
        <v>0</v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284"/>
        <v/>
      </c>
      <c r="R1662" s="32" t="str">
        <f t="shared" si="285"/>
        <v/>
      </c>
      <c r="S1662" s="30" t="str">
        <f t="shared" si="286"/>
        <v/>
      </c>
      <c r="T1662" s="32" t="str">
        <f>IF($Q1662&lt;&gt;"Sim","",IF($N1662&gt;Parâmetros!$E$15,"Sim","Não"))</f>
        <v/>
      </c>
      <c r="U1662" s="17" t="str">
        <f t="shared" si="287"/>
        <v>Fora da apuração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6x1"),WEEKDAY($F1662,2)=6,AND($A1662=$A1651,$L1651&gt;0)),"Folga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FALTA DE REGISTRO · dia 2 de 4 do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Falta de registro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IFERROR(MATCH($A1662&amp;"|"&amp;TEXT(_xlfn.MAXIFS(Cadastro!$E$5:$E$112,Cadastro!$A$5:$A$112,$A1662,Cadastro!$E$5:$E$112,"&lt;="&amp;$F1662),"yyyymmdd"),Cadastro!$I$5:$I$112,0),"")</f>
        <v>63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52398</v>
      </c>
      <c r="B1663" s="17" t="s">
        <v>204</v>
      </c>
      <c r="C1663" s="17" t="str">
        <f>IFERROR(INDEX(Cadastro!$C$5:$C$112,$AB1663),"NÃO INFORMADO")</f>
        <v>INS</v>
      </c>
      <c r="D1663" s="17" t="str">
        <f>IFERROR(INDEX(Cadastro!$D$5:$D$112,$AB1663),"")</f>
        <v>Folguista</v>
      </c>
      <c r="E1663" s="17" t="str">
        <f>IFERROR(INDEX(Cadastro!$G$5:$G$112,$AB1663),"")</f>
        <v>Folguista</v>
      </c>
      <c r="F1663" s="29">
        <v>46269</v>
      </c>
      <c r="G1663" s="32" t="str">
        <f t="shared" si="282"/>
        <v>sex</v>
      </c>
      <c r="H1663" s="31" t="str">
        <f>IF($L1663=0,"",_xlfn.MINIFS(Dados!$Q:$Q,Dados!$A:$A,$A1663,Dados!$S:$S,$F1663))</f>
        <v/>
      </c>
      <c r="I1663" s="31" t="str">
        <f>IF($H1663="","",_xlfn.MAXIFS(Dados!$R:$R,Dados!$A:$A,$A1663,Dados!$S:$S,$F1663))</f>
        <v/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0</v>
      </c>
      <c r="M1663" s="30">
        <f>IFERROR(INDEX(Parâmetros!$E$6:$E$11,MATCH($K1663,Parâmetros!$A$6:$A$11,0)),"")</f>
        <v>6.67</v>
      </c>
      <c r="N1663" s="33">
        <f t="shared" si="283"/>
        <v>0</v>
      </c>
      <c r="O1663" s="33">
        <f>Parâmetros!$E$13</f>
        <v>0.8</v>
      </c>
      <c r="P1663" s="32" t="str">
        <f>IF(OR($M1663="",$F1663&gt;Parâmetros!$E$14),"Não","Sim")</f>
        <v>Não</v>
      </c>
      <c r="Q1663" s="32" t="str">
        <f t="shared" si="284"/>
        <v/>
      </c>
      <c r="R1663" s="32" t="str">
        <f t="shared" si="285"/>
        <v/>
      </c>
      <c r="S1663" s="30" t="str">
        <f t="shared" si="286"/>
        <v/>
      </c>
      <c r="T1663" s="32" t="str">
        <f>IF($Q1663&lt;&gt;"Sim","",IF($N1663&gt;Parâmetros!$E$15,"Sim","Não"))</f>
        <v/>
      </c>
      <c r="U1663" s="17" t="str">
        <f t="shared" si="287"/>
        <v>Fora da apuração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6x1"),WEEKDAY($F1663,2)=6,AND($A1663=$A1652,$L1652&gt;0)),"Folga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FALTA DE REGISTRO · dia 3 de 4 do ciclo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Falta de registro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63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52398</v>
      </c>
      <c r="B1664" s="17" t="s">
        <v>204</v>
      </c>
      <c r="C1664" s="17" t="str">
        <f>IFERROR(INDEX(Cadastro!$C$5:$C$112,$AB1664),"NÃO INFORMADO")</f>
        <v>INS</v>
      </c>
      <c r="D1664" s="17" t="str">
        <f>IFERROR(INDEX(Cadastro!$D$5:$D$112,$AB1664),"")</f>
        <v>Folguista</v>
      </c>
      <c r="E1664" s="17" t="str">
        <f>IFERROR(INDEX(Cadastro!$G$5:$G$112,$AB1664),"")</f>
        <v>Folguista</v>
      </c>
      <c r="F1664" s="29">
        <v>46270</v>
      </c>
      <c r="G1664" s="32" t="str">
        <f t="shared" si="282"/>
        <v>sáb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0</v>
      </c>
      <c r="M1664" s="30">
        <f>IFERROR(INDEX(Parâmetros!$E$6:$E$11,MATCH($K1664,Parâmetros!$A$6:$A$11,0)),"")</f>
        <v>6.67</v>
      </c>
      <c r="N1664" s="33">
        <f t="shared" si="283"/>
        <v>0</v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284"/>
        <v/>
      </c>
      <c r="R1664" s="32" t="str">
        <f t="shared" si="285"/>
        <v/>
      </c>
      <c r="S1664" s="30" t="str">
        <f t="shared" si="286"/>
        <v/>
      </c>
      <c r="T1664" s="32" t="str">
        <f>IF($Q1664&lt;&gt;"Sim","",IF($N1664&gt;Parâmetros!$E$15,"Sim","Não"))</f>
        <v/>
      </c>
      <c r="U1664" s="17" t="str">
        <f t="shared" si="287"/>
        <v>Fora da apuração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6x1"),WEEKDAY($F1664,2)=6,AND($A1664=$A1653,$L1653&gt;0)),"Folga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FALTA DE REGISTRO · dia 4 de 4 do ciclo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Falta de registro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63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52398</v>
      </c>
      <c r="B1665" s="17" t="s">
        <v>204</v>
      </c>
      <c r="C1665" s="17" t="str">
        <f>IFERROR(INDEX(Cadastro!$C$5:$C$112,$AB1665),"NÃO INFORMADO")</f>
        <v>INS</v>
      </c>
      <c r="D1665" s="17" t="str">
        <f>IFERROR(INDEX(Cadastro!$D$5:$D$112,$AB1665),"")</f>
        <v>Folguista</v>
      </c>
      <c r="E1665" s="17" t="str">
        <f>IFERROR(INDEX(Cadastro!$G$5:$G$112,$AB1665),"")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6x1"),WEEKDAY($F1665,2)=6,AND($A1665=$A1654,$L1654&gt;0)),"Folga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63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52398</v>
      </c>
      <c r="B1666" s="17" t="s">
        <v>204</v>
      </c>
      <c r="C1666" s="17" t="str">
        <f>IFERROR(INDEX(Cadastro!$C$5:$C$112,$AB1666),"NÃO INFORMADO")</f>
        <v>INS</v>
      </c>
      <c r="D1666" s="17" t="str">
        <f>IFERROR(INDEX(Cadastro!$D$5:$D$112,$AB1666),"")</f>
        <v>Folguista</v>
      </c>
      <c r="E1666" s="17" t="str">
        <f>IFERROR(INDEX(Cadastro!$G$5:$G$112,$AB1666),"")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6x1"),WEEKDAY($F1666,2)=6,AND($A1666=$A1655,$L1655&gt;0)),"Folga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63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52398</v>
      </c>
      <c r="B1667" s="17" t="s">
        <v>204</v>
      </c>
      <c r="C1667" s="17" t="str">
        <f>IFERROR(INDEX(Cadastro!$C$5:$C$112,$AB1667),"NÃO INFORMADO")</f>
        <v>INS</v>
      </c>
      <c r="D1667" s="17" t="str">
        <f>IFERROR(INDEX(Cadastro!$D$5:$D$112,$AB1667),"")</f>
        <v>Folguista</v>
      </c>
      <c r="E1667" s="17" t="str">
        <f>IFERROR(INDEX(Cadastro!$G$5:$G$112,$AB1667),"")</f>
        <v>Folguista</v>
      </c>
      <c r="F1667" s="29">
        <v>46273</v>
      </c>
      <c r="G1667" s="32" t="str">
        <f t="shared" si="282"/>
        <v>ter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283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284"/>
        <v/>
      </c>
      <c r="R1667" s="32" t="str">
        <f t="shared" si="285"/>
        <v/>
      </c>
      <c r="S1667" s="30" t="str">
        <f t="shared" si="286"/>
        <v/>
      </c>
      <c r="T1667" s="32" t="str">
        <f>IF($Q1667&lt;&gt;"Sim","",IF($N1667&gt;Parâmetros!$E$15,"Sim","Não"))</f>
        <v/>
      </c>
      <c r="U1667" s="17" t="str">
        <f t="shared" si="287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6x1"),WEEKDAY($F1667,2)=6,AND($A1667=$A1656,$L1656&gt;0)),"Folga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1 de 4 do ciclo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63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52398</v>
      </c>
      <c r="B1668" s="17" t="s">
        <v>204</v>
      </c>
      <c r="C1668" s="17" t="str">
        <f>IFERROR(INDEX(Cadastro!$C$5:$C$112,$AB1668),"NÃO INFORMADO")</f>
        <v>INS</v>
      </c>
      <c r="D1668" s="17" t="str">
        <f>IFERROR(INDEX(Cadastro!$D$5:$D$112,$AB1668),"")</f>
        <v>Folguista</v>
      </c>
      <c r="E1668" s="17" t="str">
        <f>IFERROR(INDEX(Cadastro!$G$5:$G$112,$AB1668),"")</f>
        <v>Folguista</v>
      </c>
      <c r="F1668" s="29">
        <v>46274</v>
      </c>
      <c r="G1668" s="32" t="str">
        <f t="shared" si="282"/>
        <v>qua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0</v>
      </c>
      <c r="M1668" s="30">
        <f>IFERROR(INDEX(Parâmetros!$E$6:$E$11,MATCH($K1668,Parâmetros!$A$6:$A$11,0)),"")</f>
        <v>7.67</v>
      </c>
      <c r="N1668" s="33">
        <f t="shared" si="283"/>
        <v>0</v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284"/>
        <v/>
      </c>
      <c r="R1668" s="32" t="str">
        <f t="shared" si="285"/>
        <v/>
      </c>
      <c r="S1668" s="30" t="str">
        <f t="shared" si="286"/>
        <v/>
      </c>
      <c r="T1668" s="32" t="str">
        <f>IF($Q1668&lt;&gt;"Sim","",IF($N1668&gt;Parâmetros!$E$15,"Sim","Não"))</f>
        <v/>
      </c>
      <c r="U1668" s="17" t="str">
        <f t="shared" si="287"/>
        <v>Fora da apuração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6x1"),WEEKDAY($F1668,2)=6,AND($A1668=$A1657,$L1657&gt;0)),"Folga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FALTA DE REGISTRO · dia 2 de 4 do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Falta de registro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63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52398</v>
      </c>
      <c r="B1669" s="17" t="s">
        <v>204</v>
      </c>
      <c r="C1669" s="17" t="str">
        <f>IFERROR(INDEX(Cadastro!$C$5:$C$112,$AB1669),"NÃO INFORMADO")</f>
        <v>INS</v>
      </c>
      <c r="D1669" s="17" t="str">
        <f>IFERROR(INDEX(Cadastro!$D$5:$D$112,$AB1669),"")</f>
        <v>Folguista</v>
      </c>
      <c r="E1669" s="17" t="str">
        <f>IFERROR(INDEX(Cadastro!$G$5:$G$112,$AB1669),"")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6x1"),WEEKDAY($F1669,2)=6,AND($A1669=$A1658,$L1658&gt;0)),"Folga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63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52398</v>
      </c>
      <c r="B1670" s="17" t="s">
        <v>204</v>
      </c>
      <c r="C1670" s="17" t="str">
        <f>IFERROR(INDEX(Cadastro!$C$5:$C$112,$AB1670),"NÃO INFORMADO")</f>
        <v>INS</v>
      </c>
      <c r="D1670" s="17" t="str">
        <f>IFERROR(INDEX(Cadastro!$D$5:$D$112,$AB1670),"")</f>
        <v>Folguista</v>
      </c>
      <c r="E1670" s="17" t="str">
        <f>IFERROR(INDEX(Cadastro!$G$5:$G$112,$AB1670),"")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6x1"),WEEKDAY($F1670,2)=6,AND($A1670=$A1659,$L1659&gt;0)),"Folga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63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52398</v>
      </c>
      <c r="B1671" s="17" t="s">
        <v>204</v>
      </c>
      <c r="C1671" s="17" t="str">
        <f>IFERROR(INDEX(Cadastro!$C$5:$C$112,$AB1671),"NÃO INFORMADO")</f>
        <v>INS</v>
      </c>
      <c r="D1671" s="17" t="str">
        <f>IFERROR(INDEX(Cadastro!$D$5:$D$112,$AB1671),"")</f>
        <v>Folguista</v>
      </c>
      <c r="E1671" s="17" t="str">
        <f>IFERROR(INDEX(Cadastro!$G$5:$G$112,$AB1671),"")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6x1"),WEEKDAY($F1671,2)=6,AND($A1671=$A1660,$L1660&gt;0)),"Folga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63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52398</v>
      </c>
      <c r="B1672" s="17" t="s">
        <v>204</v>
      </c>
      <c r="C1672" s="17" t="str">
        <f>IFERROR(INDEX(Cadastro!$C$5:$C$112,$AB1672),"NÃO INFORMADO")</f>
        <v>INS</v>
      </c>
      <c r="D1672" s="17" t="str">
        <f>IFERROR(INDEX(Cadastro!$D$5:$D$112,$AB1672),"")</f>
        <v>Folguista</v>
      </c>
      <c r="E1672" s="17" t="str">
        <f>IFERROR(INDEX(Cadastro!$G$5:$G$112,$AB1672),"")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6x1"),WEEKDAY($F1672,2)=6,AND($A1672=$A1661,$L1661&gt;0)),"Folga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63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52398</v>
      </c>
      <c r="B1673" s="17" t="s">
        <v>204</v>
      </c>
      <c r="C1673" s="17" t="str">
        <f>IFERROR(INDEX(Cadastro!$C$5:$C$112,$AB1673),"NÃO INFORMADO")</f>
        <v>INS</v>
      </c>
      <c r="D1673" s="17" t="str">
        <f>IFERROR(INDEX(Cadastro!$D$5:$D$112,$AB1673),"")</f>
        <v>Folguista</v>
      </c>
      <c r="E1673" s="17" t="str">
        <f>IFERROR(INDEX(Cadastro!$G$5:$G$112,$AB1673),"")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6x1"),WEEKDAY($F1673,2)=6,AND($A1673=$A1662,$L1662&gt;0)),"Folga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63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52398</v>
      </c>
      <c r="B1674" s="17" t="s">
        <v>204</v>
      </c>
      <c r="C1674" s="17" t="str">
        <f>IFERROR(INDEX(Cadastro!$C$5:$C$112,$AB1674),"NÃO INFORMADO")</f>
        <v>INS</v>
      </c>
      <c r="D1674" s="17" t="str">
        <f>IFERROR(INDEX(Cadastro!$D$5:$D$112,$AB1674),"")</f>
        <v>Folguista</v>
      </c>
      <c r="E1674" s="17" t="str">
        <f>IFERROR(INDEX(Cadastro!$G$5:$G$112,$AB1674),"")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6x1"),WEEKDAY($F1674,2)=6,AND($A1674=$A1663,$L1663&gt;0)),"Folga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63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52398</v>
      </c>
      <c r="B1675" s="17" t="s">
        <v>204</v>
      </c>
      <c r="C1675" s="17" t="str">
        <f>IFERROR(INDEX(Cadastro!$C$5:$C$112,$AB1675),"NÃO INFORMADO")</f>
        <v>INS</v>
      </c>
      <c r="D1675" s="17" t="str">
        <f>IFERROR(INDEX(Cadastro!$D$5:$D$112,$AB1675),"")</f>
        <v>Folguista</v>
      </c>
      <c r="E1675" s="17" t="str">
        <f>IFERROR(INDEX(Cadastro!$G$5:$G$112,$AB1675),"")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6x1"),WEEKDAY($F1675,2)=6,AND($A1675=$A1664,$L1664&gt;0)),"Folga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63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52398</v>
      </c>
      <c r="B1676" s="17" t="s">
        <v>204</v>
      </c>
      <c r="C1676" s="17" t="str">
        <f>IFERROR(INDEX(Cadastro!$C$5:$C$112,$AB1676),"NÃO INFORMADO")</f>
        <v>INS</v>
      </c>
      <c r="D1676" s="17" t="str">
        <f>IFERROR(INDEX(Cadastro!$D$5:$D$112,$AB1676),"")</f>
        <v>Folguista</v>
      </c>
      <c r="E1676" s="17" t="str">
        <f>IFERROR(INDEX(Cadastro!$G$5:$G$112,$AB1676),"")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folga da escala 5x2",IF($Y1676="Folga",IF(AND($D1676="5x2",OR(WEEKDAY($F1676,2)=6,WEEKDAY($F1676,2)=7)),"Folga de fim de semana da escala 5x2",IF(AND(OR($D1676="6x1",$D1676="FF 6x1"),WEEKDAY($F1676,2)=6,AND($A1676=$A1665,$L1665&gt;0)),"Folga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$112,$AB1676),"")="",IF($L1676&gt;0,1,0),IF(IFERROR(INDEX(Cadastro!$F$5:$F$112,$AB1676),"")&lt;=IFERROR(INDEX(Parâmetros!$B$39:$B$48,MATCH($E1676,Parâmetros!$A$39:$A$48,0)),99),IFERROR(INDEX(Cadastro!$F$5:$F$112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$112,$AB1676),"")="",0,IF(IFERROR(INDEX(Cadastro!$F$5:$F$112,$AB1676),"")&gt;IFERROR(INDEX(Parâmetros!$B$39:$B$48,MATCH($E1676,Parâmetros!$A$39:$A$48,0)),99),IFERROR(INDEX(Cadastro!$F$5:$F$112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registro"),IF(AND($AB1676&lt;&gt;$AB1675,IFERROR(INDEX(Cadastro!$F$5:$F$112,$AB1676),"")=""),"Indeterminado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IFERROR(MATCH($A1676&amp;"|"&amp;TEXT(_xlfn.MAXIFS(Cadastro!$E$5:$E$112,Cadastro!$A$5:$A$112,$A1676,Cadastro!$E$5:$E$112,"&lt;="&amp;$F1676),"yyyymmdd"),Cadastro!$I$5:$I$112,0),"")</f>
        <v>63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52398</v>
      </c>
      <c r="B1677" s="17" t="s">
        <v>204</v>
      </c>
      <c r="C1677" s="17" t="str">
        <f>IFERROR(INDEX(Cadastro!$C$5:$C$112,$AB1677),"NÃO INFORMADO")</f>
        <v>INS</v>
      </c>
      <c r="D1677" s="17" t="str">
        <f>IFERROR(INDEX(Cadastro!$D$5:$D$112,$AB1677),"")</f>
        <v>Folguista</v>
      </c>
      <c r="E1677" s="17" t="str">
        <f>IFERROR(INDEX(Cadastro!$G$5:$G$112,$AB1677),"")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folga da escala 5x2",IF($Y1677="Folga",IF(AND($D1677="5x2",OR(WEEKDAY($F1677,2)=6,WEEKDAY($F1677,2)=7)),"Folga de fim de semana da escala 5x2",IF(AND(OR($D1677="6x1",$D1677="FF 6x1"),WEEKDAY($F1677,2)=6,AND($A1677=$A1666,$L1666&gt;0)),"Folga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$112,$AB1677),"")="",IF($L1677&gt;0,1,0),IF(IFERROR(INDEX(Cadastro!$F$5:$F$112,$AB1677),"")&lt;=IFERROR(INDEX(Parâmetros!$B$39:$B$48,MATCH($E1677,Parâmetros!$A$39:$A$48,0)),99),IFERROR(INDEX(Cadastro!$F$5:$F$112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$112,$AB1677),"")="",0,IF(IFERROR(INDEX(Cadastro!$F$5:$F$112,$AB1677),"")&gt;IFERROR(INDEX(Parâmetros!$B$39:$B$48,MATCH($E1677,Parâmetros!$A$39:$A$48,0)),99),IFERROR(INDEX(Cadastro!$F$5:$F$112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registro"),IF(AND($AB1677&lt;&gt;$AB1676,IFERROR(INDEX(Cadastro!$F$5:$F$112,$AB1677),"")=""),"Indeterminado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IFERROR(MATCH($A1677&amp;"|"&amp;TEXT(_xlfn.MAXIFS(Cadastro!$E$5:$E$112,Cadastro!$A$5:$A$112,$A1677,Cadastro!$E$5:$E$112,"&lt;="&amp;$F1677),"yyyymmdd"),Cadastro!$I$5:$I$112,0),"")</f>
        <v>63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52398</v>
      </c>
      <c r="B1678" s="17" t="s">
        <v>204</v>
      </c>
      <c r="C1678" s="17" t="str">
        <f>IFERROR(INDEX(Cadastro!$C$5:$C$112,$AB1678),"NÃO INFORMADO")</f>
        <v>INS</v>
      </c>
      <c r="D1678" s="17" t="str">
        <f>IFERROR(INDEX(Cadastro!$D$5:$D$112,$AB1678),"")</f>
        <v>Folguista</v>
      </c>
      <c r="E1678" s="17" t="str">
        <f>IFERROR(INDEX(Cadastro!$G$5:$G$112,$AB1678),"")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6x1"),WEEKDAY($F1678,2)=6,AND($A1678=$A1667,$L1667&gt;0)),"Folga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IFERROR(MATCH($A1678&amp;"|"&amp;TEXT(_xlfn.MAXIFS(Cadastro!$E$5:$E$112,Cadastro!$A$5:$A$112,$A1678,Cadastro!$E$5:$E$112,"&lt;="&amp;$F1678),"yyyymmdd"),Cadastro!$I$5:$I$112,0),"")</f>
        <v>63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52398</v>
      </c>
      <c r="B1679" s="17" t="s">
        <v>204</v>
      </c>
      <c r="C1679" s="17" t="str">
        <f>IFERROR(INDEX(Cadastro!$C$5:$C$112,$AB1679),"NÃO INFORMADO")</f>
        <v>INS</v>
      </c>
      <c r="D1679" s="17" t="str">
        <f>IFERROR(INDEX(Cadastro!$D$5:$D$112,$AB1679),"")</f>
        <v>Folguista</v>
      </c>
      <c r="E1679" s="17" t="str">
        <f>IFERROR(INDEX(Cadastro!$G$5:$G$112,$AB1679),"")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6x1"),WEEKDAY($F1679,2)=6,AND($A1679=$A1668,$L1668&gt;0)),"Folga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63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52398</v>
      </c>
      <c r="B1680" s="17" t="s">
        <v>204</v>
      </c>
      <c r="C1680" s="17" t="str">
        <f>IFERROR(INDEX(Cadastro!$C$5:$C$112,$AB1680),"NÃO INFORMADO")</f>
        <v>INS</v>
      </c>
      <c r="D1680" s="17" t="str">
        <f>IFERROR(INDEX(Cadastro!$D$5:$D$112,$AB1680),"")</f>
        <v>Folguista</v>
      </c>
      <c r="E1680" s="17" t="str">
        <f>IFERROR(INDEX(Cadastro!$G$5:$G$112,$AB1680),"")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6x1"),WEEKDAY($F1680,2)=6,AND($A1680=$A1669,$L1669&gt;0)),"Folga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63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52398</v>
      </c>
      <c r="B1681" s="17" t="s">
        <v>204</v>
      </c>
      <c r="C1681" s="17" t="str">
        <f>IFERROR(INDEX(Cadastro!$C$5:$C$112,$AB1681),"NÃO INFORMADO")</f>
        <v>INS</v>
      </c>
      <c r="D1681" s="17" t="str">
        <f>IFERROR(INDEX(Cadastro!$D$5:$D$112,$AB1681),"")</f>
        <v>Folguista</v>
      </c>
      <c r="E1681" s="17" t="str">
        <f>IFERROR(INDEX(Cadastro!$G$5:$G$112,$AB1681),"")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6x1"),WEEKDAY($F1681,2)=6,AND($A1681=$A1670,$L1670&gt;0)),"Folga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63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52398</v>
      </c>
      <c r="B1682" s="17" t="s">
        <v>204</v>
      </c>
      <c r="C1682" s="17" t="str">
        <f>IFERROR(INDEX(Cadastro!$C$5:$C$112,$AB1682),"NÃO INFORMADO")</f>
        <v>INS</v>
      </c>
      <c r="D1682" s="17" t="str">
        <f>IFERROR(INDEX(Cadastro!$D$5:$D$112,$AB1682),"")</f>
        <v>Folguista</v>
      </c>
      <c r="E1682" s="17" t="str">
        <f>IFERROR(INDEX(Cadastro!$G$5:$G$112,$AB1682),"")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6x1"),WEEKDAY($F1682,2)=6,AND($A1682=$A1671,$L1671&gt;0)),"Folga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63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52398</v>
      </c>
      <c r="B1683" s="17" t="s">
        <v>204</v>
      </c>
      <c r="C1683" s="17" t="str">
        <f>IFERROR(INDEX(Cadastro!$C$5:$C$112,$AB1683),"NÃO INFORMADO")</f>
        <v>INS</v>
      </c>
      <c r="D1683" s="17" t="str">
        <f>IFERROR(INDEX(Cadastro!$D$5:$D$112,$AB1683),"")</f>
        <v>Folguista</v>
      </c>
      <c r="E1683" s="17" t="str">
        <f>IFERROR(INDEX(Cadastro!$G$5:$G$112,$AB1683),"")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6x1"),WEEKDAY($F1683,2)=6,AND($A1683=$A1672,$L1672&gt;0)),"Folga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63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52398</v>
      </c>
      <c r="B1684" s="17" t="s">
        <v>204</v>
      </c>
      <c r="C1684" s="17" t="str">
        <f>IFERROR(INDEX(Cadastro!$C$5:$C$112,$AB1684),"NÃO INFORMADO")</f>
        <v>INS</v>
      </c>
      <c r="D1684" s="17" t="str">
        <f>IFERROR(INDEX(Cadastro!$D$5:$D$112,$AB1684),"")</f>
        <v>Folguista</v>
      </c>
      <c r="E1684" s="17" t="str">
        <f>IFERROR(INDEX(Cadastro!$G$5:$G$112,$AB1684),"")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6x1"),WEEKDAY($F1684,2)=6,AND($A1684=$A1673,$L1673&gt;0)),"Folga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IFERROR(MATCH($A1684&amp;"|"&amp;TEXT(_xlfn.MAXIFS(Cadastro!$E$5:$E$112,Cadastro!$A$5:$A$112,$A1684,Cadastro!$E$5:$E$112,"&lt;="&amp;$F1684),"yyyymmdd"),Cadastro!$I$5:$I$112,0),"")</f>
        <v>63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52398</v>
      </c>
      <c r="B1685" s="17" t="s">
        <v>204</v>
      </c>
      <c r="C1685" s="17" t="str">
        <f>IFERROR(INDEX(Cadastro!$C$5:$C$112,$AB1685),"NÃO INFORMADO")</f>
        <v>INS</v>
      </c>
      <c r="D1685" s="17" t="str">
        <f>IFERROR(INDEX(Cadastro!$D$5:$D$112,$AB1685),"")</f>
        <v>Folguista</v>
      </c>
      <c r="E1685" s="17" t="str">
        <f>IFERROR(INDEX(Cadastro!$G$5:$G$112,$AB1685),"")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6x1"),WEEKDAY($F1685,2)=6,AND($A1685=$A1674,$L1674&gt;0)),"Folga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63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52398</v>
      </c>
      <c r="B1686" s="17" t="s">
        <v>204</v>
      </c>
      <c r="C1686" s="17" t="str">
        <f>IFERROR(INDEX(Cadastro!$C$5:$C$112,$AB1686),"NÃO INFORMADO")</f>
        <v>INS</v>
      </c>
      <c r="D1686" s="17" t="str">
        <f>IFERROR(INDEX(Cadastro!$D$5:$D$112,$AB1686),"")</f>
        <v>Folguista</v>
      </c>
      <c r="E1686" s="17" t="str">
        <f>IFERROR(INDEX(Cadastro!$G$5:$G$112,$AB1686),"")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6x1"),WEEKDAY($F1686,2)=6,AND($A1686=$A1675,$L1675&gt;0)),"Folga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63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52398</v>
      </c>
      <c r="B1687" s="17" t="s">
        <v>204</v>
      </c>
      <c r="C1687" s="17" t="str">
        <f>IFERROR(INDEX(Cadastro!$C$5:$C$112,$AB1687),"NÃO INFORMADO")</f>
        <v>INS</v>
      </c>
      <c r="D1687" s="17" t="str">
        <f>IFERROR(INDEX(Cadastro!$D$5:$D$112,$AB1687),"")</f>
        <v>Folguista</v>
      </c>
      <c r="E1687" s="17" t="str">
        <f>IFERROR(INDEX(Cadastro!$G$5:$G$112,$AB1687),"")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6x1"),WEEKDAY($F1687,2)=6,AND($A1687=$A1676,$L1676&gt;0)),"Folga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63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52398</v>
      </c>
      <c r="B1688" s="17" t="s">
        <v>204</v>
      </c>
      <c r="C1688" s="17" t="str">
        <f>IFERROR(INDEX(Cadastro!$C$5:$C$112,$AB1688),"NÃO INFORMADO")</f>
        <v>INS</v>
      </c>
      <c r="D1688" s="17" t="str">
        <f>IFERROR(INDEX(Cadastro!$D$5:$D$112,$AB1688),"")</f>
        <v>Folguista</v>
      </c>
      <c r="E1688" s="17" t="str">
        <f>IFERROR(INDEX(Cadastro!$G$5:$G$112,$AB1688),"")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6x1"),WEEKDAY($F1688,2)=6,AND($A1688=$A1677,$L1677&gt;0)),"Folga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63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52398</v>
      </c>
      <c r="B1689" s="17" t="s">
        <v>204</v>
      </c>
      <c r="C1689" s="17" t="str">
        <f>IFERROR(INDEX(Cadastro!$C$5:$C$112,$AB1689),"NÃO INFORMADO")</f>
        <v>INS</v>
      </c>
      <c r="D1689" s="17" t="str">
        <f>IFERROR(INDEX(Cadastro!$D$5:$D$112,$AB1689),"")</f>
        <v>Folguista</v>
      </c>
      <c r="E1689" s="17" t="str">
        <f>IFERROR(INDEX(Cadastro!$G$5:$G$112,$AB1689),"")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6x1"),WEEKDAY($F1689,2)=6,AND($A1689=$A1678,$L1678&gt;0)),"Folga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63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52398</v>
      </c>
      <c r="B1690" s="17" t="s">
        <v>204</v>
      </c>
      <c r="C1690" s="17" t="str">
        <f>IFERROR(INDEX(Cadastro!$C$5:$C$112,$AB1690),"NÃO INFORMADO")</f>
        <v>INS</v>
      </c>
      <c r="D1690" s="17" t="str">
        <f>IFERROR(INDEX(Cadastro!$D$5:$D$112,$AB1690),"")</f>
        <v>Folguista</v>
      </c>
      <c r="E1690" s="17" t="str">
        <f>IFERROR(INDEX(Cadastro!$G$5:$G$112,$AB1690),"")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6x1"),WEEKDAY($F1690,2)=6,AND($A1690=$A1679,$L1679&gt;0)),"Folga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IFERROR(MATCH($A1690&amp;"|"&amp;TEXT(_xlfn.MAXIFS(Cadastro!$E$5:$E$112,Cadastro!$A$5:$A$112,$A1690,Cadastro!$E$5:$E$112,"&lt;="&amp;$F1690),"yyyymmdd"),Cadastro!$I$5:$I$112,0),"")</f>
        <v>63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52398</v>
      </c>
      <c r="B1691" s="17" t="s">
        <v>204</v>
      </c>
      <c r="C1691" s="17" t="str">
        <f>IFERROR(INDEX(Cadastro!$C$5:$C$112,$AB1691),"NÃO INFORMADO")</f>
        <v>INS</v>
      </c>
      <c r="D1691" s="17" t="str">
        <f>IFERROR(INDEX(Cadastro!$D$5:$D$112,$AB1691),"")</f>
        <v>Folguista</v>
      </c>
      <c r="E1691" s="17" t="str">
        <f>IFERROR(INDEX(Cadastro!$G$5:$G$112,$AB1691),"")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6x1"),WEEKDAY($F1691,2)=6,AND($A1691=$A1680,$L1680&gt;0)),"Folga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63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52398</v>
      </c>
      <c r="B1692" s="17" t="s">
        <v>204</v>
      </c>
      <c r="C1692" s="17" t="str">
        <f>IFERROR(INDEX(Cadastro!$C$5:$C$112,$AB1692),"NÃO INFORMADO")</f>
        <v>INS</v>
      </c>
      <c r="D1692" s="17" t="str">
        <f>IFERROR(INDEX(Cadastro!$D$5:$D$112,$AB1692),"")</f>
        <v>Folguista</v>
      </c>
      <c r="E1692" s="17" t="str">
        <f>IFERROR(INDEX(Cadastro!$G$5:$G$112,$AB1692),"")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6x1"),WEEKDAY($F1692,2)=6,AND($A1692=$A1681,$L1681&gt;0)),"Folga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63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52398</v>
      </c>
      <c r="B1693" s="17" t="s">
        <v>204</v>
      </c>
      <c r="C1693" s="17" t="str">
        <f>IFERROR(INDEX(Cadastro!$C$5:$C$112,$AB1693),"NÃO INFORMADO")</f>
        <v>INS</v>
      </c>
      <c r="D1693" s="17" t="str">
        <f>IFERROR(INDEX(Cadastro!$D$5:$D$112,$AB1693),"")</f>
        <v>Folguista</v>
      </c>
      <c r="E1693" s="17" t="str">
        <f>IFERROR(INDEX(Cadastro!$G$5:$G$112,$AB1693),"")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6x1"),WEEKDAY($F1693,2)=6,AND($A1693=$A1682,$L1682&gt;0)),"Folga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63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52398</v>
      </c>
      <c r="B1694" s="17" t="s">
        <v>204</v>
      </c>
      <c r="C1694" s="17" t="str">
        <f>IFERROR(INDEX(Cadastro!$C$5:$C$112,$AB1694),"NÃO INFORMADO")</f>
        <v>INS</v>
      </c>
      <c r="D1694" s="17" t="str">
        <f>IFERROR(INDEX(Cadastro!$D$5:$D$112,$AB1694),"")</f>
        <v>Folguista</v>
      </c>
      <c r="E1694" s="17" t="str">
        <f>IFERROR(INDEX(Cadastro!$G$5:$G$112,$AB1694),"")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6x1"),WEEKDAY($F1694,2)=6,AND($A1694=$A1683,$L1683&gt;0)),"Folga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63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55554</v>
      </c>
      <c r="B1695" s="17" t="s">
        <v>205</v>
      </c>
      <c r="C1695" s="17" t="str">
        <f>IFERROR(INDEX(Cadastro!$C$5:$C$112,$AB1695),"NÃO INFORMADO")</f>
        <v>CAL</v>
      </c>
      <c r="D1695" s="17" t="str">
        <f>IFERROR(INDEX(Cadastro!$D$5:$D$112,$AB1695),"")</f>
        <v>6x1</v>
      </c>
      <c r="E1695" s="17" t="str">
        <f>IFERROR(INDEX(Cadastro!$G$5:$G$112,$AB1695),"")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6x1"),WEEKDAY($F1695,2)=6,AND($A1695=$A1684,$L1684&gt;0)),"Folga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64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55554</v>
      </c>
      <c r="B1696" s="17" t="s">
        <v>205</v>
      </c>
      <c r="C1696" s="17" t="str">
        <f>IFERROR(INDEX(Cadastro!$C$5:$C$112,$AB1696),"NÃO INFORMADO")</f>
        <v>CAL</v>
      </c>
      <c r="D1696" s="17" t="str">
        <f>IFERROR(INDEX(Cadastro!$D$5:$D$112,$AB1696),"")</f>
        <v>6x1</v>
      </c>
      <c r="E1696" s="17" t="str">
        <f>IFERROR(INDEX(Cadastro!$G$5:$G$112,$AB1696),"")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6x1"),WEEKDAY($F1696,2)=6,AND($A1696=$A1685,$L1685&gt;0)),"Folga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IFERROR(MATCH($A1696&amp;"|"&amp;TEXT(_xlfn.MAXIFS(Cadastro!$E$5:$E$112,Cadastro!$A$5:$A$112,$A1696,Cadastro!$E$5:$E$112,"&lt;="&amp;$F1696),"yyyymmdd"),Cadastro!$I$5:$I$112,0),"")</f>
        <v>64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55554</v>
      </c>
      <c r="B1697" s="17" t="s">
        <v>205</v>
      </c>
      <c r="C1697" s="17" t="str">
        <f>IFERROR(INDEX(Cadastro!$C$5:$C$112,$AB1697),"NÃO INFORMADO")</f>
        <v>CAL</v>
      </c>
      <c r="D1697" s="17" t="str">
        <f>IFERROR(INDEX(Cadastro!$D$5:$D$112,$AB1697),"")</f>
        <v>6x1</v>
      </c>
      <c r="E1697" s="17" t="str">
        <f>IFERROR(INDEX(Cadastro!$G$5:$G$112,$AB1697),"")</f>
        <v>6x1</v>
      </c>
      <c r="F1697" s="29">
        <v>46267</v>
      </c>
      <c r="G1697" s="32" t="str">
        <f t="shared" si="288"/>
        <v>qua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0</v>
      </c>
      <c r="M1697" s="30">
        <f>IFERROR(INDEX(Parâmetros!$E$6:$E$11,MATCH($K1697,Parâmetros!$A$6:$A$11,0)),"")</f>
        <v>8.8000000000000007</v>
      </c>
      <c r="N1697" s="33">
        <f t="shared" si="289"/>
        <v>0</v>
      </c>
      <c r="O1697" s="33">
        <f>Parâmetros!$E$13</f>
        <v>0.8</v>
      </c>
      <c r="P1697" s="32" t="str">
        <f>IF(OR($M1697="",$F1697&gt;Parâmetros!$E$14),"Não","Sim")</f>
        <v>Não</v>
      </c>
      <c r="Q1697" s="32" t="str">
        <f t="shared" si="290"/>
        <v/>
      </c>
      <c r="R1697" s="32" t="str">
        <f t="shared" si="291"/>
        <v/>
      </c>
      <c r="S1697" s="30" t="str">
        <f t="shared" si="292"/>
        <v/>
      </c>
      <c r="T1697" s="32" t="str">
        <f>IF($Q1697&lt;&gt;"Sim","",IF($N1697&gt;Parâmetros!$E$15,"Sim","Não"))</f>
        <v/>
      </c>
      <c r="U1697" s="17" t="str">
        <f t="shared" si="293"/>
        <v>Fora da apuração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6x1"),WEEKDAY($F1697,2)=6,AND($A1697=$A1686,$L1686&gt;0)),"Folga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útil da escala 6x1</v>
      </c>
      <c r="W1697" s="34" t="str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64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55554</v>
      </c>
      <c r="B1698" s="17" t="s">
        <v>205</v>
      </c>
      <c r="C1698" s="17" t="str">
        <f>IFERROR(INDEX(Cadastro!$C$5:$C$112,$AB1698),"NÃO INFORMADO")</f>
        <v>CAL</v>
      </c>
      <c r="D1698" s="17" t="str">
        <f>IFERROR(INDEX(Cadastro!$D$5:$D$112,$AB1698),"")</f>
        <v>6x1</v>
      </c>
      <c r="E1698" s="17" t="str">
        <f>IFERROR(INDEX(Cadastro!$G$5:$G$112,$AB1698),"")</f>
        <v>6x1</v>
      </c>
      <c r="F1698" s="29">
        <v>46268</v>
      </c>
      <c r="G1698" s="32" t="str">
        <f t="shared" si="288"/>
        <v>qui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0</v>
      </c>
      <c r="M1698" s="30">
        <f>IFERROR(INDEX(Parâmetros!$E$6:$E$11,MATCH($K1698,Parâmetros!$A$6:$A$11,0)),"")</f>
        <v>8.8000000000000007</v>
      </c>
      <c r="N1698" s="33">
        <f t="shared" si="289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290"/>
        <v/>
      </c>
      <c r="R1698" s="32" t="str">
        <f t="shared" si="291"/>
        <v/>
      </c>
      <c r="S1698" s="30" t="str">
        <f t="shared" si="292"/>
        <v/>
      </c>
      <c r="T1698" s="32" t="str">
        <f>IF($Q1698&lt;&gt;"Sim","",IF($N1698&gt;Parâmetros!$E$15,"Sim","Não"))</f>
        <v/>
      </c>
      <c r="U1698" s="17" t="str">
        <f t="shared" si="293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6x1"),WEEKDAY($F1698,2)=6,AND($A1698=$A1687,$L1687&gt;0)),"Folga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útil da escala 6x1</v>
      </c>
      <c r="W1698" s="34" t="str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64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55554</v>
      </c>
      <c r="B1699" s="17" t="s">
        <v>205</v>
      </c>
      <c r="C1699" s="17" t="str">
        <f>IFERROR(INDEX(Cadastro!$C$5:$C$112,$AB1699),"NÃO INFORMADO")</f>
        <v>CAL</v>
      </c>
      <c r="D1699" s="17" t="str">
        <f>IFERROR(INDEX(Cadastro!$D$5:$D$112,$AB1699),"")</f>
        <v>6x1</v>
      </c>
      <c r="E1699" s="17" t="str">
        <f>IFERROR(INDEX(Cadastro!$G$5:$G$112,$AB1699),"")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290"/>
        <v/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6x1"),WEEKDAY($F1699,2)=6,AND($A1699=$A1688,$L1688&gt;0)),"Folga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64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55554</v>
      </c>
      <c r="B1700" s="17" t="s">
        <v>205</v>
      </c>
      <c r="C1700" s="17" t="str">
        <f>IFERROR(INDEX(Cadastro!$C$5:$C$112,$AB1700),"NÃO INFORMADO")</f>
        <v>CAL</v>
      </c>
      <c r="D1700" s="17" t="str">
        <f>IFERROR(INDEX(Cadastro!$D$5:$D$112,$AB1700),"")</f>
        <v>6x1</v>
      </c>
      <c r="E1700" s="17" t="str">
        <f>IFERROR(INDEX(Cadastro!$G$5:$G$112,$AB1700),"")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6x1"),WEEKDAY($F1700,2)=6,AND($A1700=$A1689,$L1689&gt;0)),"Folga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64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55554</v>
      </c>
      <c r="B1701" s="17" t="s">
        <v>205</v>
      </c>
      <c r="C1701" s="17" t="str">
        <f>IFERROR(INDEX(Cadastro!$C$5:$C$112,$AB1701),"NÃO INFORMADO")</f>
        <v>CAL</v>
      </c>
      <c r="D1701" s="17" t="str">
        <f>IFERROR(INDEX(Cadastro!$D$5:$D$112,$AB1701),"")</f>
        <v>6x1</v>
      </c>
      <c r="E1701" s="17" t="str">
        <f>IFERROR(INDEX(Cadastro!$G$5:$G$112,$AB1701),"")</f>
        <v>6x1</v>
      </c>
      <c r="F1701" s="29">
        <v>46271</v>
      </c>
      <c r="G1701" s="32" t="str">
        <f t="shared" si="288"/>
        <v>dom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/>
      </c>
      <c r="L1701" s="30">
        <f>SUMIFS(Dados!$E:$E,Dados!$A:$A,$A1701,Dados!$S:$S,$F1701)</f>
        <v>0</v>
      </c>
      <c r="M1701" s="30" t="str">
        <f>IFERROR(INDEX(Parâmetros!$E$6:$E$11,MATCH($K1701,Parâmetros!$A$6:$A$11,0)),"")</f>
        <v/>
      </c>
      <c r="N1701" s="33" t="str">
        <f t="shared" si="289"/>
        <v/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290"/>
        <v/>
      </c>
      <c r="R1701" s="32" t="str">
        <f t="shared" si="291"/>
        <v/>
      </c>
      <c r="S1701" s="30" t="str">
        <f t="shared" si="292"/>
        <v/>
      </c>
      <c r="T1701" s="32" t="str">
        <f>IF($Q1701&lt;&gt;"Sim","",IF($N1701&gt;Parâmetros!$E$15,"Sim","Não"))</f>
        <v/>
      </c>
      <c r="U1701" s="17" t="str">
        <f t="shared" si="293"/>
        <v>Folga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6x1"),WEEKDAY($F1701,2)=6,AND($A1701=$A1690,$L1690&gt;0)),"Folga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Folga de fim de semana · sem apontamento no sábado nem no domingo</v>
      </c>
      <c r="W1701" s="34" t="str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Folga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64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55554</v>
      </c>
      <c r="B1702" s="17" t="s">
        <v>205</v>
      </c>
      <c r="C1702" s="17" t="str">
        <f>IFERROR(INDEX(Cadastro!$C$5:$C$112,$AB1702),"NÃO INFORMADO")</f>
        <v>CAL</v>
      </c>
      <c r="D1702" s="17" t="str">
        <f>IFERROR(INDEX(Cadastro!$D$5:$D$112,$AB1702),"")</f>
        <v>6x1</v>
      </c>
      <c r="E1702" s="17" t="str">
        <f>IFERROR(INDEX(Cadastro!$G$5:$G$112,$AB1702),"")</f>
        <v>6x1</v>
      </c>
      <c r="F1702" s="29">
        <v>46272</v>
      </c>
      <c r="G1702" s="32" t="str">
        <f t="shared" si="288"/>
        <v>seg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0</v>
      </c>
      <c r="M1702" s="30">
        <f>IFERROR(INDEX(Parâmetros!$E$6:$E$11,MATCH($K1702,Parâmetros!$A$6:$A$11,0)),"")</f>
        <v>8.8000000000000007</v>
      </c>
      <c r="N1702" s="33">
        <f t="shared" si="289"/>
        <v>0</v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290"/>
        <v/>
      </c>
      <c r="R1702" s="32" t="str">
        <f t="shared" si="291"/>
        <v/>
      </c>
      <c r="S1702" s="30" t="str">
        <f t="shared" si="292"/>
        <v/>
      </c>
      <c r="T1702" s="32" t="str">
        <f>IF($Q1702&lt;&gt;"Sim","",IF($N1702&gt;Parâmetros!$E$15,"Sim","Não"))</f>
        <v/>
      </c>
      <c r="U1702" s="17" t="str">
        <f t="shared" si="293"/>
        <v>Fora da apuração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6x1"),WEEKDAY($F1702,2)=6,AND($A1702=$A1691,$L1691&gt;0)),"Folga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FALTA DE REGISTRO · dia útil da escala 6x1</v>
      </c>
      <c r="W1702" s="34" t="str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Falta de registro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64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55554</v>
      </c>
      <c r="B1703" s="17" t="s">
        <v>205</v>
      </c>
      <c r="C1703" s="17" t="str">
        <f>IFERROR(INDEX(Cadastro!$C$5:$C$112,$AB1703),"NÃO INFORMADO")</f>
        <v>CAL</v>
      </c>
      <c r="D1703" s="17" t="str">
        <f>IFERROR(INDEX(Cadastro!$D$5:$D$112,$AB1703),"")</f>
        <v>6x1</v>
      </c>
      <c r="E1703" s="17" t="str">
        <f>IFERROR(INDEX(Cadastro!$G$5:$G$112,$AB1703),"")</f>
        <v>6x1</v>
      </c>
      <c r="F1703" s="29">
        <v>46273</v>
      </c>
      <c r="G1703" s="32" t="str">
        <f t="shared" si="288"/>
        <v>ter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0</v>
      </c>
      <c r="M1703" s="30">
        <f>IFERROR(INDEX(Parâmetros!$E$6:$E$11,MATCH($K1703,Parâmetros!$A$6:$A$11,0)),"")</f>
        <v>8.8000000000000007</v>
      </c>
      <c r="N1703" s="33">
        <f t="shared" si="289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290"/>
        <v/>
      </c>
      <c r="R1703" s="32" t="str">
        <f t="shared" si="291"/>
        <v/>
      </c>
      <c r="S1703" s="30" t="str">
        <f t="shared" si="292"/>
        <v/>
      </c>
      <c r="T1703" s="32" t="str">
        <f>IF($Q1703&lt;&gt;"Sim","",IF($N1703&gt;Parâmetros!$E$15,"Sim","Não"))</f>
        <v/>
      </c>
      <c r="U1703" s="17" t="str">
        <f t="shared" si="293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6x1"),WEEKDAY($F1703,2)=6,AND($A1703=$A1692,$L1692&gt;0)),"Folga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útil da escala 6x1</v>
      </c>
      <c r="W1703" s="34" t="str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64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55554</v>
      </c>
      <c r="B1704" s="17" t="s">
        <v>205</v>
      </c>
      <c r="C1704" s="17" t="str">
        <f>IFERROR(INDEX(Cadastro!$C$5:$C$112,$AB1704),"NÃO INFORMADO")</f>
        <v>CAL</v>
      </c>
      <c r="D1704" s="17" t="str">
        <f>IFERROR(INDEX(Cadastro!$D$5:$D$112,$AB1704),"")</f>
        <v>6x1</v>
      </c>
      <c r="E1704" s="17" t="str">
        <f>IFERROR(INDEX(Cadastro!$G$5:$G$112,$AB1704),"")</f>
        <v>6x1</v>
      </c>
      <c r="F1704" s="29">
        <v>46274</v>
      </c>
      <c r="G1704" s="32" t="str">
        <f t="shared" si="288"/>
        <v>qua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0</v>
      </c>
      <c r="M1704" s="30">
        <f>IFERROR(INDEX(Parâmetros!$E$6:$E$11,MATCH($K1704,Parâmetros!$A$6:$A$11,0)),"")</f>
        <v>8.8000000000000007</v>
      </c>
      <c r="N1704" s="33">
        <f t="shared" si="289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290"/>
        <v/>
      </c>
      <c r="R1704" s="32" t="str">
        <f t="shared" si="291"/>
        <v/>
      </c>
      <c r="S1704" s="30" t="str">
        <f t="shared" si="292"/>
        <v/>
      </c>
      <c r="T1704" s="32" t="str">
        <f>IF($Q1704&lt;&gt;"Sim","",IF($N1704&gt;Parâmetros!$E$15,"Sim","Não"))</f>
        <v/>
      </c>
      <c r="U1704" s="17" t="str">
        <f t="shared" si="293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6x1"),WEEKDAY($F1704,2)=6,AND($A1704=$A1693,$L1693&gt;0)),"Folga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útil da escala 6x1</v>
      </c>
      <c r="W1704" s="34" t="str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64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55554</v>
      </c>
      <c r="B1705" s="17" t="s">
        <v>205</v>
      </c>
      <c r="C1705" s="17" t="str">
        <f>IFERROR(INDEX(Cadastro!$C$5:$C$112,$AB1705),"NÃO INFORMADO")</f>
        <v>CAL</v>
      </c>
      <c r="D1705" s="17" t="str">
        <f>IFERROR(INDEX(Cadastro!$D$5:$D$112,$AB1705),"")</f>
        <v>6x1</v>
      </c>
      <c r="E1705" s="17" t="str">
        <f>IFERROR(INDEX(Cadastro!$G$5:$G$112,$AB1705),"")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6x1"),WEEKDAY($F1705,2)=6,AND($A1705=$A1694,$L1694&gt;0)),"Folga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64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55554</v>
      </c>
      <c r="B1706" s="17" t="s">
        <v>205</v>
      </c>
      <c r="C1706" s="17" t="str">
        <f>IFERROR(INDEX(Cadastro!$C$5:$C$112,$AB1706),"NÃO INFORMADO")</f>
        <v>CAL</v>
      </c>
      <c r="D1706" s="17" t="str">
        <f>IFERROR(INDEX(Cadastro!$D$5:$D$112,$AB1706),"")</f>
        <v>6x1</v>
      </c>
      <c r="E1706" s="17" t="str">
        <f>IFERROR(INDEX(Cadastro!$G$5:$G$112,$AB1706),"")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6x1"),WEEKDAY($F1706,2)=6,AND($A1706=$A1695,$L1695&gt;0)),"Folga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64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55554</v>
      </c>
      <c r="B1707" s="17" t="s">
        <v>205</v>
      </c>
      <c r="C1707" s="17" t="str">
        <f>IFERROR(INDEX(Cadastro!$C$5:$C$112,$AB1707),"NÃO INFORMADO")</f>
        <v>CAL</v>
      </c>
      <c r="D1707" s="17" t="str">
        <f>IFERROR(INDEX(Cadastro!$D$5:$D$112,$AB1707),"")</f>
        <v>6x1</v>
      </c>
      <c r="E1707" s="17" t="str">
        <f>IFERROR(INDEX(Cadastro!$G$5:$G$112,$AB1707),"")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folga da escala 5x2",IF($Y1707="Folga",IF(AND($D1707="5x2",OR(WEEKDAY($F1707,2)=6,WEEKDAY($F1707,2)=7)),"Folga de fim de semana da escala 5x2",IF(AND(OR($D1707="6x1",$D1707="FF 6x1"),WEEKDAY($F1707,2)=6,AND($A1707=$A1696,$L1696&gt;0)),"Folga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apontou no domingo anterior</v>
      </c>
      <c r="W1707" s="34" t="str">
        <f>IF(OR(OR($D1707="6x1",$D1707="FF 6x1"),$D1707="5x2"),"",IF($AB1707&lt;&gt;$AB1706,IF(IFERROR(INDEX(Cadastro!$F$5:$F$112,$AB1707),"")="",IF($L1707&gt;0,1,0),IF(IFERROR(INDEX(Cadastro!$F$5:$F$112,$AB1707),"")&lt;=IFERROR(INDEX(Parâmetros!$B$39:$B$48,MATCH($E1707,Parâmetros!$A$39:$A$48,0)),99),IFERROR(INDEX(Cadastro!$F$5:$F$112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$112,$AB1707),"")="",0,IF(IFERROR(INDEX(Cadastro!$F$5:$F$112,$AB1707),"")&gt;IFERROR(INDEX(Parâmetros!$B$39:$B$48,MATCH($E1707,Parâmetros!$A$39:$A$48,0)),99),IFERROR(INDEX(Cadastro!$F$5:$F$112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registro"),IF(AND($AB1707&lt;&gt;$AB1706,IFERROR(INDEX(Cadastro!$F$5:$F$112,$AB1707),"")=""),"Indeterminado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IFERROR(MATCH($A1707&amp;"|"&amp;TEXT(_xlfn.MAXIFS(Cadastro!$E$5:$E$112,Cadastro!$A$5:$A$112,$A1707,Cadastro!$E$5:$E$112,"&lt;="&amp;$F1707),"yyyymmdd"),Cadastro!$I$5:$I$112,0),"")</f>
        <v>64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55554</v>
      </c>
      <c r="B1708" s="17" t="s">
        <v>205</v>
      </c>
      <c r="C1708" s="17" t="str">
        <f>IFERROR(INDEX(Cadastro!$C$5:$C$112,$AB1708),"NÃO INFORMADO")</f>
        <v>CAL</v>
      </c>
      <c r="D1708" s="17" t="str">
        <f>IFERROR(INDEX(Cadastro!$D$5:$D$112,$AB1708),"")</f>
        <v>6x1</v>
      </c>
      <c r="E1708" s="17" t="str">
        <f>IFERROR(INDEX(Cadastro!$G$5:$G$112,$AB1708),"")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folga da escala 5x2",IF($Y1708="Folga",IF(AND($D1708="5x2",OR(WEEKDAY($F1708,2)=6,WEEKDAY($F1708,2)=7)),"Folga de fim de semana da escala 5x2",IF(AND(OR($D1708="6x1",$D1708="FF 6x1"),WEEKDAY($F1708,2)=6,AND($A1708=$A1697,$L1697&gt;0)),"Folga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$112,$AB1708),"")="",IF($L1708&gt;0,1,0),IF(IFERROR(INDEX(Cadastro!$F$5:$F$112,$AB1708),"")&lt;=IFERROR(INDEX(Parâmetros!$B$39:$B$48,MATCH($E1708,Parâmetros!$A$39:$A$48,0)),99),IFERROR(INDEX(Cadastro!$F$5:$F$112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$112,$AB1708),"")="",0,IF(IFERROR(INDEX(Cadastro!$F$5:$F$112,$AB1708),"")&gt;IFERROR(INDEX(Parâmetros!$B$39:$B$48,MATCH($E1708,Parâmetros!$A$39:$A$48,0)),99),IFERROR(INDEX(Cadastro!$F$5:$F$112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registro"),IF(AND($AB1708&lt;&gt;$AB1707,IFERROR(INDEX(Cadastro!$F$5:$F$112,$AB1708),"")=""),"Indeterminado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IFERROR(MATCH($A1708&amp;"|"&amp;TEXT(_xlfn.MAXIFS(Cadastro!$E$5:$E$112,Cadastro!$A$5:$A$112,$A1708,Cadastro!$E$5:$E$112,"&lt;="&amp;$F1708),"yyyymmdd"),Cadastro!$I$5:$I$112,0),"")</f>
        <v>64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55554</v>
      </c>
      <c r="B1709" s="17" t="s">
        <v>205</v>
      </c>
      <c r="C1709" s="17" t="str">
        <f>IFERROR(INDEX(Cadastro!$C$5:$C$112,$AB1709),"NÃO INFORMADO")</f>
        <v>CAL</v>
      </c>
      <c r="D1709" s="17" t="str">
        <f>IFERROR(INDEX(Cadastro!$D$5:$D$112,$AB1709),"")</f>
        <v>6x1</v>
      </c>
      <c r="E1709" s="17" t="str">
        <f>IFERROR(INDEX(Cadastro!$G$5:$G$112,$AB1709),"")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6x1"),WEEKDAY($F1709,2)=6,AND($A1709=$A1698,$L1698&gt;0)),"Folga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64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55554</v>
      </c>
      <c r="B1710" s="17" t="s">
        <v>205</v>
      </c>
      <c r="C1710" s="17" t="str">
        <f>IFERROR(INDEX(Cadastro!$C$5:$C$112,$AB1710),"NÃO INFORMADO")</f>
        <v>CAL</v>
      </c>
      <c r="D1710" s="17" t="str">
        <f>IFERROR(INDEX(Cadastro!$D$5:$D$112,$AB1710),"")</f>
        <v>6x1</v>
      </c>
      <c r="E1710" s="17" t="str">
        <f>IFERROR(INDEX(Cadastro!$G$5:$G$112,$AB1710),"")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6x1"),WEEKDAY($F1710,2)=6,AND($A1710=$A1699,$L1699&gt;0)),"Folga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IFERROR(MATCH($A1710&amp;"|"&amp;TEXT(_xlfn.MAXIFS(Cadastro!$E$5:$E$112,Cadastro!$A$5:$A$112,$A1710,Cadastro!$E$5:$E$112,"&lt;="&amp;$F1710),"yyyymmdd"),Cadastro!$I$5:$I$112,0),"")</f>
        <v>64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55554</v>
      </c>
      <c r="B1711" s="17" t="s">
        <v>205</v>
      </c>
      <c r="C1711" s="17" t="str">
        <f>IFERROR(INDEX(Cadastro!$C$5:$C$112,$AB1711),"NÃO INFORMADO")</f>
        <v>CAL</v>
      </c>
      <c r="D1711" s="17" t="str">
        <f>IFERROR(INDEX(Cadastro!$D$5:$D$112,$AB1711),"")</f>
        <v>6x1</v>
      </c>
      <c r="E1711" s="17" t="str">
        <f>IFERROR(INDEX(Cadastro!$G$5:$G$112,$AB1711),"")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6x1"),WEEKDAY($F1711,2)=6,AND($A1711=$A1700,$L1700&gt;0)),"Folga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64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55554</v>
      </c>
      <c r="B1712" s="17" t="s">
        <v>205</v>
      </c>
      <c r="C1712" s="17" t="str">
        <f>IFERROR(INDEX(Cadastro!$C$5:$C$112,$AB1712),"NÃO INFORMADO")</f>
        <v>CAL</v>
      </c>
      <c r="D1712" s="17" t="str">
        <f>IFERROR(INDEX(Cadastro!$D$5:$D$112,$AB1712),"")</f>
        <v>6x1</v>
      </c>
      <c r="E1712" s="17" t="str">
        <f>IFERROR(INDEX(Cadastro!$G$5:$G$112,$AB1712),"")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6x1"),WEEKDAY($F1712,2)=6,AND($A1712=$A1701,$L1701&gt;0)),"Folga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64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55554</v>
      </c>
      <c r="B1713" s="17" t="s">
        <v>205</v>
      </c>
      <c r="C1713" s="17" t="str">
        <f>IFERROR(INDEX(Cadastro!$C$5:$C$112,$AB1713),"NÃO INFORMADO")</f>
        <v>CAL</v>
      </c>
      <c r="D1713" s="17" t="str">
        <f>IFERROR(INDEX(Cadastro!$D$5:$D$112,$AB1713),"")</f>
        <v>6x1</v>
      </c>
      <c r="E1713" s="17" t="str">
        <f>IFERROR(INDEX(Cadastro!$G$5:$G$112,$AB1713),"")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6x1"),WEEKDAY($F1713,2)=6,AND($A1713=$A1702,$L1702&gt;0)),"Folga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64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55554</v>
      </c>
      <c r="B1714" s="17" t="s">
        <v>205</v>
      </c>
      <c r="C1714" s="17" t="str">
        <f>IFERROR(INDEX(Cadastro!$C$5:$C$112,$AB1714),"NÃO INFORMADO")</f>
        <v>CAL</v>
      </c>
      <c r="D1714" s="17" t="str">
        <f>IFERROR(INDEX(Cadastro!$D$5:$D$112,$AB1714),"")</f>
        <v>6x1</v>
      </c>
      <c r="E1714" s="17" t="str">
        <f>IFERROR(INDEX(Cadastro!$G$5:$G$112,$AB1714),"")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6x1"),WEEKDAY($F1714,2)=6,AND($A1714=$A1703,$L1703&gt;0)),"Folga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64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55554</v>
      </c>
      <c r="B1715" s="17" t="s">
        <v>205</v>
      </c>
      <c r="C1715" s="17" t="str">
        <f>IFERROR(INDEX(Cadastro!$C$5:$C$112,$AB1715),"NÃO INFORMADO")</f>
        <v>CAL</v>
      </c>
      <c r="D1715" s="17" t="str">
        <f>IFERROR(INDEX(Cadastro!$D$5:$D$112,$AB1715),"")</f>
        <v>6x1</v>
      </c>
      <c r="E1715" s="17" t="str">
        <f>IFERROR(INDEX(Cadastro!$G$5:$G$112,$AB1715),"")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6x1"),WEEKDAY($F1715,2)=6,AND($A1715=$A1704,$L1704&gt;0)),"Folga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64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55554</v>
      </c>
      <c r="B1716" s="17" t="s">
        <v>205</v>
      </c>
      <c r="C1716" s="17" t="str">
        <f>IFERROR(INDEX(Cadastro!$C$5:$C$112,$AB1716),"NÃO INFORMADO")</f>
        <v>CAL</v>
      </c>
      <c r="D1716" s="17" t="str">
        <f>IFERROR(INDEX(Cadastro!$D$5:$D$112,$AB1716),"")</f>
        <v>6x1</v>
      </c>
      <c r="E1716" s="17" t="str">
        <f>IFERROR(INDEX(Cadastro!$G$5:$G$112,$AB1716),"")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6x1"),WEEKDAY($F1716,2)=6,AND($A1716=$A1705,$L1705&gt;0)),"Folga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IFERROR(MATCH($A1716&amp;"|"&amp;TEXT(_xlfn.MAXIFS(Cadastro!$E$5:$E$112,Cadastro!$A$5:$A$112,$A1716,Cadastro!$E$5:$E$112,"&lt;="&amp;$F1716),"yyyymmdd"),Cadastro!$I$5:$I$112,0),"")</f>
        <v>64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55554</v>
      </c>
      <c r="B1717" s="17" t="s">
        <v>205</v>
      </c>
      <c r="C1717" s="17" t="str">
        <f>IFERROR(INDEX(Cadastro!$C$5:$C$112,$AB1717),"NÃO INFORMADO")</f>
        <v>CAL</v>
      </c>
      <c r="D1717" s="17" t="str">
        <f>IFERROR(INDEX(Cadastro!$D$5:$D$112,$AB1717),"")</f>
        <v>6x1</v>
      </c>
      <c r="E1717" s="17" t="str">
        <f>IFERROR(INDEX(Cadastro!$G$5:$G$112,$AB1717),"")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6x1"),WEEKDAY($F1717,2)=6,AND($A1717=$A1706,$L1706&gt;0)),"Folga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64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55554</v>
      </c>
      <c r="B1718" s="17" t="s">
        <v>205</v>
      </c>
      <c r="C1718" s="17" t="str">
        <f>IFERROR(INDEX(Cadastro!$C$5:$C$112,$AB1718),"NÃO INFORMADO")</f>
        <v>CAL</v>
      </c>
      <c r="D1718" s="17" t="str">
        <f>IFERROR(INDEX(Cadastro!$D$5:$D$112,$AB1718),"")</f>
        <v>6x1</v>
      </c>
      <c r="E1718" s="17" t="str">
        <f>IFERROR(INDEX(Cadastro!$G$5:$G$112,$AB1718),"")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6x1"),WEEKDAY($F1718,2)=6,AND($A1718=$A1707,$L1707&gt;0)),"Folga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64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55554</v>
      </c>
      <c r="B1719" s="17" t="s">
        <v>205</v>
      </c>
      <c r="C1719" s="17" t="str">
        <f>IFERROR(INDEX(Cadastro!$C$5:$C$112,$AB1719),"NÃO INFORMADO")</f>
        <v>CAL</v>
      </c>
      <c r="D1719" s="17" t="str">
        <f>IFERROR(INDEX(Cadastro!$D$5:$D$112,$AB1719),"")</f>
        <v>6x1</v>
      </c>
      <c r="E1719" s="17" t="str">
        <f>IFERROR(INDEX(Cadastro!$G$5:$G$112,$AB1719),"")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6x1"),WEEKDAY($F1719,2)=6,AND($A1719=$A1708,$L1708&gt;0)),"Folga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64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55554</v>
      </c>
      <c r="B1720" s="17" t="s">
        <v>205</v>
      </c>
      <c r="C1720" s="17" t="str">
        <f>IFERROR(INDEX(Cadastro!$C$5:$C$112,$AB1720),"NÃO INFORMADO")</f>
        <v>CAL</v>
      </c>
      <c r="D1720" s="17" t="str">
        <f>IFERROR(INDEX(Cadastro!$D$5:$D$112,$AB1720),"")</f>
        <v>6x1</v>
      </c>
      <c r="E1720" s="17" t="str">
        <f>IFERROR(INDEX(Cadastro!$G$5:$G$112,$AB1720),"")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6x1"),WEEKDAY($F1720,2)=6,AND($A1720=$A1709,$L1709&gt;0)),"Folga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64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55554</v>
      </c>
      <c r="B1721" s="17" t="s">
        <v>205</v>
      </c>
      <c r="C1721" s="17" t="str">
        <f>IFERROR(INDEX(Cadastro!$C$5:$C$112,$AB1721),"NÃO INFORMADO")</f>
        <v>CAL</v>
      </c>
      <c r="D1721" s="17" t="str">
        <f>IFERROR(INDEX(Cadastro!$D$5:$D$112,$AB1721),"")</f>
        <v>6x1</v>
      </c>
      <c r="E1721" s="17" t="str">
        <f>IFERROR(INDEX(Cadastro!$G$5:$G$112,$AB1721),"")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6x1"),WEEKDAY($F1721,2)=6,AND($A1721=$A1710,$L1710&gt;0)),"Folga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64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55554</v>
      </c>
      <c r="B1722" s="17" t="s">
        <v>205</v>
      </c>
      <c r="C1722" s="17" t="str">
        <f>IFERROR(INDEX(Cadastro!$C$5:$C$112,$AB1722),"NÃO INFORMADO")</f>
        <v>CAL</v>
      </c>
      <c r="D1722" s="17" t="str">
        <f>IFERROR(INDEX(Cadastro!$D$5:$D$112,$AB1722),"")</f>
        <v>6x1</v>
      </c>
      <c r="E1722" s="17" t="str">
        <f>IFERROR(INDEX(Cadastro!$G$5:$G$112,$AB1722),"")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6x1"),WEEKDAY($F1722,2)=6,AND($A1722=$A1711,$L1711&gt;0)),"Folga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IFERROR(MATCH($A1722&amp;"|"&amp;TEXT(_xlfn.MAXIFS(Cadastro!$E$5:$E$112,Cadastro!$A$5:$A$112,$A1722,Cadastro!$E$5:$E$112,"&lt;="&amp;$F1722),"yyyymmdd"),Cadastro!$I$5:$I$112,0),"")</f>
        <v>64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55554</v>
      </c>
      <c r="B1723" s="17" t="s">
        <v>205</v>
      </c>
      <c r="C1723" s="17" t="str">
        <f>IFERROR(INDEX(Cadastro!$C$5:$C$112,$AB1723),"NÃO INFORMADO")</f>
        <v>CAL</v>
      </c>
      <c r="D1723" s="17" t="str">
        <f>IFERROR(INDEX(Cadastro!$D$5:$D$112,$AB1723),"")</f>
        <v>6x1</v>
      </c>
      <c r="E1723" s="17" t="str">
        <f>IFERROR(INDEX(Cadastro!$G$5:$G$112,$AB1723),"")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6x1"),WEEKDAY($F1723,2)=6,AND($A1723=$A1712,$L1712&gt;0)),"Folga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64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55554</v>
      </c>
      <c r="B1724" s="17" t="s">
        <v>205</v>
      </c>
      <c r="C1724" s="17" t="str">
        <f>IFERROR(INDEX(Cadastro!$C$5:$C$112,$AB1724),"NÃO INFORMADO")</f>
        <v>CAL</v>
      </c>
      <c r="D1724" s="17" t="str">
        <f>IFERROR(INDEX(Cadastro!$D$5:$D$112,$AB1724),"")</f>
        <v>6x1</v>
      </c>
      <c r="E1724" s="17" t="str">
        <f>IFERROR(INDEX(Cadastro!$G$5:$G$112,$AB1724),"")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6x1"),WEEKDAY($F1724,2)=6,AND($A1724=$A1713,$L1713&gt;0)),"Folga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64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55554</v>
      </c>
      <c r="B1725" s="17" t="s">
        <v>205</v>
      </c>
      <c r="C1725" s="17" t="str">
        <f>IFERROR(INDEX(Cadastro!$C$5:$C$112,$AB1725),"NÃO INFORMADO")</f>
        <v>CAL</v>
      </c>
      <c r="D1725" s="17" t="str">
        <f>IFERROR(INDEX(Cadastro!$D$5:$D$112,$AB1725),"")</f>
        <v>6x1</v>
      </c>
      <c r="E1725" s="17" t="str">
        <f>IFERROR(INDEX(Cadastro!$G$5:$G$112,$AB1725),"")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6x1"),WEEKDAY($F1725,2)=6,AND($A1725=$A1714,$L1714&gt;0)),"Folga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64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55554</v>
      </c>
      <c r="B1726" s="17" t="s">
        <v>205</v>
      </c>
      <c r="C1726" s="17" t="str">
        <f>IFERROR(INDEX(Cadastro!$C$5:$C$112,$AB1726),"NÃO INFORMADO")</f>
        <v>CAL</v>
      </c>
      <c r="D1726" s="17" t="str">
        <f>IFERROR(INDEX(Cadastro!$D$5:$D$112,$AB1726),"")</f>
        <v>6x1</v>
      </c>
      <c r="E1726" s="17" t="str">
        <f>IFERROR(INDEX(Cadastro!$G$5:$G$112,$AB1726),"")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6x1"),WEEKDAY($F1726,2)=6,AND($A1726=$A1715,$L1715&gt;0)),"Folga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64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55554</v>
      </c>
      <c r="B1727" s="17" t="s">
        <v>205</v>
      </c>
      <c r="C1727" s="17" t="str">
        <f>IFERROR(INDEX(Cadastro!$C$5:$C$112,$AB1727),"NÃO INFORMADO")</f>
        <v>CAL</v>
      </c>
      <c r="D1727" s="17" t="str">
        <f>IFERROR(INDEX(Cadastro!$D$5:$D$112,$AB1727),"")</f>
        <v>6x1</v>
      </c>
      <c r="E1727" s="17" t="str">
        <f>IFERROR(INDEX(Cadastro!$G$5:$G$112,$AB1727),"")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6x1"),WEEKDAY($F1727,2)=6,AND($A1727=$A1716,$L1716&gt;0)),"Folga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IFERROR(MATCH($A1727&amp;"|"&amp;TEXT(_xlfn.MAXIFS(Cadastro!$E$5:$E$112,Cadastro!$A$5:$A$112,$A1727,Cadastro!$E$5:$E$112,"&lt;="&amp;$F1727),"yyyymmdd"),Cadastro!$I$5:$I$112,0),"")</f>
        <v>64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55554</v>
      </c>
      <c r="B1728" s="17" t="s">
        <v>205</v>
      </c>
      <c r="C1728" s="17" t="str">
        <f>IFERROR(INDEX(Cadastro!$C$5:$C$112,$AB1728),"NÃO INFORMADO")</f>
        <v>CAL</v>
      </c>
      <c r="D1728" s="17" t="str">
        <f>IFERROR(INDEX(Cadastro!$D$5:$D$112,$AB1728),"")</f>
        <v>6x1</v>
      </c>
      <c r="E1728" s="17" t="str">
        <f>IFERROR(INDEX(Cadastro!$G$5:$G$112,$AB1728),"")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6x1"),WEEKDAY($F1728,2)=6,AND($A1728=$A1717,$L1717&gt;0)),"Folga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64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55554</v>
      </c>
      <c r="B1729" s="17" t="s">
        <v>205</v>
      </c>
      <c r="C1729" s="17" t="str">
        <f>IFERROR(INDEX(Cadastro!$C$5:$C$112,$AB1729),"NÃO INFORMADO")</f>
        <v>CAL</v>
      </c>
      <c r="D1729" s="17" t="str">
        <f>IFERROR(INDEX(Cadastro!$D$5:$D$112,$AB1729),"")</f>
        <v>6x1</v>
      </c>
      <c r="E1729" s="17" t="str">
        <f>IFERROR(INDEX(Cadastro!$G$5:$G$112,$AB1729),"")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6x1"),WEEKDAY($F1729,2)=6,AND($A1729=$A1718,$L1718&gt;0)),"Folga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64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55554</v>
      </c>
      <c r="B1730" s="17" t="s">
        <v>205</v>
      </c>
      <c r="C1730" s="17" t="str">
        <f>IFERROR(INDEX(Cadastro!$C$5:$C$112,$AB1730),"NÃO INFORMADO")</f>
        <v>CAL</v>
      </c>
      <c r="D1730" s="17" t="str">
        <f>IFERROR(INDEX(Cadastro!$D$5:$D$112,$AB1730),"")</f>
        <v>6x1</v>
      </c>
      <c r="E1730" s="17" t="str">
        <f>IFERROR(INDEX(Cadastro!$G$5:$G$112,$AB1730),"")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6x1"),WEEKDAY($F1730,2)=6,AND($A1730=$A1719,$L1719&gt;0)),"Folga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64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55564</v>
      </c>
      <c r="B1731" s="17" t="s">
        <v>206</v>
      </c>
      <c r="C1731" s="17" t="str">
        <f>IFERROR(INDEX(Cadastro!$C$5:$C$112,$AB1731),"NÃO INFORMADO")</f>
        <v>CAL</v>
      </c>
      <c r="D1731" s="17" t="str">
        <f>IFERROR(INDEX(Cadastro!$D$5:$D$112,$AB1731),"")</f>
        <v>6x1</v>
      </c>
      <c r="E1731" s="17" t="str">
        <f>IFERROR(INDEX(Cadastro!$G$5:$G$112,$AB1731),"")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0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Não</v>
      </c>
      <c r="R1731" s="32" t="str">
        <f t="shared" ref="R1731:R1766" si="297">IF($Q1731&lt;&gt;"Sim","",IF($N1731&gt;=$O1731,"Sim","Não"))</f>
        <v/>
      </c>
      <c r="S1731" s="30" t="str">
        <f t="shared" ref="S1731:S1766" si="298">IF($Q1731&lt;&gt;"Sim","",MAX(0,$M1731*$O1731-$L1731))</f>
        <v/>
      </c>
      <c r="T1731" s="32" t="str">
        <f>IF($Q1731&lt;&gt;"Sim","",IF($N1731&gt;Parâmetros!$E$15,"Sim","Não"))</f>
        <v/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Falta de registro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6x1"),WEEKDAY($F1731,2)=6,AND($A1731=$A1720,$L1720&gt;0)),"Folga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útil da escala 6x1</v>
      </c>
      <c r="W1731" s="34" t="str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1</v>
      </c>
      <c r="AA1731" s="34">
        <f>IF(OR($L1731&gt;0,$F1731&gt;Parâmetros!$E$14),0,IF(OR($A1731&lt;&gt;$A1732,$F1732&gt;Parâmetros!$E$14),1,N($AA1732)+1))</f>
        <v>2</v>
      </c>
      <c r="AB1731" s="31">
        <f>IFERROR(MATCH($A1731&amp;"|"&amp;TEXT(_xlfn.MAXIFS(Cadastro!$E$5:$E$112,Cadastro!$A$5:$A$112,$A1731,Cadastro!$E$5:$E$112,"&lt;="&amp;$F1731),"yyyymmdd"),Cadastro!$I$5:$I$112,0),"")</f>
        <v>65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55564</v>
      </c>
      <c r="B1732" s="17" t="s">
        <v>206</v>
      </c>
      <c r="C1732" s="17" t="str">
        <f>IFERROR(INDEX(Cadastro!$C$5:$C$112,$AB1732),"NÃO INFORMADO")</f>
        <v>CAL</v>
      </c>
      <c r="D1732" s="17" t="str">
        <f>IFERROR(INDEX(Cadastro!$D$5:$D$112,$AB1732),"")</f>
        <v>6x1</v>
      </c>
      <c r="E1732" s="17" t="str">
        <f>IFERROR(INDEX(Cadastro!$G$5:$G$112,$AB1732),"")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6x1"),WEEKDAY($F1732,2)=6,AND($A1732=$A1721,$L1721&gt;0)),"Folga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2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IFERROR(MATCH($A1732&amp;"|"&amp;TEXT(_xlfn.MAXIFS(Cadastro!$E$5:$E$112,Cadastro!$A$5:$A$112,$A1732,Cadastro!$E$5:$E$112,"&lt;="&amp;$F1732),"yyyymmdd"),Cadastro!$I$5:$I$112,0),"")</f>
        <v>65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55564</v>
      </c>
      <c r="B1733" s="17" t="s">
        <v>206</v>
      </c>
      <c r="C1733" s="17" t="str">
        <f>IFERROR(INDEX(Cadastro!$C$5:$C$112,$AB1733),"NÃO INFORMADO")</f>
        <v>CAL</v>
      </c>
      <c r="D1733" s="17" t="str">
        <f>IFERROR(INDEX(Cadastro!$D$5:$D$112,$AB1733),"")</f>
        <v>6x1</v>
      </c>
      <c r="E1733" s="17" t="str">
        <f>IFERROR(INDEX(Cadastro!$G$5:$G$112,$AB1733),"")</f>
        <v>6x1</v>
      </c>
      <c r="F1733" s="29">
        <v>46267</v>
      </c>
      <c r="G1733" s="32" t="str">
        <f t="shared" si="294"/>
        <v>qua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0</v>
      </c>
      <c r="M1733" s="30">
        <f>IFERROR(INDEX(Parâmetros!$E$6:$E$11,MATCH($K1733,Parâmetros!$A$6:$A$11,0)),"")</f>
        <v>8.8000000000000007</v>
      </c>
      <c r="N1733" s="33">
        <f t="shared" si="295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296"/>
        <v/>
      </c>
      <c r="R1733" s="32" t="str">
        <f t="shared" si="297"/>
        <v/>
      </c>
      <c r="S1733" s="30" t="str">
        <f t="shared" si="298"/>
        <v/>
      </c>
      <c r="T1733" s="32" t="str">
        <f>IF($Q1733&lt;&gt;"Sim","",IF($N1733&gt;Parâmetros!$E$15,"Sim","Não"))</f>
        <v/>
      </c>
      <c r="U1733" s="17" t="str">
        <f t="shared" si="299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6x1"),WEEKDAY($F1733,2)=6,AND($A1733=$A1722,$L1722&gt;0)),"Folga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útil da escala 6x1</v>
      </c>
      <c r="W1733" s="34" t="str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65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55564</v>
      </c>
      <c r="B1734" s="17" t="s">
        <v>206</v>
      </c>
      <c r="C1734" s="17" t="str">
        <f>IFERROR(INDEX(Cadastro!$C$5:$C$112,$AB1734),"NÃO INFORMADO")</f>
        <v>CAL</v>
      </c>
      <c r="D1734" s="17" t="str">
        <f>IFERROR(INDEX(Cadastro!$D$5:$D$112,$AB1734),"")</f>
        <v>6x1</v>
      </c>
      <c r="E1734" s="17" t="str">
        <f>IFERROR(INDEX(Cadastro!$G$5:$G$112,$AB1734),"")</f>
        <v>6x1</v>
      </c>
      <c r="F1734" s="29">
        <v>46268</v>
      </c>
      <c r="G1734" s="32" t="str">
        <f t="shared" si="294"/>
        <v>qui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0</v>
      </c>
      <c r="M1734" s="30">
        <f>IFERROR(INDEX(Parâmetros!$E$6:$E$11,MATCH($K1734,Parâmetros!$A$6:$A$11,0)),"")</f>
        <v>8.8000000000000007</v>
      </c>
      <c r="N1734" s="33">
        <f t="shared" si="295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296"/>
        <v/>
      </c>
      <c r="R1734" s="32" t="str">
        <f t="shared" si="297"/>
        <v/>
      </c>
      <c r="S1734" s="30" t="str">
        <f t="shared" si="298"/>
        <v/>
      </c>
      <c r="T1734" s="32" t="str">
        <f>IF($Q1734&lt;&gt;"Sim","",IF($N1734&gt;Parâmetros!$E$15,"Sim","Não"))</f>
        <v/>
      </c>
      <c r="U1734" s="17" t="str">
        <f t="shared" si="299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6x1"),WEEKDAY($F1734,2)=6,AND($A1734=$A1723,$L1723&gt;0)),"Folga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útil da escala 6x1</v>
      </c>
      <c r="W1734" s="34" t="str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65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55564</v>
      </c>
      <c r="B1735" s="17" t="s">
        <v>206</v>
      </c>
      <c r="C1735" s="17" t="str">
        <f>IFERROR(INDEX(Cadastro!$C$5:$C$112,$AB1735),"NÃO INFORMADO")</f>
        <v>CAL</v>
      </c>
      <c r="D1735" s="17" t="str">
        <f>IFERROR(INDEX(Cadastro!$D$5:$D$112,$AB1735),"")</f>
        <v>6x1</v>
      </c>
      <c r="E1735" s="17" t="str">
        <f>IFERROR(INDEX(Cadastro!$G$5:$G$112,$AB1735),"")</f>
        <v>6x1</v>
      </c>
      <c r="F1735" s="29">
        <v>46269</v>
      </c>
      <c r="G1735" s="32" t="str">
        <f t="shared" si="294"/>
        <v>sex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0</v>
      </c>
      <c r="M1735" s="30">
        <f>IFERROR(INDEX(Parâmetros!$E$6:$E$11,MATCH($K1735,Parâmetros!$A$6:$A$11,0)),"")</f>
        <v>8.8000000000000007</v>
      </c>
      <c r="N1735" s="33">
        <f t="shared" si="295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296"/>
        <v/>
      </c>
      <c r="R1735" s="32" t="str">
        <f t="shared" si="297"/>
        <v/>
      </c>
      <c r="S1735" s="30" t="str">
        <f t="shared" si="298"/>
        <v/>
      </c>
      <c r="T1735" s="32" t="str">
        <f>IF($Q1735&lt;&gt;"Sim","",IF($N1735&gt;Parâmetros!$E$15,"Sim","Não"))</f>
        <v/>
      </c>
      <c r="U1735" s="17" t="str">
        <f t="shared" si="299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6x1"),WEEKDAY($F1735,2)=6,AND($A1735=$A1724,$L1724&gt;0)),"Folga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útil da escala 6x1</v>
      </c>
      <c r="W1735" s="34" t="str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65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55564</v>
      </c>
      <c r="B1736" s="17" t="s">
        <v>206</v>
      </c>
      <c r="C1736" s="17" t="str">
        <f>IFERROR(INDEX(Cadastro!$C$5:$C$112,$AB1736),"NÃO INFORMADO")</f>
        <v>CAL</v>
      </c>
      <c r="D1736" s="17" t="str">
        <f>IFERROR(INDEX(Cadastro!$D$5:$D$112,$AB1736),"")</f>
        <v>6x1</v>
      </c>
      <c r="E1736" s="17" t="str">
        <f>IFERROR(INDEX(Cadastro!$G$5:$G$112,$AB1736),"")</f>
        <v>6x1</v>
      </c>
      <c r="F1736" s="29">
        <v>46270</v>
      </c>
      <c r="G1736" s="32" t="str">
        <f t="shared" si="294"/>
        <v>sáb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/>
      </c>
      <c r="L1736" s="30">
        <f>SUMIFS(Dados!$E:$E,Dados!$A:$A,$A1736,Dados!$S:$S,$F1736)</f>
        <v>0</v>
      </c>
      <c r="M1736" s="30" t="str">
        <f>IFERROR(INDEX(Parâmetros!$E$6:$E$11,MATCH($K1736,Parâmetros!$A$6:$A$11,0)),"")</f>
        <v/>
      </c>
      <c r="N1736" s="33" t="str">
        <f t="shared" si="295"/>
        <v/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296"/>
        <v/>
      </c>
      <c r="R1736" s="32" t="str">
        <f t="shared" si="297"/>
        <v/>
      </c>
      <c r="S1736" s="30" t="str">
        <f t="shared" si="298"/>
        <v/>
      </c>
      <c r="T1736" s="32" t="str">
        <f>IF($Q1736&lt;&gt;"Sim","",IF($N1736&gt;Parâmetros!$E$15,"Sim","Não"))</f>
        <v/>
      </c>
      <c r="U1736" s="17" t="str">
        <f t="shared" si="299"/>
        <v>Folga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6x1"),WEEKDAY($F1736,2)=6,AND($A1736=$A1725,$L1725&gt;0)),"Folga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Folga de fim de semana · sem apontamento no sábado nem no domingo</v>
      </c>
      <c r="W1736" s="34" t="str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Folga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65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55564</v>
      </c>
      <c r="B1737" s="17" t="s">
        <v>206</v>
      </c>
      <c r="C1737" s="17" t="str">
        <f>IFERROR(INDEX(Cadastro!$C$5:$C$112,$AB1737),"NÃO INFORMADO")</f>
        <v>CAL</v>
      </c>
      <c r="D1737" s="17" t="str">
        <f>IFERROR(INDEX(Cadastro!$D$5:$D$112,$AB1737),"")</f>
        <v>6x1</v>
      </c>
      <c r="E1737" s="17" t="str">
        <f>IFERROR(INDEX(Cadastro!$G$5:$G$112,$AB1737),"")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6x1"),WEEKDAY($F1737,2)=6,AND($A1737=$A1726,$L1726&gt;0)),"Folga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sem apontamento no sábado nem no domingo</v>
      </c>
      <c r="W1737" s="34" t="str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65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55564</v>
      </c>
      <c r="B1738" s="17" t="s">
        <v>206</v>
      </c>
      <c r="C1738" s="17" t="str">
        <f>IFERROR(INDEX(Cadastro!$C$5:$C$112,$AB1738),"NÃO INFORMADO")</f>
        <v>CAL</v>
      </c>
      <c r="D1738" s="17" t="str">
        <f>IFERROR(INDEX(Cadastro!$D$5:$D$112,$AB1738),"")</f>
        <v>6x1</v>
      </c>
      <c r="E1738" s="17" t="str">
        <f>IFERROR(INDEX(Cadastro!$G$5:$G$112,$AB1738),"")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Não</v>
      </c>
      <c r="Q1738" s="32" t="str">
        <f t="shared" si="296"/>
        <v/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Fora da apuração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folga da escala 5x2",IF($Y1738="Folga",IF(AND($D1738="5x2",OR(WEEKDAY($F1738,2)=6,WEEKDAY($F1738,2)=7)),"Folga de fim de semana da escala 5x2",IF(AND(OR($D1738="6x1",$D1738="FF 6x1"),WEEKDAY($F1738,2)=6,AND($A1738=$A1727,$L1727&gt;0)),"Folga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$112,$AB1738),"")="",IF($L1738&gt;0,1,0),IF(IFERROR(INDEX(Cadastro!$F$5:$F$112,$AB1738),"")&lt;=IFERROR(INDEX(Parâmetros!$B$39:$B$48,MATCH($E1738,Parâmetros!$A$39:$A$48,0)),99),IFERROR(INDEX(Cadastro!$F$5:$F$112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$112,$AB1738),"")="",0,IF(IFERROR(INDEX(Cadastro!$F$5:$F$112,$AB1738),"")&gt;IFERROR(INDEX(Parâmetros!$B$39:$B$48,MATCH($E1738,Parâmetros!$A$39:$A$48,0)),99),IFERROR(INDEX(Cadastro!$F$5:$F$112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registro"),IF(AND($AB1738&lt;&gt;$AB1737,IFERROR(INDEX(Cadastro!$F$5:$F$112,$AB1738),"")=""),"Indeterminado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IFERROR(MATCH($A1738&amp;"|"&amp;TEXT(_xlfn.MAXIFS(Cadastro!$E$5:$E$112,Cadastro!$A$5:$A$112,$A1738,Cadastro!$E$5:$E$112,"&lt;="&amp;$F1738),"yyyymmdd"),Cadastro!$I$5:$I$112,0),"")</f>
        <v>65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55564</v>
      </c>
      <c r="B1739" s="17" t="s">
        <v>206</v>
      </c>
      <c r="C1739" s="17" t="str">
        <f>IFERROR(INDEX(Cadastro!$C$5:$C$112,$AB1739),"NÃO INFORMADO")</f>
        <v>CAL</v>
      </c>
      <c r="D1739" s="17" t="str">
        <f>IFERROR(INDEX(Cadastro!$D$5:$D$112,$AB1739),"")</f>
        <v>6x1</v>
      </c>
      <c r="E1739" s="17" t="str">
        <f>IFERROR(INDEX(Cadastro!$G$5:$G$112,$AB1739),"")</f>
        <v>6x1</v>
      </c>
      <c r="F1739" s="29">
        <v>46273</v>
      </c>
      <c r="G1739" s="32" t="str">
        <f t="shared" si="294"/>
        <v>ter</v>
      </c>
      <c r="H1739" s="31" t="str">
        <f>IF($L1739=0,"",_xlfn.MINIFS(Dados!$Q:$Q,Dados!$A:$A,$A1739,Dados!$S:$S,$F1739))</f>
        <v/>
      </c>
      <c r="I1739" s="31" t="str">
        <f>IF($H1739="","",_xlfn.MAXIFS(Dados!$R:$R,Dados!$A:$A,$A1739,Dados!$S:$S,$F1739))</f>
        <v/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0</v>
      </c>
      <c r="M1739" s="30">
        <f>IFERROR(INDEX(Parâmetros!$E$6:$E$11,MATCH($K1739,Parâmetros!$A$6:$A$11,0)),"")</f>
        <v>8.8000000000000007</v>
      </c>
      <c r="N1739" s="33">
        <f t="shared" si="295"/>
        <v>0</v>
      </c>
      <c r="O1739" s="33">
        <f>Parâmetros!$E$13</f>
        <v>0.8</v>
      </c>
      <c r="P1739" s="32" t="str">
        <f>IF(OR($M1739="",$F1739&gt;Parâmetros!$E$14),"Não","Sim")</f>
        <v>Não</v>
      </c>
      <c r="Q1739" s="32" t="str">
        <f t="shared" si="296"/>
        <v/>
      </c>
      <c r="R1739" s="32" t="str">
        <f t="shared" si="297"/>
        <v/>
      </c>
      <c r="S1739" s="30" t="str">
        <f t="shared" si="298"/>
        <v/>
      </c>
      <c r="T1739" s="32" t="str">
        <f>IF($Q1739&lt;&gt;"Sim","",IF($N1739&gt;Parâmetros!$E$15,"Sim","Não"))</f>
        <v/>
      </c>
      <c r="U1739" s="17" t="str">
        <f t="shared" si="299"/>
        <v>Fora da apuração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folga da escala 5x2",IF($Y1739="Folga",IF(AND($D1739="5x2",OR(WEEKDAY($F1739,2)=6,WEEKDAY($F1739,2)=7)),"Folga de fim de semana da escala 5x2",IF(AND(OR($D1739="6x1",$D1739="FF 6x1"),WEEKDAY($F1739,2)=6,AND($A1739=$A1728,$L1728&gt;0)),"Folga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FALTA DE REGISTRO · dia útil da escala 6x1</v>
      </c>
      <c r="W1739" s="34" t="str">
        <f>IF(OR(OR($D1739="6x1",$D1739="FF 6x1"),$D1739="5x2"),"",IF($AB1739&lt;&gt;$AB1738,IF(IFERROR(INDEX(Cadastro!$F$5:$F$112,$AB1739),"")="",IF($L1739&gt;0,1,0),IF(IFERROR(INDEX(Cadastro!$F$5:$F$112,$AB1739),"")&lt;=IFERROR(INDEX(Parâmetros!$B$39:$B$48,MATCH($E1739,Parâmetros!$A$39:$A$48,0)),99),IFERROR(INDEX(Cadastro!$F$5:$F$112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$112,$AB1739),"")="",0,IF(IFERROR(INDEX(Cadastro!$F$5:$F$112,$AB1739),"")&gt;IFERROR(INDEX(Parâmetros!$B$39:$B$48,MATCH($E1739,Parâmetros!$A$39:$A$48,0)),99),IFERROR(INDEX(Cadastro!$F$5:$F$112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registro"),IF(AND($AB1739&lt;&gt;$AB1738,IFERROR(INDEX(Cadastro!$F$5:$F$112,$AB1739),"")=""),"Indeterminado (início da série)",IF($X1739&gt;0,"Folga","Falta de registro"))))))))</f>
        <v>Falta de registro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IFERROR(MATCH($A1739&amp;"|"&amp;TEXT(_xlfn.MAXIFS(Cadastro!$E$5:$E$112,Cadastro!$A$5:$A$112,$A1739,Cadastro!$E$5:$E$112,"&lt;="&amp;$F1739),"yyyymmdd"),Cadastro!$I$5:$I$112,0),"")</f>
        <v>65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55564</v>
      </c>
      <c r="B1740" s="17" t="s">
        <v>206</v>
      </c>
      <c r="C1740" s="17" t="str">
        <f>IFERROR(INDEX(Cadastro!$C$5:$C$112,$AB1740),"NÃO INFORMADO")</f>
        <v>CAL</v>
      </c>
      <c r="D1740" s="17" t="str">
        <f>IFERROR(INDEX(Cadastro!$D$5:$D$112,$AB1740),"")</f>
        <v>6x1</v>
      </c>
      <c r="E1740" s="17" t="str">
        <f>IFERROR(INDEX(Cadastro!$G$5:$G$112,$AB1740),"")</f>
        <v>6x1</v>
      </c>
      <c r="F1740" s="29">
        <v>46274</v>
      </c>
      <c r="G1740" s="32" t="str">
        <f t="shared" si="294"/>
        <v>qua</v>
      </c>
      <c r="H1740" s="31" t="str">
        <f>IF($L1740=0,"",_xlfn.MINIFS(Dados!$Q:$Q,Dados!$A:$A,$A1740,Dados!$S:$S,$F1740))</f>
        <v/>
      </c>
      <c r="I1740" s="31" t="str">
        <f>IF($H1740="","",_xlfn.MAXIFS(Dados!$R:$R,Dados!$A:$A,$A1740,Dados!$S:$S,$F1740))</f>
        <v/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0</v>
      </c>
      <c r="M1740" s="30">
        <f>IFERROR(INDEX(Parâmetros!$E$6:$E$11,MATCH($K1740,Parâmetros!$A$6:$A$11,0)),"")</f>
        <v>8.8000000000000007</v>
      </c>
      <c r="N1740" s="33">
        <f t="shared" si="295"/>
        <v>0</v>
      </c>
      <c r="O1740" s="33">
        <f>Parâmetros!$E$13</f>
        <v>0.8</v>
      </c>
      <c r="P1740" s="32" t="str">
        <f>IF(OR($M1740="",$F1740&gt;Parâmetros!$E$14),"Não","Sim")</f>
        <v>Não</v>
      </c>
      <c r="Q1740" s="32" t="str">
        <f t="shared" si="296"/>
        <v/>
      </c>
      <c r="R1740" s="32" t="str">
        <f t="shared" si="297"/>
        <v/>
      </c>
      <c r="S1740" s="30" t="str">
        <f t="shared" si="298"/>
        <v/>
      </c>
      <c r="T1740" s="32" t="str">
        <f>IF($Q1740&lt;&gt;"Sim","",IF($N1740&gt;Parâmetros!$E$15,"Sim","Não"))</f>
        <v/>
      </c>
      <c r="U1740" s="17" t="str">
        <f t="shared" si="299"/>
        <v>Fora da apuração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6x1"),WEEKDAY($F1740,2)=6,AND($A1740=$A1729,$L1729&gt;0)),"Folga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FALTA DE REGISTRO · dia útil da escala 6x1</v>
      </c>
      <c r="W1740" s="34" t="str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Falta de registro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65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55564</v>
      </c>
      <c r="B1741" s="17" t="s">
        <v>206</v>
      </c>
      <c r="C1741" s="17" t="str">
        <f>IFERROR(INDEX(Cadastro!$C$5:$C$112,$AB1741),"NÃO INFORMADO")</f>
        <v>CAL</v>
      </c>
      <c r="D1741" s="17" t="str">
        <f>IFERROR(INDEX(Cadastro!$D$5:$D$112,$AB1741),"")</f>
        <v>6x1</v>
      </c>
      <c r="E1741" s="17" t="str">
        <f>IFERROR(INDEX(Cadastro!$G$5:$G$112,$AB1741),"")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6x1"),WEEKDAY($F1741,2)=6,AND($A1741=$A1730,$L1730&gt;0)),"Folga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65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55564</v>
      </c>
      <c r="B1742" s="17" t="s">
        <v>206</v>
      </c>
      <c r="C1742" s="17" t="str">
        <f>IFERROR(INDEX(Cadastro!$C$5:$C$112,$AB1742),"NÃO INFORMADO")</f>
        <v>CAL</v>
      </c>
      <c r="D1742" s="17" t="str">
        <f>IFERROR(INDEX(Cadastro!$D$5:$D$112,$AB1742),"")</f>
        <v>6x1</v>
      </c>
      <c r="E1742" s="17" t="str">
        <f>IFERROR(INDEX(Cadastro!$G$5:$G$112,$AB1742),"")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6x1"),WEEKDAY($F1742,2)=6,AND($A1742=$A1731,$L1731&gt;0)),"Folga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IFERROR(MATCH($A1742&amp;"|"&amp;TEXT(_xlfn.MAXIFS(Cadastro!$E$5:$E$112,Cadastro!$A$5:$A$112,$A1742,Cadastro!$E$5:$E$112,"&lt;="&amp;$F1742),"yyyymmdd"),Cadastro!$I$5:$I$112,0),"")</f>
        <v>65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55564</v>
      </c>
      <c r="B1743" s="17" t="s">
        <v>206</v>
      </c>
      <c r="C1743" s="17" t="str">
        <f>IFERROR(INDEX(Cadastro!$C$5:$C$112,$AB1743),"NÃO INFORMADO")</f>
        <v>CAL</v>
      </c>
      <c r="D1743" s="17" t="str">
        <f>IFERROR(INDEX(Cadastro!$D$5:$D$112,$AB1743),"")</f>
        <v>6x1</v>
      </c>
      <c r="E1743" s="17" t="str">
        <f>IFERROR(INDEX(Cadastro!$G$5:$G$112,$AB1743),"")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6x1"),WEEKDAY($F1743,2)=6,AND($A1743=$A1732,$L1732&gt;0)),"Folga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65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55564</v>
      </c>
      <c r="B1744" s="17" t="s">
        <v>206</v>
      </c>
      <c r="C1744" s="17" t="str">
        <f>IFERROR(INDEX(Cadastro!$C$5:$C$112,$AB1744),"NÃO INFORMADO")</f>
        <v>CAL</v>
      </c>
      <c r="D1744" s="17" t="str">
        <f>IFERROR(INDEX(Cadastro!$D$5:$D$112,$AB1744),"")</f>
        <v>6x1</v>
      </c>
      <c r="E1744" s="17" t="str">
        <f>IFERROR(INDEX(Cadastro!$G$5:$G$112,$AB1744),"")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6x1"),WEEKDAY($F1744,2)=6,AND($A1744=$A1733,$L1733&gt;0)),"Folga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65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55564</v>
      </c>
      <c r="B1745" s="17" t="s">
        <v>206</v>
      </c>
      <c r="C1745" s="17" t="str">
        <f>IFERROR(INDEX(Cadastro!$C$5:$C$112,$AB1745),"NÃO INFORMADO")</f>
        <v>CAL</v>
      </c>
      <c r="D1745" s="17" t="str">
        <f>IFERROR(INDEX(Cadastro!$D$5:$D$112,$AB1745),"")</f>
        <v>6x1</v>
      </c>
      <c r="E1745" s="17" t="str">
        <f>IFERROR(INDEX(Cadastro!$G$5:$G$112,$AB1745),"")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6x1"),WEEKDAY($F1745,2)=6,AND($A1745=$A1734,$L1734&gt;0)),"Folga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65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55564</v>
      </c>
      <c r="B1746" s="17" t="s">
        <v>206</v>
      </c>
      <c r="C1746" s="17" t="str">
        <f>IFERROR(INDEX(Cadastro!$C$5:$C$112,$AB1746),"NÃO INFORMADO")</f>
        <v>CAL</v>
      </c>
      <c r="D1746" s="17" t="str">
        <f>IFERROR(INDEX(Cadastro!$D$5:$D$112,$AB1746),"")</f>
        <v>6x1</v>
      </c>
      <c r="E1746" s="17" t="str">
        <f>IFERROR(INDEX(Cadastro!$G$5:$G$112,$AB1746),"")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6x1"),WEEKDAY($F1746,2)=6,AND($A1746=$A1735,$L1735&gt;0)),"Folga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65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55564</v>
      </c>
      <c r="B1747" s="17" t="s">
        <v>206</v>
      </c>
      <c r="C1747" s="17" t="str">
        <f>IFERROR(INDEX(Cadastro!$C$5:$C$112,$AB1747),"NÃO INFORMADO")</f>
        <v>CAL</v>
      </c>
      <c r="D1747" s="17" t="str">
        <f>IFERROR(INDEX(Cadastro!$D$5:$D$112,$AB1747),"")</f>
        <v>6x1</v>
      </c>
      <c r="E1747" s="17" t="str">
        <f>IFERROR(INDEX(Cadastro!$G$5:$G$112,$AB1747),"")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6x1"),WEEKDAY($F1747,2)=6,AND($A1747=$A1736,$L1736&gt;0)),"Folga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65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55564</v>
      </c>
      <c r="B1748" s="17" t="s">
        <v>206</v>
      </c>
      <c r="C1748" s="17" t="str">
        <f>IFERROR(INDEX(Cadastro!$C$5:$C$112,$AB1748),"NÃO INFORMADO")</f>
        <v>CAL</v>
      </c>
      <c r="D1748" s="17" t="str">
        <f>IFERROR(INDEX(Cadastro!$D$5:$D$112,$AB1748),"")</f>
        <v>6x1</v>
      </c>
      <c r="E1748" s="17" t="str">
        <f>IFERROR(INDEX(Cadastro!$G$5:$G$112,$AB1748),"")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6x1"),WEEKDAY($F1748,2)=6,AND($A1748=$A1737,$L1737&gt;0)),"Folga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IFERROR(MATCH($A1748&amp;"|"&amp;TEXT(_xlfn.MAXIFS(Cadastro!$E$5:$E$112,Cadastro!$A$5:$A$112,$A1748,Cadastro!$E$5:$E$112,"&lt;="&amp;$F1748),"yyyymmdd"),Cadastro!$I$5:$I$112,0),"")</f>
        <v>65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55564</v>
      </c>
      <c r="B1749" s="17" t="s">
        <v>206</v>
      </c>
      <c r="C1749" s="17" t="str">
        <f>IFERROR(INDEX(Cadastro!$C$5:$C$112,$AB1749),"NÃO INFORMADO")</f>
        <v>CAL</v>
      </c>
      <c r="D1749" s="17" t="str">
        <f>IFERROR(INDEX(Cadastro!$D$5:$D$112,$AB1749),"")</f>
        <v>6x1</v>
      </c>
      <c r="E1749" s="17" t="str">
        <f>IFERROR(INDEX(Cadastro!$G$5:$G$112,$AB1749),"")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6x1"),WEEKDAY($F1749,2)=6,AND($A1749=$A1738,$L1738&gt;0)),"Folga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65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55564</v>
      </c>
      <c r="B1750" s="17" t="s">
        <v>206</v>
      </c>
      <c r="C1750" s="17" t="str">
        <f>IFERROR(INDEX(Cadastro!$C$5:$C$112,$AB1750),"NÃO INFORMADO")</f>
        <v>CAL</v>
      </c>
      <c r="D1750" s="17" t="str">
        <f>IFERROR(INDEX(Cadastro!$D$5:$D$112,$AB1750),"")</f>
        <v>6x1</v>
      </c>
      <c r="E1750" s="17" t="str">
        <f>IFERROR(INDEX(Cadastro!$G$5:$G$112,$AB1750),"")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6x1"),WEEKDAY($F1750,2)=6,AND($A1750=$A1739,$L1739&gt;0)),"Folga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65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55564</v>
      </c>
      <c r="B1751" s="17" t="s">
        <v>206</v>
      </c>
      <c r="C1751" s="17" t="str">
        <f>IFERROR(INDEX(Cadastro!$C$5:$C$112,$AB1751),"NÃO INFORMADO")</f>
        <v>CAL</v>
      </c>
      <c r="D1751" s="17" t="str">
        <f>IFERROR(INDEX(Cadastro!$D$5:$D$112,$AB1751),"")</f>
        <v>6x1</v>
      </c>
      <c r="E1751" s="17" t="str">
        <f>IFERROR(INDEX(Cadastro!$G$5:$G$112,$AB1751),"")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6x1"),WEEKDAY($F1751,2)=6,AND($A1751=$A1740,$L1740&gt;0)),"Folga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65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55564</v>
      </c>
      <c r="B1752" s="17" t="s">
        <v>206</v>
      </c>
      <c r="C1752" s="17" t="str">
        <f>IFERROR(INDEX(Cadastro!$C$5:$C$112,$AB1752),"NÃO INFORMADO")</f>
        <v>CAL</v>
      </c>
      <c r="D1752" s="17" t="str">
        <f>IFERROR(INDEX(Cadastro!$D$5:$D$112,$AB1752),"")</f>
        <v>6x1</v>
      </c>
      <c r="E1752" s="17" t="str">
        <f>IFERROR(INDEX(Cadastro!$G$5:$G$112,$AB1752),"")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6x1"),WEEKDAY($F1752,2)=6,AND($A1752=$A1741,$L1741&gt;0)),"Folga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65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55564</v>
      </c>
      <c r="B1753" s="17" t="s">
        <v>206</v>
      </c>
      <c r="C1753" s="17" t="str">
        <f>IFERROR(INDEX(Cadastro!$C$5:$C$112,$AB1753),"NÃO INFORMADO")</f>
        <v>CAL</v>
      </c>
      <c r="D1753" s="17" t="str">
        <f>IFERROR(INDEX(Cadastro!$D$5:$D$112,$AB1753),"")</f>
        <v>6x1</v>
      </c>
      <c r="E1753" s="17" t="str">
        <f>IFERROR(INDEX(Cadastro!$G$5:$G$112,$AB1753),"")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6x1"),WEEKDAY($F1753,2)=6,AND($A1753=$A1742,$L1742&gt;0)),"Folga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65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55564</v>
      </c>
      <c r="B1754" s="17" t="s">
        <v>206</v>
      </c>
      <c r="C1754" s="17" t="str">
        <f>IFERROR(INDEX(Cadastro!$C$5:$C$112,$AB1754),"NÃO INFORMADO")</f>
        <v>CAL</v>
      </c>
      <c r="D1754" s="17" t="str">
        <f>IFERROR(INDEX(Cadastro!$D$5:$D$112,$AB1754),"")</f>
        <v>6x1</v>
      </c>
      <c r="E1754" s="17" t="str">
        <f>IFERROR(INDEX(Cadastro!$G$5:$G$112,$AB1754),"")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6x1"),WEEKDAY($F1754,2)=6,AND($A1754=$A1743,$L1743&gt;0)),"Folga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IFERROR(MATCH($A1754&amp;"|"&amp;TEXT(_xlfn.MAXIFS(Cadastro!$E$5:$E$112,Cadastro!$A$5:$A$112,$A1754,Cadastro!$E$5:$E$112,"&lt;="&amp;$F1754),"yyyymmdd"),Cadastro!$I$5:$I$112,0),"")</f>
        <v>65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55564</v>
      </c>
      <c r="B1755" s="17" t="s">
        <v>206</v>
      </c>
      <c r="C1755" s="17" t="str">
        <f>IFERROR(INDEX(Cadastro!$C$5:$C$112,$AB1755),"NÃO INFORMADO")</f>
        <v>CAL</v>
      </c>
      <c r="D1755" s="17" t="str">
        <f>IFERROR(INDEX(Cadastro!$D$5:$D$112,$AB1755),"")</f>
        <v>6x1</v>
      </c>
      <c r="E1755" s="17" t="str">
        <f>IFERROR(INDEX(Cadastro!$G$5:$G$112,$AB1755),"")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6x1"),WEEKDAY($F1755,2)=6,AND($A1755=$A1744,$L1744&gt;0)),"Folga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IFERROR(MATCH($A1755&amp;"|"&amp;TEXT(_xlfn.MAXIFS(Cadastro!$E$5:$E$112,Cadastro!$A$5:$A$112,$A1755,Cadastro!$E$5:$E$112,"&lt;="&amp;$F1755),"yyyymmdd"),Cadastro!$I$5:$I$112,0),"")</f>
        <v>65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55564</v>
      </c>
      <c r="B1756" s="17" t="s">
        <v>206</v>
      </c>
      <c r="C1756" s="17" t="str">
        <f>IFERROR(INDEX(Cadastro!$C$5:$C$112,$AB1756),"NÃO INFORMADO")</f>
        <v>CAL</v>
      </c>
      <c r="D1756" s="17" t="str">
        <f>IFERROR(INDEX(Cadastro!$D$5:$D$112,$AB1756),"")</f>
        <v>6x1</v>
      </c>
      <c r="E1756" s="17" t="str">
        <f>IFERROR(INDEX(Cadastro!$G$5:$G$112,$AB1756),"")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6x1"),WEEKDAY($F1756,2)=6,AND($A1756=$A1745,$L1745&gt;0)),"Folga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65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55564</v>
      </c>
      <c r="B1757" s="17" t="s">
        <v>206</v>
      </c>
      <c r="C1757" s="17" t="str">
        <f>IFERROR(INDEX(Cadastro!$C$5:$C$112,$AB1757),"NÃO INFORMADO")</f>
        <v>CAL</v>
      </c>
      <c r="D1757" s="17" t="str">
        <f>IFERROR(INDEX(Cadastro!$D$5:$D$112,$AB1757),"")</f>
        <v>6x1</v>
      </c>
      <c r="E1757" s="17" t="str">
        <f>IFERROR(INDEX(Cadastro!$G$5:$G$112,$AB1757),"")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6x1"),WEEKDAY($F1757,2)=6,AND($A1757=$A1746,$L1746&gt;0)),"Folga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65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55564</v>
      </c>
      <c r="B1758" s="17" t="s">
        <v>206</v>
      </c>
      <c r="C1758" s="17" t="str">
        <f>IFERROR(INDEX(Cadastro!$C$5:$C$112,$AB1758),"NÃO INFORMADO")</f>
        <v>CAL</v>
      </c>
      <c r="D1758" s="17" t="str">
        <f>IFERROR(INDEX(Cadastro!$D$5:$D$112,$AB1758),"")</f>
        <v>6x1</v>
      </c>
      <c r="E1758" s="17" t="str">
        <f>IFERROR(INDEX(Cadastro!$G$5:$G$112,$AB1758),"")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6x1"),WEEKDAY($F1758,2)=6,AND($A1758=$A1747,$L1747&gt;0)),"Folga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65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55564</v>
      </c>
      <c r="B1759" s="17" t="s">
        <v>206</v>
      </c>
      <c r="C1759" s="17" t="str">
        <f>IFERROR(INDEX(Cadastro!$C$5:$C$112,$AB1759),"NÃO INFORMADO")</f>
        <v>CAL</v>
      </c>
      <c r="D1759" s="17" t="str">
        <f>IFERROR(INDEX(Cadastro!$D$5:$D$112,$AB1759),"")</f>
        <v>6x1</v>
      </c>
      <c r="E1759" s="17" t="str">
        <f>IFERROR(INDEX(Cadastro!$G$5:$G$112,$AB1759),"")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6x1"),WEEKDAY($F1759,2)=6,AND($A1759=$A1748,$L1748&gt;0)),"Folga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65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55564</v>
      </c>
      <c r="B1760" s="17" t="s">
        <v>206</v>
      </c>
      <c r="C1760" s="17" t="str">
        <f>IFERROR(INDEX(Cadastro!$C$5:$C$112,$AB1760),"NÃO INFORMADO")</f>
        <v>CAL</v>
      </c>
      <c r="D1760" s="17" t="str">
        <f>IFERROR(INDEX(Cadastro!$D$5:$D$112,$AB1760),"")</f>
        <v>6x1</v>
      </c>
      <c r="E1760" s="17" t="str">
        <f>IFERROR(INDEX(Cadastro!$G$5:$G$112,$AB1760),"")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6x1"),WEEKDAY($F1760,2)=6,AND($A1760=$A1749,$L1749&gt;0)),"Folga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IFERROR(MATCH($A1760&amp;"|"&amp;TEXT(_xlfn.MAXIFS(Cadastro!$E$5:$E$112,Cadastro!$A$5:$A$112,$A1760,Cadastro!$E$5:$E$112,"&lt;="&amp;$F1760),"yyyymmdd"),Cadastro!$I$5:$I$112,0),"")</f>
        <v>65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55564</v>
      </c>
      <c r="B1761" s="17" t="s">
        <v>206</v>
      </c>
      <c r="C1761" s="17" t="str">
        <f>IFERROR(INDEX(Cadastro!$C$5:$C$112,$AB1761),"NÃO INFORMADO")</f>
        <v>CAL</v>
      </c>
      <c r="D1761" s="17" t="str">
        <f>IFERROR(INDEX(Cadastro!$D$5:$D$112,$AB1761),"")</f>
        <v>6x1</v>
      </c>
      <c r="E1761" s="17" t="str">
        <f>IFERROR(INDEX(Cadastro!$G$5:$G$112,$AB1761),"")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6x1"),WEEKDAY($F1761,2)=6,AND($A1761=$A1750,$L1750&gt;0)),"Folga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65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55564</v>
      </c>
      <c r="B1762" s="17" t="s">
        <v>206</v>
      </c>
      <c r="C1762" s="17" t="str">
        <f>IFERROR(INDEX(Cadastro!$C$5:$C$112,$AB1762),"NÃO INFORMADO")</f>
        <v>CAL</v>
      </c>
      <c r="D1762" s="17" t="str">
        <f>IFERROR(INDEX(Cadastro!$D$5:$D$112,$AB1762),"")</f>
        <v>6x1</v>
      </c>
      <c r="E1762" s="17" t="str">
        <f>IFERROR(INDEX(Cadastro!$G$5:$G$112,$AB1762),"")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6x1"),WEEKDAY($F1762,2)=6,AND($A1762=$A1751,$L1751&gt;0)),"Folga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65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55564</v>
      </c>
      <c r="B1763" s="17" t="s">
        <v>206</v>
      </c>
      <c r="C1763" s="17" t="str">
        <f>IFERROR(INDEX(Cadastro!$C$5:$C$112,$AB1763),"NÃO INFORMADO")</f>
        <v>CAL</v>
      </c>
      <c r="D1763" s="17" t="str">
        <f>IFERROR(INDEX(Cadastro!$D$5:$D$112,$AB1763),"")</f>
        <v>6x1</v>
      </c>
      <c r="E1763" s="17" t="str">
        <f>IFERROR(INDEX(Cadastro!$G$5:$G$112,$AB1763),"")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6x1"),WEEKDAY($F1763,2)=6,AND($A1763=$A1752,$L1752&gt;0)),"Folga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65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55564</v>
      </c>
      <c r="B1764" s="17" t="s">
        <v>206</v>
      </c>
      <c r="C1764" s="17" t="str">
        <f>IFERROR(INDEX(Cadastro!$C$5:$C$112,$AB1764),"NÃO INFORMADO")</f>
        <v>CAL</v>
      </c>
      <c r="D1764" s="17" t="str">
        <f>IFERROR(INDEX(Cadastro!$D$5:$D$112,$AB1764),"")</f>
        <v>6x1</v>
      </c>
      <c r="E1764" s="17" t="str">
        <f>IFERROR(INDEX(Cadastro!$G$5:$G$112,$AB1764),"")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6x1"),WEEKDAY($F1764,2)=6,AND($A1764=$A1753,$L1753&gt;0)),"Folga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65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55564</v>
      </c>
      <c r="B1765" s="17" t="s">
        <v>206</v>
      </c>
      <c r="C1765" s="17" t="str">
        <f>IFERROR(INDEX(Cadastro!$C$5:$C$112,$AB1765),"NÃO INFORMADO")</f>
        <v>CAL</v>
      </c>
      <c r="D1765" s="17" t="str">
        <f>IFERROR(INDEX(Cadastro!$D$5:$D$112,$AB1765),"")</f>
        <v>6x1</v>
      </c>
      <c r="E1765" s="17" t="str">
        <f>IFERROR(INDEX(Cadastro!$G$5:$G$112,$AB1765),"")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6x1"),WEEKDAY($F1765,2)=6,AND($A1765=$A1754,$L1754&gt;0)),"Folga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65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55564</v>
      </c>
      <c r="B1766" s="17" t="s">
        <v>206</v>
      </c>
      <c r="C1766" s="17" t="str">
        <f>IFERROR(INDEX(Cadastro!$C$5:$C$112,$AB1766),"NÃO INFORMADO")</f>
        <v>CAL</v>
      </c>
      <c r="D1766" s="17" t="str">
        <f>IFERROR(INDEX(Cadastro!$D$5:$D$112,$AB1766),"")</f>
        <v>6x1</v>
      </c>
      <c r="E1766" s="17" t="str">
        <f>IFERROR(INDEX(Cadastro!$G$5:$G$112,$AB1766),"")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6x1"),WEEKDAY($F1766,2)=6,AND($A1766=$A1755,$L1755&gt;0)),"Folga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65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54747</v>
      </c>
      <c r="B1767" s="17" t="s">
        <v>207</v>
      </c>
      <c r="C1767" s="17" t="str">
        <f>IFERROR(INDEX(Cadastro!$C$5:$C$112,$AB1767),"NÃO INFORMADO")</f>
        <v>LUB</v>
      </c>
      <c r="D1767" s="17" t="str">
        <f>IFERROR(INDEX(Cadastro!$D$5:$D$112,$AB1767),"")</f>
        <v>6x1</v>
      </c>
      <c r="E1767" s="17" t="str">
        <f>IFERROR(INDEX(Cadastro!$G$5:$G$112,$AB1767),"")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0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Não</v>
      </c>
      <c r="R1767" s="32" t="str">
        <f t="shared" ref="R1767:R1802" si="303">IF($Q1767&lt;&gt;"Sim","",IF($N1767&gt;=$O1767,"Sim","Não"))</f>
        <v/>
      </c>
      <c r="S1767" s="30" t="str">
        <f t="shared" ref="S1767:S1802" si="304">IF($Q1767&lt;&gt;"Sim","",MAX(0,$M1767*$O1767-$L1767))</f>
        <v/>
      </c>
      <c r="T1767" s="32" t="str">
        <f>IF($Q1767&lt;&gt;"Sim","",IF($N1767&gt;Parâmetros!$E$15,"Sim","Não"))</f>
        <v/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Falta de registro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6x1"),WEEKDAY($F1767,2)=6,AND($A1767=$A1756,$L1756&gt;0)),"Folga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útil da escala 6x1</v>
      </c>
      <c r="W1767" s="34" t="str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1</v>
      </c>
      <c r="AA1767" s="34">
        <f>IF(OR($L1767&gt;0,$F1767&gt;Parâmetros!$E$14),0,IF(OR($A1767&lt;&gt;$A1768,$F1768&gt;Parâmetros!$E$14),1,N($AA1768)+1))</f>
        <v>2</v>
      </c>
      <c r="AB1767" s="31">
        <f>IFERROR(MATCH($A1767&amp;"|"&amp;TEXT(_xlfn.MAXIFS(Cadastro!$E$5:$E$112,Cadastro!$A$5:$A$112,$A1767,Cadastro!$E$5:$E$112,"&lt;="&amp;$F1767),"yyyymmdd"),Cadastro!$I$5:$I$112,0),"")</f>
        <v>66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54747</v>
      </c>
      <c r="B1768" s="17" t="s">
        <v>207</v>
      </c>
      <c r="C1768" s="17" t="str">
        <f>IFERROR(INDEX(Cadastro!$C$5:$C$112,$AB1768),"NÃO INFORMADO")</f>
        <v>LUB</v>
      </c>
      <c r="D1768" s="17" t="str">
        <f>IFERROR(INDEX(Cadastro!$D$5:$D$112,$AB1768),"")</f>
        <v>6x1</v>
      </c>
      <c r="E1768" s="17" t="str">
        <f>IFERROR(INDEX(Cadastro!$G$5:$G$112,$AB1768),"")</f>
        <v>6x1</v>
      </c>
      <c r="F1768" s="29">
        <v>46266</v>
      </c>
      <c r="G1768" s="32" t="str">
        <f t="shared" si="300"/>
        <v>ter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0</v>
      </c>
      <c r="M1768" s="30">
        <f>IFERROR(INDEX(Parâmetros!$E$6:$E$11,MATCH($K1768,Parâmetros!$A$6:$A$11,0)),"")</f>
        <v>8.8000000000000007</v>
      </c>
      <c r="N1768" s="33">
        <f t="shared" si="301"/>
        <v>0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Não</v>
      </c>
      <c r="R1768" s="32" t="str">
        <f t="shared" si="303"/>
        <v/>
      </c>
      <c r="S1768" s="30" t="str">
        <f t="shared" si="304"/>
        <v/>
      </c>
      <c r="T1768" s="32" t="str">
        <f>IF($Q1768&lt;&gt;"Sim","",IF($N1768&gt;Parâmetros!$E$15,"Sim","Não"))</f>
        <v/>
      </c>
      <c r="U1768" s="17" t="str">
        <f t="shared" si="305"/>
        <v>Falta de registro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6x1"),WEEKDAY($F1768,2)=6,AND($A1768=$A1757,$L1757&gt;0)),"Folga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útil da escala 6x1</v>
      </c>
      <c r="W1768" s="34" t="str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2</v>
      </c>
      <c r="AA1768" s="34">
        <f>IF(OR($L1768&gt;0,$F1768&gt;Parâmetros!$E$14),0,IF(OR($A1768&lt;&gt;$A1769,$F1769&gt;Parâmetros!$E$14),1,N($AA1769)+1))</f>
        <v>1</v>
      </c>
      <c r="AB1768" s="31">
        <f>IFERROR(MATCH($A1768&amp;"|"&amp;TEXT(_xlfn.MAXIFS(Cadastro!$E$5:$E$112,Cadastro!$A$5:$A$112,$A1768,Cadastro!$E$5:$E$112,"&lt;="&amp;$F1768),"yyyymmdd"),Cadastro!$I$5:$I$112,0),"")</f>
        <v>66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54747</v>
      </c>
      <c r="B1769" s="17" t="s">
        <v>207</v>
      </c>
      <c r="C1769" s="17" t="str">
        <f>IFERROR(INDEX(Cadastro!$C$5:$C$112,$AB1769),"NÃO INFORMADO")</f>
        <v>LUB</v>
      </c>
      <c r="D1769" s="17" t="str">
        <f>IFERROR(INDEX(Cadastro!$D$5:$D$112,$AB1769),"")</f>
        <v>6x1</v>
      </c>
      <c r="E1769" s="17" t="str">
        <f>IFERROR(INDEX(Cadastro!$G$5:$G$112,$AB1769),"")</f>
        <v>6x1</v>
      </c>
      <c r="F1769" s="29">
        <v>46267</v>
      </c>
      <c r="G1769" s="32" t="str">
        <f t="shared" si="300"/>
        <v>qua</v>
      </c>
      <c r="H1769" s="31" t="str">
        <f>IF($L1769=0,"",_xlfn.MINIFS(Dados!$Q:$Q,Dados!$A:$A,$A1769,Dados!$S:$S,$F1769))</f>
        <v/>
      </c>
      <c r="I1769" s="31" t="str">
        <f>IF($H1769="","",_xlfn.MAXIFS(Dados!$R:$R,Dados!$A:$A,$A1769,Dados!$S:$S,$F1769))</f>
        <v/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0</v>
      </c>
      <c r="M1769" s="30">
        <f>IFERROR(INDEX(Parâmetros!$E$6:$E$11,MATCH($K1769,Parâmetros!$A$6:$A$11,0)),"")</f>
        <v>8.8000000000000007</v>
      </c>
      <c r="N1769" s="33">
        <f t="shared" si="301"/>
        <v>0</v>
      </c>
      <c r="O1769" s="33">
        <f>Parâmetros!$E$13</f>
        <v>0.8</v>
      </c>
      <c r="P1769" s="32" t="str">
        <f>IF(OR($M1769="",$F1769&gt;Parâmetros!$E$14),"Não","Sim")</f>
        <v>Não</v>
      </c>
      <c r="Q1769" s="32" t="str">
        <f t="shared" si="302"/>
        <v/>
      </c>
      <c r="R1769" s="32" t="str">
        <f t="shared" si="303"/>
        <v/>
      </c>
      <c r="S1769" s="30" t="str">
        <f t="shared" si="304"/>
        <v/>
      </c>
      <c r="T1769" s="32" t="str">
        <f>IF($Q1769&lt;&gt;"Sim","",IF($N1769&gt;Parâmetros!$E$15,"Sim","Não"))</f>
        <v/>
      </c>
      <c r="U1769" s="17" t="str">
        <f t="shared" si="305"/>
        <v>Fora da apuração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folga da escala 5x2",IF($Y1769="Folga",IF(AND($D1769="5x2",OR(WEEKDAY($F1769,2)=6,WEEKDAY($F1769,2)=7)),"Folga de fim de semana da escala 5x2",IF(AND(OR($D1769="6x1",$D1769="FF 6x1"),WEEKDAY($F1769,2)=6,AND($A1769=$A1758,$L1758&gt;0)),"Folga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FALTA DE REGISTRO · dia útil da escala 6x1</v>
      </c>
      <c r="W1769" s="34" t="str">
        <f>IF(OR(OR($D1769="6x1",$D1769="FF 6x1"),$D1769="5x2"),"",IF($AB1769&lt;&gt;$AB1768,IF(IFERROR(INDEX(Cadastro!$F$5:$F$112,$AB1769),"")="",IF($L1769&gt;0,1,0),IF(IFERROR(INDEX(Cadastro!$F$5:$F$112,$AB1769),"")&lt;=IFERROR(INDEX(Parâmetros!$B$39:$B$48,MATCH($E1769,Parâmetros!$A$39:$A$48,0)),99),IFERROR(INDEX(Cadastro!$F$5:$F$112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$112,$AB1769),"")="",0,IF(IFERROR(INDEX(Cadastro!$F$5:$F$112,$AB1769),"")&gt;IFERROR(INDEX(Parâmetros!$B$39:$B$48,MATCH($E1769,Parâmetros!$A$39:$A$48,0)),99),IFERROR(INDEX(Cadastro!$F$5:$F$112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registro"),IF(AND($AB1769&lt;&gt;$AB1768,IFERROR(INDEX(Cadastro!$F$5:$F$112,$AB1769),"")=""),"Indeterminado (início da série)",IF($X1769&gt;0,"Folga","Falta de registro"))))))))</f>
        <v>Falta de registro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IFERROR(MATCH($A1769&amp;"|"&amp;TEXT(_xlfn.MAXIFS(Cadastro!$E$5:$E$112,Cadastro!$A$5:$A$112,$A1769,Cadastro!$E$5:$E$112,"&lt;="&amp;$F1769),"yyyymmdd"),Cadastro!$I$5:$I$112,0),"")</f>
        <v>66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54747</v>
      </c>
      <c r="B1770" s="17" t="s">
        <v>207</v>
      </c>
      <c r="C1770" s="17" t="str">
        <f>IFERROR(INDEX(Cadastro!$C$5:$C$112,$AB1770),"NÃO INFORMADO")</f>
        <v>LUB</v>
      </c>
      <c r="D1770" s="17" t="str">
        <f>IFERROR(INDEX(Cadastro!$D$5:$D$112,$AB1770),"")</f>
        <v>6x1</v>
      </c>
      <c r="E1770" s="17" t="str">
        <f>IFERROR(INDEX(Cadastro!$G$5:$G$112,$AB1770),"")</f>
        <v>6x1</v>
      </c>
      <c r="F1770" s="29">
        <v>46268</v>
      </c>
      <c r="G1770" s="32" t="str">
        <f t="shared" si="300"/>
        <v>qui</v>
      </c>
      <c r="H1770" s="31" t="str">
        <f>IF($L1770=0,"",_xlfn.MINIFS(Dados!$Q:$Q,Dados!$A:$A,$A1770,Dados!$S:$S,$F1770))</f>
        <v/>
      </c>
      <c r="I1770" s="31" t="str">
        <f>IF($H1770="","",_xlfn.MAXIFS(Dados!$R:$R,Dados!$A:$A,$A1770,Dados!$S:$S,$F1770))</f>
        <v/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0</v>
      </c>
      <c r="M1770" s="30">
        <f>IFERROR(INDEX(Parâmetros!$E$6:$E$11,MATCH($K1770,Parâmetros!$A$6:$A$11,0)),"")</f>
        <v>8.8000000000000007</v>
      </c>
      <c r="N1770" s="33">
        <f t="shared" si="301"/>
        <v>0</v>
      </c>
      <c r="O1770" s="33">
        <f>Parâmetros!$E$13</f>
        <v>0.8</v>
      </c>
      <c r="P1770" s="32" t="str">
        <f>IF(OR($M1770="",$F1770&gt;Parâmetros!$E$14),"Não","Sim")</f>
        <v>Não</v>
      </c>
      <c r="Q1770" s="32" t="str">
        <f t="shared" si="302"/>
        <v/>
      </c>
      <c r="R1770" s="32" t="str">
        <f t="shared" si="303"/>
        <v/>
      </c>
      <c r="S1770" s="30" t="str">
        <f t="shared" si="304"/>
        <v/>
      </c>
      <c r="T1770" s="32" t="str">
        <f>IF($Q1770&lt;&gt;"Sim","",IF($N1770&gt;Parâmetros!$E$15,"Sim","Não"))</f>
        <v/>
      </c>
      <c r="U1770" s="17" t="str">
        <f t="shared" si="305"/>
        <v>Fora da apuração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folga da escala 5x2",IF($Y1770="Folga",IF(AND($D1770="5x2",OR(WEEKDAY($F1770,2)=6,WEEKDAY($F1770,2)=7)),"Folga de fim de semana da escala 5x2",IF(AND(OR($D1770="6x1",$D1770="FF 6x1"),WEEKDAY($F1770,2)=6,AND($A1770=$A1759,$L1759&gt;0)),"Folga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FALTA DE REGISTRO · dia útil da escala 6x1</v>
      </c>
      <c r="W1770" s="34" t="str">
        <f>IF(OR(OR($D1770="6x1",$D1770="FF 6x1"),$D1770="5x2"),"",IF($AB1770&lt;&gt;$AB1769,IF(IFERROR(INDEX(Cadastro!$F$5:$F$112,$AB1770),"")="",IF($L1770&gt;0,1,0),IF(IFERROR(INDEX(Cadastro!$F$5:$F$112,$AB1770),"")&lt;=IFERROR(INDEX(Parâmetros!$B$39:$B$48,MATCH($E1770,Parâmetros!$A$39:$A$48,0)),99),IFERROR(INDEX(Cadastro!$F$5:$F$112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$112,$AB1770),"")="",0,IF(IFERROR(INDEX(Cadastro!$F$5:$F$112,$AB1770),"")&gt;IFERROR(INDEX(Parâmetros!$B$39:$B$48,MATCH($E1770,Parâmetros!$A$39:$A$48,0)),99),IFERROR(INDEX(Cadastro!$F$5:$F$112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registro"),IF(AND($AB1770&lt;&gt;$AB1769,IFERROR(INDEX(Cadastro!$F$5:$F$112,$AB1770),"")=""),"Indeterminado (início da série)",IF($X1770&gt;0,"Folga","Falta de registro"))))))))</f>
        <v>Falta de registro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IFERROR(MATCH($A1770&amp;"|"&amp;TEXT(_xlfn.MAXIFS(Cadastro!$E$5:$E$112,Cadastro!$A$5:$A$112,$A1770,Cadastro!$E$5:$E$112,"&lt;="&amp;$F1770),"yyyymmdd"),Cadastro!$I$5:$I$112,0),"")</f>
        <v>66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54747</v>
      </c>
      <c r="B1771" s="17" t="s">
        <v>207</v>
      </c>
      <c r="C1771" s="17" t="str">
        <f>IFERROR(INDEX(Cadastro!$C$5:$C$112,$AB1771),"NÃO INFORMADO")</f>
        <v>LUB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46269</v>
      </c>
      <c r="G1771" s="32" t="str">
        <f t="shared" si="300"/>
        <v>sex</v>
      </c>
      <c r="H1771" s="31" t="str">
        <f>IF($L1771=0,"",_xlfn.MINIFS(Dados!$Q:$Q,Dados!$A:$A,$A1771,Dados!$S:$S,$F1771))</f>
        <v/>
      </c>
      <c r="I1771" s="31" t="str">
        <f>IF($H1771="","",_xlfn.MAXIFS(Dados!$R:$R,Dados!$A:$A,$A1771,Dados!$S:$S,$F1771))</f>
        <v/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0</v>
      </c>
      <c r="M1771" s="30">
        <f>IFERROR(INDEX(Parâmetros!$E$6:$E$11,MATCH($K1771,Parâmetros!$A$6:$A$11,0)),"")</f>
        <v>8.8000000000000007</v>
      </c>
      <c r="N1771" s="33">
        <f t="shared" si="301"/>
        <v>0</v>
      </c>
      <c r="O1771" s="33">
        <f>Parâmetros!$E$13</f>
        <v>0.8</v>
      </c>
      <c r="P1771" s="32" t="str">
        <f>IF(OR($M1771="",$F1771&gt;Parâmetros!$E$14),"Não","Sim")</f>
        <v>Não</v>
      </c>
      <c r="Q1771" s="32" t="str">
        <f t="shared" si="302"/>
        <v/>
      </c>
      <c r="R1771" s="32" t="str">
        <f t="shared" si="303"/>
        <v/>
      </c>
      <c r="S1771" s="30" t="str">
        <f t="shared" si="304"/>
        <v/>
      </c>
      <c r="T1771" s="32" t="str">
        <f>IF($Q1771&lt;&gt;"Sim","",IF($N1771&gt;Parâmetros!$E$15,"Sim","Não"))</f>
        <v/>
      </c>
      <c r="U1771" s="17" t="str">
        <f t="shared" si="305"/>
        <v>Fora da apuração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6x1"),WEEKDAY($F1771,2)=6,AND($A1771=$A1760,$L1760&gt;0)),"Folga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FALTA DE REGISTRO · dia útil da escala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Falta de registro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66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54747</v>
      </c>
      <c r="B1772" s="17" t="s">
        <v>207</v>
      </c>
      <c r="C1772" s="17" t="str">
        <f>IFERROR(INDEX(Cadastro!$C$5:$C$112,$AB1772),"NÃO INFORMADO")</f>
        <v>LUB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46270</v>
      </c>
      <c r="G1772" s="32" t="str">
        <f t="shared" si="300"/>
        <v>sáb</v>
      </c>
      <c r="H1772" s="31" t="str">
        <f>IF($L1772=0,"",_xlfn.MINIFS(Dados!$Q:$Q,Dados!$A:$A,$A1772,Dados!$S:$S,$F1772))</f>
        <v/>
      </c>
      <c r="I1772" s="31" t="str">
        <f>IF($H1772="","",_xlfn.MAXIFS(Dados!$R:$R,Dados!$A:$A,$A1772,Dados!$S:$S,$F1772))</f>
        <v/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/>
      </c>
      <c r="L1772" s="30">
        <f>SUMIFS(Dados!$E:$E,Dados!$A:$A,$A1772,Dados!$S:$S,$F1772)</f>
        <v>0</v>
      </c>
      <c r="M1772" s="30" t="str">
        <f>IFERROR(INDEX(Parâmetros!$E$6:$E$11,MATCH($K1772,Parâmetros!$A$6:$A$11,0)),"")</f>
        <v/>
      </c>
      <c r="N1772" s="33" t="str">
        <f t="shared" si="301"/>
        <v/>
      </c>
      <c r="O1772" s="33">
        <f>Parâmetros!$E$13</f>
        <v>0.8</v>
      </c>
      <c r="P1772" s="32" t="str">
        <f>IF(OR($M1772="",$F1772&gt;Parâmetros!$E$14),"Não","Sim")</f>
        <v>Não</v>
      </c>
      <c r="Q1772" s="32" t="str">
        <f t="shared" si="302"/>
        <v/>
      </c>
      <c r="R1772" s="32" t="str">
        <f t="shared" si="303"/>
        <v/>
      </c>
      <c r="S1772" s="30" t="str">
        <f t="shared" si="304"/>
        <v/>
      </c>
      <c r="T1772" s="32" t="str">
        <f>IF($Q1772&lt;&gt;"Sim","",IF($N1772&gt;Parâmetros!$E$15,"Sim","Não"))</f>
        <v/>
      </c>
      <c r="U1772" s="17" t="str">
        <f t="shared" si="305"/>
        <v>Folga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6x1"),WEEKDAY($F1772,2)=6,AND($A1772=$A1761,$L1761&gt;0)),"Folga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Folga de fim de semana · sem apontamento no sábado nem no domingo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Folga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66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54747</v>
      </c>
      <c r="B1773" s="17" t="s">
        <v>207</v>
      </c>
      <c r="C1773" s="17" t="str">
        <f>IFERROR(INDEX(Cadastro!$C$5:$C$112,$AB1773),"NÃO INFORMADO")</f>
        <v>LUB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6x1"),WEEKDAY($F1773,2)=6,AND($A1773=$A1762,$L1762&gt;0)),"Folga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sem apontamento no sábado nem no domingo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66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54747</v>
      </c>
      <c r="B1774" s="17" t="s">
        <v>207</v>
      </c>
      <c r="C1774" s="17" t="str">
        <f>IFERROR(INDEX(Cadastro!$C$5:$C$112,$AB1774),"NÃO INFORMADO")</f>
        <v>LUB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46272</v>
      </c>
      <c r="G1774" s="32" t="str">
        <f t="shared" si="300"/>
        <v>seg</v>
      </c>
      <c r="H1774" s="31" t="str">
        <f>IF($L1774=0,"",_xlfn.MINIFS(Dados!$Q:$Q,Dados!$A:$A,$A1774,Dados!$S:$S,$F1774))</f>
        <v/>
      </c>
      <c r="I1774" s="31" t="str">
        <f>IF($H1774="","",_xlfn.MAXIFS(Dados!$R:$R,Dados!$A:$A,$A1774,Dados!$S:$S,$F1774))</f>
        <v/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0</v>
      </c>
      <c r="M1774" s="30">
        <f>IFERROR(INDEX(Parâmetros!$E$6:$E$11,MATCH($K1774,Parâmetros!$A$6:$A$11,0)),"")</f>
        <v>8.8000000000000007</v>
      </c>
      <c r="N1774" s="33">
        <f t="shared" si="301"/>
        <v>0</v>
      </c>
      <c r="O1774" s="33">
        <f>Parâmetros!$E$13</f>
        <v>0.8</v>
      </c>
      <c r="P1774" s="32" t="str">
        <f>IF(OR($M1774="",$F1774&gt;Parâmetros!$E$14),"Não","Sim")</f>
        <v>Não</v>
      </c>
      <c r="Q1774" s="32" t="str">
        <f t="shared" si="302"/>
        <v/>
      </c>
      <c r="R1774" s="32" t="str">
        <f t="shared" si="303"/>
        <v/>
      </c>
      <c r="S1774" s="30" t="str">
        <f t="shared" si="304"/>
        <v/>
      </c>
      <c r="T1774" s="32" t="str">
        <f>IF($Q1774&lt;&gt;"Sim","",IF($N1774&gt;Parâmetros!$E$15,"Sim","Não"))</f>
        <v/>
      </c>
      <c r="U1774" s="17" t="str">
        <f t="shared" si="305"/>
        <v>Fora da apuração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6x1"),WEEKDAY($F1774,2)=6,AND($A1774=$A1763,$L1763&gt;0)),"Folga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FALTA DE REGISTRO · dia útil da escala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Falta de registro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66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54747</v>
      </c>
      <c r="B1775" s="17" t="s">
        <v>207</v>
      </c>
      <c r="C1775" s="17" t="str">
        <f>IFERROR(INDEX(Cadastro!$C$5:$C$112,$AB1775),"NÃO INFORMADO")</f>
        <v>LUB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Não</v>
      </c>
      <c r="Q1775" s="32" t="str">
        <f t="shared" si="302"/>
        <v/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Fora da apuração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6x1"),WEEKDAY($F1775,2)=6,AND($A1775=$A1764,$L1764&gt;0)),"Folga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66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54747</v>
      </c>
      <c r="B1776" s="17" t="s">
        <v>207</v>
      </c>
      <c r="C1776" s="17" t="str">
        <f>IFERROR(INDEX(Cadastro!$C$5:$C$112,$AB1776),"NÃO INFORMADO")</f>
        <v>LUB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02"/>
        <v/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Fora da apuração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6x1"),WEEKDAY($F1776,2)=6,AND($A1776=$A1765,$L1765&gt;0)),"Folga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IFERROR(MATCH($A1776&amp;"|"&amp;TEXT(_xlfn.MAXIFS(Cadastro!$E$5:$E$112,Cadastro!$A$5:$A$112,$A1776,Cadastro!$E$5:$E$112,"&lt;="&amp;$F1776),"yyyymmdd"),Cadastro!$I$5:$I$112,0),"")</f>
        <v>66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54747</v>
      </c>
      <c r="B1777" s="17" t="s">
        <v>207</v>
      </c>
      <c r="C1777" s="17" t="str">
        <f>IFERROR(INDEX(Cadastro!$C$5:$C$112,$AB1777),"NÃO INFORMADO")</f>
        <v>LUB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6x1"),WEEKDAY($F1777,2)=6,AND($A1777=$A1766,$L1766&gt;0)),"Folga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IFERROR(MATCH($A1777&amp;"|"&amp;TEXT(_xlfn.MAXIFS(Cadastro!$E$5:$E$112,Cadastro!$A$5:$A$112,$A1777,Cadastro!$E$5:$E$112,"&lt;="&amp;$F1777),"yyyymmdd"),Cadastro!$I$5:$I$112,0),"")</f>
        <v>66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54747</v>
      </c>
      <c r="B1778" s="17" t="s">
        <v>207</v>
      </c>
      <c r="C1778" s="17" t="str">
        <f>IFERROR(INDEX(Cadastro!$C$5:$C$112,$AB1778),"NÃO INFORMADO")</f>
        <v>LUB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6x1"),WEEKDAY($F1778,2)=6,AND($A1778=$A1767,$L1767&gt;0)),"Folga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66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54747</v>
      </c>
      <c r="B1779" s="17" t="s">
        <v>207</v>
      </c>
      <c r="C1779" s="17" t="str">
        <f>IFERROR(INDEX(Cadastro!$C$5:$C$112,$AB1779),"NÃO INFORMADO")</f>
        <v>LUB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6x1"),WEEKDAY($F1779,2)=6,AND($A1779=$A1768,$L1768&gt;0)),"Folga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sem apontamento no sábado nem no domingo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66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54747</v>
      </c>
      <c r="B1780" s="17" t="s">
        <v>207</v>
      </c>
      <c r="C1780" s="17" t="str">
        <f>IFERROR(INDEX(Cadastro!$C$5:$C$112,$AB1780),"NÃO INFORMADO")</f>
        <v>LUB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6x1"),WEEKDAY($F1780,2)=6,AND($A1780=$A1769,$L1769&gt;0)),"Folga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66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54747</v>
      </c>
      <c r="B1781" s="17" t="s">
        <v>207</v>
      </c>
      <c r="C1781" s="17" t="str">
        <f>IFERROR(INDEX(Cadastro!$C$5:$C$112,$AB1781),"NÃO INFORMADO")</f>
        <v>LUB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6x1"),WEEKDAY($F1781,2)=6,AND($A1781=$A1770,$L1770&gt;0)),"Folga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66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54747</v>
      </c>
      <c r="B1782" s="17" t="s">
        <v>207</v>
      </c>
      <c r="C1782" s="17" t="str">
        <f>IFERROR(INDEX(Cadastro!$C$5:$C$112,$AB1782),"NÃO INFORMADO")</f>
        <v>LUB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6x1"),WEEKDAY($F1782,2)=6,AND($A1782=$A1771,$L1771&gt;0)),"Folga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66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54747</v>
      </c>
      <c r="B1783" s="17" t="s">
        <v>207</v>
      </c>
      <c r="C1783" s="17" t="str">
        <f>IFERROR(INDEX(Cadastro!$C$5:$C$112,$AB1783),"NÃO INFORMADO")</f>
        <v>LUB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6x1"),WEEKDAY($F1783,2)=6,AND($A1783=$A1772,$L1772&gt;0)),"Folga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66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54747</v>
      </c>
      <c r="B1784" s="17" t="s">
        <v>207</v>
      </c>
      <c r="C1784" s="17" t="str">
        <f>IFERROR(INDEX(Cadastro!$C$5:$C$112,$AB1784),"NÃO INFORMADO")</f>
        <v>LUB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6x1"),WEEKDAY($F1784,2)=6,AND($A1784=$A1773,$L1773&gt;0)),"Folga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IFERROR(MATCH($A1784&amp;"|"&amp;TEXT(_xlfn.MAXIFS(Cadastro!$E$5:$E$112,Cadastro!$A$5:$A$112,$A1784,Cadastro!$E$5:$E$112,"&lt;="&amp;$F1784),"yyyymmdd"),Cadastro!$I$5:$I$112,0),"")</f>
        <v>66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54747</v>
      </c>
      <c r="B1785" s="17" t="s">
        <v>207</v>
      </c>
      <c r="C1785" s="17" t="str">
        <f>IFERROR(INDEX(Cadastro!$C$5:$C$112,$AB1785),"NÃO INFORMADO")</f>
        <v>LUB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6x1"),WEEKDAY($F1785,2)=6,AND($A1785=$A1774,$L1774&gt;0)),"Folga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66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54747</v>
      </c>
      <c r="B1786" s="17" t="s">
        <v>207</v>
      </c>
      <c r="C1786" s="17" t="str">
        <f>IFERROR(INDEX(Cadastro!$C$5:$C$112,$AB1786),"NÃO INFORMADO")</f>
        <v>LUB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6x1"),WEEKDAY($F1786,2)=6,AND($A1786=$A1775,$L1775&gt;0)),"Folga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66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54747</v>
      </c>
      <c r="B1787" s="17" t="s">
        <v>207</v>
      </c>
      <c r="C1787" s="17" t="str">
        <f>IFERROR(INDEX(Cadastro!$C$5:$C$112,$AB1787),"NÃO INFORMADO")</f>
        <v>LUB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6x1"),WEEKDAY($F1787,2)=6,AND($A1787=$A1776,$L1776&gt;0)),"Folga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66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54747</v>
      </c>
      <c r="B1788" s="17" t="s">
        <v>207</v>
      </c>
      <c r="C1788" s="17" t="str">
        <f>IFERROR(INDEX(Cadastro!$C$5:$C$112,$AB1788),"NÃO INFORMADO")</f>
        <v>LUB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6x1"),WEEKDAY($F1788,2)=6,AND($A1788=$A1777,$L1777&gt;0)),"Folga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IFERROR(MATCH($A1788&amp;"|"&amp;TEXT(_xlfn.MAXIFS(Cadastro!$E$5:$E$112,Cadastro!$A$5:$A$112,$A1788,Cadastro!$E$5:$E$112,"&lt;="&amp;$F1788),"yyyymmdd"),Cadastro!$I$5:$I$112,0),"")</f>
        <v>66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54747</v>
      </c>
      <c r="B1789" s="17" t="s">
        <v>207</v>
      </c>
      <c r="C1789" s="17" t="str">
        <f>IFERROR(INDEX(Cadastro!$C$5:$C$112,$AB1789),"NÃO INFORMADO")</f>
        <v>LUB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6x1"),WEEKDAY($F1789,2)=6,AND($A1789=$A1778,$L1778&gt;0)),"Folga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IFERROR(MATCH($A1789&amp;"|"&amp;TEXT(_xlfn.MAXIFS(Cadastro!$E$5:$E$112,Cadastro!$A$5:$A$112,$A1789,Cadastro!$E$5:$E$112,"&lt;="&amp;$F1789),"yyyymmdd"),Cadastro!$I$5:$I$112,0),"")</f>
        <v>66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54747</v>
      </c>
      <c r="B1790" s="17" t="s">
        <v>207</v>
      </c>
      <c r="C1790" s="17" t="str">
        <f>IFERROR(INDEX(Cadastro!$C$5:$C$112,$AB1790),"NÃO INFORMADO")</f>
        <v>LUB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6x1"),WEEKDAY($F1790,2)=6,AND($A1790=$A1779,$L1779&gt;0)),"Folga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66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54747</v>
      </c>
      <c r="B1791" s="17" t="s">
        <v>207</v>
      </c>
      <c r="C1791" s="17" t="str">
        <f>IFERROR(INDEX(Cadastro!$C$5:$C$112,$AB1791),"NÃO INFORMADO")</f>
        <v>LUB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6x1"),WEEKDAY($F1791,2)=6,AND($A1791=$A1780,$L1780&gt;0)),"Folga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IFERROR(MATCH($A1791&amp;"|"&amp;TEXT(_xlfn.MAXIFS(Cadastro!$E$5:$E$112,Cadastro!$A$5:$A$112,$A1791,Cadastro!$E$5:$E$112,"&lt;="&amp;$F1791),"yyyymmdd"),Cadastro!$I$5:$I$112,0),"")</f>
        <v>66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54747</v>
      </c>
      <c r="B1792" s="17" t="s">
        <v>207</v>
      </c>
      <c r="C1792" s="17" t="str">
        <f>IFERROR(INDEX(Cadastro!$C$5:$C$112,$AB1792),"NÃO INFORMADO")</f>
        <v>LUB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6x1"),WEEKDAY($F1792,2)=6,AND($A1792=$A1781,$L1781&gt;0)),"Folga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66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54747</v>
      </c>
      <c r="B1793" s="17" t="s">
        <v>207</v>
      </c>
      <c r="C1793" s="17" t="str">
        <f>IFERROR(INDEX(Cadastro!$C$5:$C$112,$AB1793),"NÃO INFORMADO")</f>
        <v>LUB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6x1"),WEEKDAY($F1793,2)=6,AND($A1793=$A1782,$L1782&gt;0)),"Folga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66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54747</v>
      </c>
      <c r="B1794" s="17" t="s">
        <v>207</v>
      </c>
      <c r="C1794" s="17" t="str">
        <f>IFERROR(INDEX(Cadastro!$C$5:$C$112,$AB1794),"NÃO INFORMADO")</f>
        <v>LUB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6x1"),WEEKDAY($F1794,2)=6,AND($A1794=$A1783,$L1783&gt;0)),"Folga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66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54747</v>
      </c>
      <c r="B1795" s="17" t="s">
        <v>207</v>
      </c>
      <c r="C1795" s="17" t="str">
        <f>IFERROR(INDEX(Cadastro!$C$5:$C$112,$AB1795),"NÃO INFORMADO")</f>
        <v>LUB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6x1"),WEEKDAY($F1795,2)=6,AND($A1795=$A1784,$L1784&gt;0)),"Folga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66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54747</v>
      </c>
      <c r="B1796" s="17" t="s">
        <v>207</v>
      </c>
      <c r="C1796" s="17" t="str">
        <f>IFERROR(INDEX(Cadastro!$C$5:$C$112,$AB1796),"NÃO INFORMADO")</f>
        <v>LUB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6x1"),WEEKDAY($F1796,2)=6,AND($A1796=$A1785,$L1785&gt;0)),"Folga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66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54747</v>
      </c>
      <c r="B1797" s="17" t="s">
        <v>207</v>
      </c>
      <c r="C1797" s="17" t="str">
        <f>IFERROR(INDEX(Cadastro!$C$5:$C$112,$AB1797),"NÃO INFORMADO")</f>
        <v>LUB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6x1"),WEEKDAY($F1797,2)=6,AND($A1797=$A1786,$L1786&gt;0)),"Folga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66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54747</v>
      </c>
      <c r="B1798" s="17" t="s">
        <v>207</v>
      </c>
      <c r="C1798" s="17" t="str">
        <f>IFERROR(INDEX(Cadastro!$C$5:$C$112,$AB1798),"NÃO INFORMADO")</f>
        <v>LUB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6x1"),WEEKDAY($F1798,2)=6,AND($A1798=$A1787,$L1787&gt;0)),"Folga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66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54747</v>
      </c>
      <c r="B1799" s="17" t="s">
        <v>207</v>
      </c>
      <c r="C1799" s="17" t="str">
        <f>IFERROR(INDEX(Cadastro!$C$5:$C$112,$AB1799),"NÃO INFORMADO")</f>
        <v>LUB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6x1"),WEEKDAY($F1799,2)=6,AND($A1799=$A1788,$L1788&gt;0)),"Folga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66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54747</v>
      </c>
      <c r="B1800" s="17" t="s">
        <v>207</v>
      </c>
      <c r="C1800" s="17" t="str">
        <f>IFERROR(INDEX(Cadastro!$C$5:$C$112,$AB1800),"NÃO INFORMADO")</f>
        <v>LUB</v>
      </c>
      <c r="D1800" s="17" t="str">
        <f>IFERROR(INDEX(Cadastro!$D$5:$D$112,$AB1800),"")</f>
        <v>6x1</v>
      </c>
      <c r="E1800" s="17" t="str">
        <f>IFERROR(INDEX(Cadastro!$G$5:$G$112,$AB1800),"")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folga da escala 5x2",IF($Y1800="Folga",IF(AND($D1800="5x2",OR(WEEKDAY($F1800,2)=6,WEEKDAY($F1800,2)=7)),"Folga de fim de semana da escala 5x2",IF(AND(OR($D1800="6x1",$D1800="FF 6x1"),WEEKDAY($F1800,2)=6,AND($A1800=$A1789,$L1789&gt;0)),"Folga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$112,$AB1800),"")="",IF($L1800&gt;0,1,0),IF(IFERROR(INDEX(Cadastro!$F$5:$F$112,$AB1800),"")&lt;=IFERROR(INDEX(Parâmetros!$B$39:$B$48,MATCH($E1800,Parâmetros!$A$39:$A$48,0)),99),IFERROR(INDEX(Cadastro!$F$5:$F$112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$112,$AB1800),"")="",0,IF(IFERROR(INDEX(Cadastro!$F$5:$F$112,$AB1800),"")&gt;IFERROR(INDEX(Parâmetros!$B$39:$B$48,MATCH($E1800,Parâmetros!$A$39:$A$48,0)),99),IFERROR(INDEX(Cadastro!$F$5:$F$112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registro"),IF(AND($AB1800&lt;&gt;$AB1799,IFERROR(INDEX(Cadastro!$F$5:$F$112,$AB1800),"")=""),"Indeterminado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IFERROR(MATCH($A1800&amp;"|"&amp;TEXT(_xlfn.MAXIFS(Cadastro!$E$5:$E$112,Cadastro!$A$5:$A$112,$A1800,Cadastro!$E$5:$E$112,"&lt;="&amp;$F1800),"yyyymmdd"),Cadastro!$I$5:$I$112,0),"")</f>
        <v>66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54747</v>
      </c>
      <c r="B1801" s="17" t="s">
        <v>207</v>
      </c>
      <c r="C1801" s="17" t="str">
        <f>IFERROR(INDEX(Cadastro!$C$5:$C$112,$AB1801),"NÃO INFORMADO")</f>
        <v>LUB</v>
      </c>
      <c r="D1801" s="17" t="str">
        <f>IFERROR(INDEX(Cadastro!$D$5:$D$112,$AB1801),"")</f>
        <v>6x1</v>
      </c>
      <c r="E1801" s="17" t="str">
        <f>IFERROR(INDEX(Cadastro!$G$5:$G$112,$AB1801),"")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folga da escala 5x2",IF($Y1801="Folga",IF(AND($D1801="5x2",OR(WEEKDAY($F1801,2)=6,WEEKDAY($F1801,2)=7)),"Folga de fim de semana da escala 5x2",IF(AND(OR($D1801="6x1",$D1801="FF 6x1"),WEEKDAY($F1801,2)=6,AND($A1801=$A1790,$L1790&gt;0)),"Folga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$112,$AB1801),"")="",IF($L1801&gt;0,1,0),IF(IFERROR(INDEX(Cadastro!$F$5:$F$112,$AB1801),"")&lt;=IFERROR(INDEX(Parâmetros!$B$39:$B$48,MATCH($E1801,Parâmetros!$A$39:$A$48,0)),99),IFERROR(INDEX(Cadastro!$F$5:$F$112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$112,$AB1801),"")="",0,IF(IFERROR(INDEX(Cadastro!$F$5:$F$112,$AB1801),"")&gt;IFERROR(INDEX(Parâmetros!$B$39:$B$48,MATCH($E1801,Parâmetros!$A$39:$A$48,0)),99),IFERROR(INDEX(Cadastro!$F$5:$F$112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registro"),IF(AND($AB1801&lt;&gt;$AB1800,IFERROR(INDEX(Cadastro!$F$5:$F$112,$AB1801),"")=""),"Indeterminado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IFERROR(MATCH($A1801&amp;"|"&amp;TEXT(_xlfn.MAXIFS(Cadastro!$E$5:$E$112,Cadastro!$A$5:$A$112,$A1801,Cadastro!$E$5:$E$112,"&lt;="&amp;$F1801),"yyyymmdd"),Cadastro!$I$5:$I$112,0),"")</f>
        <v>66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54747</v>
      </c>
      <c r="B1802" s="17" t="s">
        <v>207</v>
      </c>
      <c r="C1802" s="17" t="str">
        <f>IFERROR(INDEX(Cadastro!$C$5:$C$112,$AB1802),"NÃO INFORMADO")</f>
        <v>LUB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6x1"),WEEKDAY($F1802,2)=6,AND($A1802=$A1791,$L1791&gt;0)),"Folga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66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12468</v>
      </c>
      <c r="B1803" s="17" t="s">
        <v>208</v>
      </c>
      <c r="C1803" s="17" t="str">
        <f>IFERROR(INDEX(Cadastro!$C$5:$C$112,$AB1803),"NÃO INFORMADO")</f>
        <v>MEC</v>
      </c>
      <c r="D1803" s="17" t="str">
        <f>IFERROR(INDEX(Cadastro!$D$5:$D$112,$AB1803),"")</f>
        <v>C</v>
      </c>
      <c r="E1803" s="17" t="str">
        <f>IFERROR(INDEX(Cadastro!$G$5:$G$112,$AB1803),"")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6x1"),WEEKDAY($F1803,2)=6,AND($A1803=$A1792,$L1792&gt;0)),"Folga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IFERROR(MATCH($A1803&amp;"|"&amp;TEXT(_xlfn.MAXIFS(Cadastro!$E$5:$E$112,Cadastro!$A$5:$A$112,$A1803,Cadastro!$E$5:$E$112,"&lt;="&amp;$F1803),"yyyymmdd"),Cadastro!$I$5:$I$112,0),"")</f>
        <v>67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12468</v>
      </c>
      <c r="B1804" s="17" t="s">
        <v>208</v>
      </c>
      <c r="C1804" s="17" t="str">
        <f>IFERROR(INDEX(Cadastro!$C$5:$C$112,$AB1804),"NÃO INFORMADO")</f>
        <v>MEC</v>
      </c>
      <c r="D1804" s="17" t="str">
        <f>IFERROR(INDEX(Cadastro!$D$5:$D$112,$AB1804),"")</f>
        <v>C</v>
      </c>
      <c r="E1804" s="17" t="str">
        <f>IFERROR(INDEX(Cadastro!$G$5:$G$112,$AB1804),"")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6x1"),WEEKDAY($F1804,2)=6,AND($A1804=$A1793,$L1793&gt;0)),"Folga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67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12468</v>
      </c>
      <c r="B1805" s="17" t="s">
        <v>208</v>
      </c>
      <c r="C1805" s="17" t="str">
        <f>IFERROR(INDEX(Cadastro!$C$5:$C$112,$AB1805),"NÃO INFORMADO")</f>
        <v>MEC</v>
      </c>
      <c r="D1805" s="17" t="str">
        <f>IFERROR(INDEX(Cadastro!$D$5:$D$112,$AB1805),"")</f>
        <v>C</v>
      </c>
      <c r="E1805" s="17" t="str">
        <f>IFERROR(INDEX(Cadastro!$G$5:$G$112,$AB1805),"")</f>
        <v>C</v>
      </c>
      <c r="F1805" s="29">
        <v>46267</v>
      </c>
      <c r="G1805" s="32" t="str">
        <f t="shared" si="306"/>
        <v>qua</v>
      </c>
      <c r="H1805" s="31" t="str">
        <f>IF($L1805=0,"",_xlfn.MINIFS(Dados!$Q:$Q,Dados!$A:$A,$A1805,Dados!$S:$S,$F1805))</f>
        <v/>
      </c>
      <c r="I1805" s="31" t="str">
        <f>IF($H1805="","",_xlfn.MAXIFS(Dados!$R:$R,Dados!$A:$A,$A1805,Dados!$S:$S,$F1805))</f>
        <v/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0</v>
      </c>
      <c r="M1805" s="30">
        <f>IFERROR(INDEX(Parâmetros!$E$6:$E$11,MATCH($K1805,Parâmetros!$A$6:$A$11,0)),"")</f>
        <v>6.67</v>
      </c>
      <c r="N1805" s="33">
        <f t="shared" si="307"/>
        <v>0</v>
      </c>
      <c r="O1805" s="33">
        <f>Parâmetros!$E$13</f>
        <v>0.8</v>
      </c>
      <c r="P1805" s="32" t="str">
        <f>IF(OR($M1805="",$F1805&gt;Parâmetros!$E$14),"Não","Sim")</f>
        <v>Não</v>
      </c>
      <c r="Q1805" s="32" t="str">
        <f t="shared" si="308"/>
        <v/>
      </c>
      <c r="R1805" s="32" t="str">
        <f t="shared" si="309"/>
        <v/>
      </c>
      <c r="S1805" s="30" t="str">
        <f t="shared" si="310"/>
        <v/>
      </c>
      <c r="T1805" s="32" t="str">
        <f>IF($Q1805&lt;&gt;"Sim","",IF($N1805&gt;Parâmetros!$E$15,"Sim","Não"))</f>
        <v/>
      </c>
      <c r="U1805" s="17" t="str">
        <f t="shared" si="311"/>
        <v>Fora da apuração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6x1"),WEEKDAY($F1805,2)=6,AND($A1805=$A1794,$L1794&gt;0)),"Folga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FALTA DE REGISTRO · dia 2 de 5 do ciclo</v>
      </c>
      <c r="W1805" s="34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Falta de registro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67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12468</v>
      </c>
      <c r="B1806" s="17" t="s">
        <v>208</v>
      </c>
      <c r="C1806" s="17" t="str">
        <f>IFERROR(INDEX(Cadastro!$C$5:$C$112,$AB1806),"NÃO INFORMADO")</f>
        <v>MEC</v>
      </c>
      <c r="D1806" s="17" t="str">
        <f>IFERROR(INDEX(Cadastro!$D$5:$D$112,$AB1806),"")</f>
        <v>C</v>
      </c>
      <c r="E1806" s="17" t="str">
        <f>IFERROR(INDEX(Cadastro!$G$5:$G$112,$AB1806),"")</f>
        <v>C</v>
      </c>
      <c r="F1806" s="29">
        <v>46268</v>
      </c>
      <c r="G1806" s="32" t="str">
        <f t="shared" si="306"/>
        <v>qui</v>
      </c>
      <c r="H1806" s="31" t="str">
        <f>IF($L1806=0,"",_xlfn.MINIFS(Dados!$Q:$Q,Dados!$A:$A,$A1806,Dados!$S:$S,$F1806))</f>
        <v/>
      </c>
      <c r="I1806" s="31" t="str">
        <f>IF($H1806="","",_xlfn.MAXIFS(Dados!$R:$R,Dados!$A:$A,$A1806,Dados!$S:$S,$F1806))</f>
        <v/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0</v>
      </c>
      <c r="M1806" s="30">
        <f>IFERROR(INDEX(Parâmetros!$E$6:$E$11,MATCH($K1806,Parâmetros!$A$6:$A$11,0)),"")</f>
        <v>6.67</v>
      </c>
      <c r="N1806" s="33">
        <f t="shared" si="307"/>
        <v>0</v>
      </c>
      <c r="O1806" s="33">
        <f>Parâmetros!$E$13</f>
        <v>0.8</v>
      </c>
      <c r="P1806" s="32" t="str">
        <f>IF(OR($M1806="",$F1806&gt;Parâmetros!$E$14),"Não","Sim")</f>
        <v>Não</v>
      </c>
      <c r="Q1806" s="32" t="str">
        <f t="shared" si="308"/>
        <v/>
      </c>
      <c r="R1806" s="32" t="str">
        <f t="shared" si="309"/>
        <v/>
      </c>
      <c r="S1806" s="30" t="str">
        <f t="shared" si="310"/>
        <v/>
      </c>
      <c r="T1806" s="32" t="str">
        <f>IF($Q1806&lt;&gt;"Sim","",IF($N1806&gt;Parâmetros!$E$15,"Sim","Não"))</f>
        <v/>
      </c>
      <c r="U1806" s="17" t="str">
        <f t="shared" si="311"/>
        <v>Fora da apuração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6x1"),WEEKDAY($F1806,2)=6,AND($A1806=$A1795,$L1795&gt;0)),"Folga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FALTA DE REGISTRO · dia 3 de 5 do ciclo</v>
      </c>
      <c r="W1806" s="34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Falta de registro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67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12468</v>
      </c>
      <c r="B1807" s="17" t="s">
        <v>208</v>
      </c>
      <c r="C1807" s="17" t="str">
        <f>IFERROR(INDEX(Cadastro!$C$5:$C$112,$AB1807),"NÃO INFORMADO")</f>
        <v>MEC</v>
      </c>
      <c r="D1807" s="17" t="str">
        <f>IFERROR(INDEX(Cadastro!$D$5:$D$112,$AB1807),"")</f>
        <v>C</v>
      </c>
      <c r="E1807" s="17" t="str">
        <f>IFERROR(INDEX(Cadastro!$G$5:$G$112,$AB1807),"")</f>
        <v>C</v>
      </c>
      <c r="F1807" s="29">
        <v>46269</v>
      </c>
      <c r="G1807" s="32" t="str">
        <f t="shared" si="306"/>
        <v>sex</v>
      </c>
      <c r="H1807" s="31" t="str">
        <f>IF($L1807=0,"",_xlfn.MINIFS(Dados!$Q:$Q,Dados!$A:$A,$A1807,Dados!$S:$S,$F1807))</f>
        <v/>
      </c>
      <c r="I1807" s="31" t="str">
        <f>IF($H1807="","",_xlfn.MAXIFS(Dados!$R:$R,Dados!$A:$A,$A1807,Dados!$S:$S,$F1807))</f>
        <v/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0</v>
      </c>
      <c r="M1807" s="30">
        <f>IFERROR(INDEX(Parâmetros!$E$6:$E$11,MATCH($K1807,Parâmetros!$A$6:$A$11,0)),"")</f>
        <v>6.67</v>
      </c>
      <c r="N1807" s="33">
        <f t="shared" si="307"/>
        <v>0</v>
      </c>
      <c r="O1807" s="33">
        <f>Parâmetros!$E$13</f>
        <v>0.8</v>
      </c>
      <c r="P1807" s="32" t="str">
        <f>IF(OR($M1807="",$F1807&gt;Parâmetros!$E$14),"Não","Sim")</f>
        <v>Não</v>
      </c>
      <c r="Q1807" s="32" t="str">
        <f t="shared" si="308"/>
        <v/>
      </c>
      <c r="R1807" s="32" t="str">
        <f t="shared" si="309"/>
        <v/>
      </c>
      <c r="S1807" s="30" t="str">
        <f t="shared" si="310"/>
        <v/>
      </c>
      <c r="T1807" s="32" t="str">
        <f>IF($Q1807&lt;&gt;"Sim","",IF($N1807&gt;Parâmetros!$E$15,"Sim","Não"))</f>
        <v/>
      </c>
      <c r="U1807" s="17" t="str">
        <f t="shared" si="311"/>
        <v>Fora da apuração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6x1"),WEEKDAY($F1807,2)=6,AND($A1807=$A1796,$L1796&gt;0)),"Folga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FALTA DE REGISTRO · dia 4 de 5 do ciclo</v>
      </c>
      <c r="W1807" s="34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Falta de registro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67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12468</v>
      </c>
      <c r="B1808" s="17" t="s">
        <v>208</v>
      </c>
      <c r="C1808" s="17" t="str">
        <f>IFERROR(INDEX(Cadastro!$C$5:$C$112,$AB1808),"NÃO INFORMADO")</f>
        <v>MEC</v>
      </c>
      <c r="D1808" s="17" t="str">
        <f>IFERROR(INDEX(Cadastro!$D$5:$D$112,$AB1808),"")</f>
        <v>C</v>
      </c>
      <c r="E1808" s="17" t="str">
        <f>IFERROR(INDEX(Cadastro!$G$5:$G$112,$AB1808),"")</f>
        <v>C</v>
      </c>
      <c r="F1808" s="29">
        <v>46270</v>
      </c>
      <c r="G1808" s="32" t="str">
        <f t="shared" si="306"/>
        <v>sáb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0</v>
      </c>
      <c r="M1808" s="30">
        <f>IFERROR(INDEX(Parâmetros!$E$6:$E$11,MATCH($K1808,Parâmetros!$A$6:$A$11,0)),"")</f>
        <v>6.67</v>
      </c>
      <c r="N1808" s="33">
        <f t="shared" si="307"/>
        <v>0</v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08"/>
        <v/>
      </c>
      <c r="R1808" s="32" t="str">
        <f t="shared" si="309"/>
        <v/>
      </c>
      <c r="S1808" s="30" t="str">
        <f t="shared" si="310"/>
        <v/>
      </c>
      <c r="T1808" s="32" t="str">
        <f>IF($Q1808&lt;&gt;"Sim","",IF($N1808&gt;Parâmetros!$E$15,"Sim","Não"))</f>
        <v/>
      </c>
      <c r="U1808" s="17" t="str">
        <f t="shared" si="311"/>
        <v>Fora da apuração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6x1"),WEEKDAY($F1808,2)=6,AND($A1808=$A1797,$L1797&gt;0)),"Folga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FALTA DE REGISTRO · dia 5 de 5 do ciclo</v>
      </c>
      <c r="W1808" s="34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Falta de registro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IFERROR(MATCH($A1808&amp;"|"&amp;TEXT(_xlfn.MAXIFS(Cadastro!$E$5:$E$112,Cadastro!$A$5:$A$112,$A1808,Cadastro!$E$5:$E$112,"&lt;="&amp;$F1808),"yyyymmdd"),Cadastro!$I$5:$I$112,0),"")</f>
        <v>67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12468</v>
      </c>
      <c r="B1809" s="17" t="s">
        <v>208</v>
      </c>
      <c r="C1809" s="17" t="str">
        <f>IFERROR(INDEX(Cadastro!$C$5:$C$112,$AB1809),"NÃO INFORMADO")</f>
        <v>MEC</v>
      </c>
      <c r="D1809" s="17" t="str">
        <f>IFERROR(INDEX(Cadastro!$D$5:$D$112,$AB1809),"")</f>
        <v>C</v>
      </c>
      <c r="E1809" s="17" t="str">
        <f>IFERROR(INDEX(Cadastro!$G$5:$G$112,$AB1809),"")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6x1"),WEEKDAY($F1809,2)=6,AND($A1809=$A1798,$L1798&gt;0)),"Folga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67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12468</v>
      </c>
      <c r="B1810" s="17" t="s">
        <v>208</v>
      </c>
      <c r="C1810" s="17" t="str">
        <f>IFERROR(INDEX(Cadastro!$C$5:$C$112,$AB1810),"NÃO INFORMADO")</f>
        <v>MEC</v>
      </c>
      <c r="D1810" s="17" t="str">
        <f>IFERROR(INDEX(Cadastro!$D$5:$D$112,$AB1810),"")</f>
        <v>C</v>
      </c>
      <c r="E1810" s="17" t="str">
        <f>IFERROR(INDEX(Cadastro!$G$5:$G$112,$AB1810),"")</f>
        <v>C</v>
      </c>
      <c r="F1810" s="29">
        <v>46272</v>
      </c>
      <c r="G1810" s="32" t="str">
        <f t="shared" si="306"/>
        <v>seg</v>
      </c>
      <c r="H1810" s="31" t="str">
        <f>IF($L1810=0,"",_xlfn.MINIFS(Dados!$Q:$Q,Dados!$A:$A,$A1810,Dados!$S:$S,$F1810))</f>
        <v/>
      </c>
      <c r="I1810" s="31" t="str">
        <f>IF($H1810="","",_xlfn.MAXIFS(Dados!$R:$R,Dados!$A:$A,$A1810,Dados!$S:$S,$F1810))</f>
        <v/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0</v>
      </c>
      <c r="M1810" s="30">
        <f>IFERROR(INDEX(Parâmetros!$E$6:$E$11,MATCH($K1810,Parâmetros!$A$6:$A$11,0)),"")</f>
        <v>6.67</v>
      </c>
      <c r="N1810" s="33">
        <f t="shared" si="307"/>
        <v>0</v>
      </c>
      <c r="O1810" s="33">
        <f>Parâmetros!$E$13</f>
        <v>0.8</v>
      </c>
      <c r="P1810" s="32" t="str">
        <f>IF(OR($M1810="",$F1810&gt;Parâmetros!$E$14),"Não","Sim")</f>
        <v>Não</v>
      </c>
      <c r="Q1810" s="32" t="str">
        <f t="shared" si="308"/>
        <v/>
      </c>
      <c r="R1810" s="32" t="str">
        <f t="shared" si="309"/>
        <v/>
      </c>
      <c r="S1810" s="30" t="str">
        <f t="shared" si="310"/>
        <v/>
      </c>
      <c r="T1810" s="32" t="str">
        <f>IF($Q1810&lt;&gt;"Sim","",IF($N1810&gt;Parâmetros!$E$15,"Sim","Não"))</f>
        <v/>
      </c>
      <c r="U1810" s="17" t="str">
        <f t="shared" si="311"/>
        <v>Fora da apuração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6x1"),WEEKDAY($F1810,2)=6,AND($A1810=$A1799,$L1799&gt;0)),"Folga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FALTA DE REGISTRO · dia 1 de 5 do ciclo</v>
      </c>
      <c r="W1810" s="34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Falta de registro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67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12468</v>
      </c>
      <c r="B1811" s="17" t="s">
        <v>208</v>
      </c>
      <c r="C1811" s="17" t="str">
        <f>IFERROR(INDEX(Cadastro!$C$5:$C$112,$AB1811),"NÃO INFORMADO")</f>
        <v>MEC</v>
      </c>
      <c r="D1811" s="17" t="str">
        <f>IFERROR(INDEX(Cadastro!$D$5:$D$112,$AB1811),"")</f>
        <v>C</v>
      </c>
      <c r="E1811" s="17" t="str">
        <f>IFERROR(INDEX(Cadastro!$G$5:$G$112,$AB1811),"")</f>
        <v>C</v>
      </c>
      <c r="F1811" s="29">
        <v>46273</v>
      </c>
      <c r="G1811" s="32" t="str">
        <f t="shared" si="306"/>
        <v>ter</v>
      </c>
      <c r="H1811" s="31" t="str">
        <f>IF($L1811=0,"",_xlfn.MINIFS(Dados!$Q:$Q,Dados!$A:$A,$A1811,Dados!$S:$S,$F1811))</f>
        <v/>
      </c>
      <c r="I1811" s="31" t="str">
        <f>IF($H1811="","",_xlfn.MAXIFS(Dados!$R:$R,Dados!$A:$A,$A1811,Dados!$S:$S,$F1811))</f>
        <v/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0</v>
      </c>
      <c r="M1811" s="30">
        <f>IFERROR(INDEX(Parâmetros!$E$6:$E$11,MATCH($K1811,Parâmetros!$A$6:$A$11,0)),"")</f>
        <v>6.67</v>
      </c>
      <c r="N1811" s="33">
        <f t="shared" si="307"/>
        <v>0</v>
      </c>
      <c r="O1811" s="33">
        <f>Parâmetros!$E$13</f>
        <v>0.8</v>
      </c>
      <c r="P1811" s="32" t="str">
        <f>IF(OR($M1811="",$F1811&gt;Parâmetros!$E$14),"Não","Sim")</f>
        <v>Não</v>
      </c>
      <c r="Q1811" s="32" t="str">
        <f t="shared" si="308"/>
        <v/>
      </c>
      <c r="R1811" s="32" t="str">
        <f t="shared" si="309"/>
        <v/>
      </c>
      <c r="S1811" s="30" t="str">
        <f t="shared" si="310"/>
        <v/>
      </c>
      <c r="T1811" s="32" t="str">
        <f>IF($Q1811&lt;&gt;"Sim","",IF($N1811&gt;Parâmetros!$E$15,"Sim","Não"))</f>
        <v/>
      </c>
      <c r="U1811" s="17" t="str">
        <f t="shared" si="311"/>
        <v>Fora da apuração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6x1"),WEEKDAY($F1811,2)=6,AND($A1811=$A1800,$L1800&gt;0)),"Folga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FALTA DE REGISTRO · dia 2 de 5 do ciclo</v>
      </c>
      <c r="W1811" s="34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Falta de registro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67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12468</v>
      </c>
      <c r="B1812" s="17" t="s">
        <v>208</v>
      </c>
      <c r="C1812" s="17" t="str">
        <f>IFERROR(INDEX(Cadastro!$C$5:$C$112,$AB1812),"NÃO INFORMADO")</f>
        <v>MEC</v>
      </c>
      <c r="D1812" s="17" t="str">
        <f>IFERROR(INDEX(Cadastro!$D$5:$D$112,$AB1812),"")</f>
        <v>C</v>
      </c>
      <c r="E1812" s="17" t="str">
        <f>IFERROR(INDEX(Cadastro!$G$5:$G$112,$AB1812),"")</f>
        <v>C</v>
      </c>
      <c r="F1812" s="29">
        <v>46274</v>
      </c>
      <c r="G1812" s="32" t="str">
        <f t="shared" si="306"/>
        <v>qua</v>
      </c>
      <c r="H1812" s="31" t="str">
        <f>IF($L1812=0,"",_xlfn.MINIFS(Dados!$Q:$Q,Dados!$A:$A,$A1812,Dados!$S:$S,$F1812))</f>
        <v/>
      </c>
      <c r="I1812" s="31" t="str">
        <f>IF($H1812="","",_xlfn.MAXIFS(Dados!$R:$R,Dados!$A:$A,$A1812,Dados!$S:$S,$F1812))</f>
        <v/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0</v>
      </c>
      <c r="M1812" s="30">
        <f>IFERROR(INDEX(Parâmetros!$E$6:$E$11,MATCH($K1812,Parâmetros!$A$6:$A$11,0)),"")</f>
        <v>6.67</v>
      </c>
      <c r="N1812" s="33">
        <f t="shared" si="307"/>
        <v>0</v>
      </c>
      <c r="O1812" s="33">
        <f>Parâmetros!$E$13</f>
        <v>0.8</v>
      </c>
      <c r="P1812" s="32" t="str">
        <f>IF(OR($M1812="",$F1812&gt;Parâmetros!$E$14),"Não","Sim")</f>
        <v>Não</v>
      </c>
      <c r="Q1812" s="32" t="str">
        <f t="shared" si="308"/>
        <v/>
      </c>
      <c r="R1812" s="32" t="str">
        <f t="shared" si="309"/>
        <v/>
      </c>
      <c r="S1812" s="30" t="str">
        <f t="shared" si="310"/>
        <v/>
      </c>
      <c r="T1812" s="32" t="str">
        <f>IF($Q1812&lt;&gt;"Sim","",IF($N1812&gt;Parâmetros!$E$15,"Sim","Não"))</f>
        <v/>
      </c>
      <c r="U1812" s="17" t="str">
        <f t="shared" si="311"/>
        <v>Fora da apuração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6x1"),WEEKDAY($F1812,2)=6,AND($A1812=$A1801,$L1801&gt;0)),"Folga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FALTA DE REGISTRO · dia 3 de 5 do ciclo</v>
      </c>
      <c r="W1812" s="34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Falta de registro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67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12468</v>
      </c>
      <c r="B1813" s="17" t="s">
        <v>208</v>
      </c>
      <c r="C1813" s="17" t="str">
        <f>IFERROR(INDEX(Cadastro!$C$5:$C$112,$AB1813),"NÃO INFORMADO")</f>
        <v>MEC</v>
      </c>
      <c r="D1813" s="17" t="str">
        <f>IFERROR(INDEX(Cadastro!$D$5:$D$112,$AB1813),"")</f>
        <v>C</v>
      </c>
      <c r="E1813" s="17" t="str">
        <f>IFERROR(INDEX(Cadastro!$G$5:$G$112,$AB1813),"")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6x1"),WEEKDAY($F1813,2)=6,AND($A1813=$A1802,$L1802&gt;0)),"Folga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67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12468</v>
      </c>
      <c r="B1814" s="17" t="s">
        <v>208</v>
      </c>
      <c r="C1814" s="17" t="str">
        <f>IFERROR(INDEX(Cadastro!$C$5:$C$112,$AB1814),"NÃO INFORMADO")</f>
        <v>MEC</v>
      </c>
      <c r="D1814" s="17" t="str">
        <f>IFERROR(INDEX(Cadastro!$D$5:$D$112,$AB1814),"")</f>
        <v>C</v>
      </c>
      <c r="E1814" s="17" t="str">
        <f>IFERROR(INDEX(Cadastro!$G$5:$G$112,$AB1814),"")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6x1"),WEEKDAY($F1814,2)=6,AND($A1814=$A1803,$L1803&gt;0)),"Folga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67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12468</v>
      </c>
      <c r="B1815" s="17" t="s">
        <v>208</v>
      </c>
      <c r="C1815" s="17" t="str">
        <f>IFERROR(INDEX(Cadastro!$C$5:$C$112,$AB1815),"NÃO INFORMADO")</f>
        <v>MEC</v>
      </c>
      <c r="D1815" s="17" t="str">
        <f>IFERROR(INDEX(Cadastro!$D$5:$D$112,$AB1815),"")</f>
        <v>C</v>
      </c>
      <c r="E1815" s="17" t="str">
        <f>IFERROR(INDEX(Cadastro!$G$5:$G$112,$AB1815),"")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6x1"),WEEKDAY($F1815,2)=6,AND($A1815=$A1804,$L1804&gt;0)),"Folga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IFERROR(MATCH($A1815&amp;"|"&amp;TEXT(_xlfn.MAXIFS(Cadastro!$E$5:$E$112,Cadastro!$A$5:$A$112,$A1815,Cadastro!$E$5:$E$112,"&lt;="&amp;$F1815),"yyyymmdd"),Cadastro!$I$5:$I$112,0),"")</f>
        <v>67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12468</v>
      </c>
      <c r="B1816" s="17" t="s">
        <v>208</v>
      </c>
      <c r="C1816" s="17" t="str">
        <f>IFERROR(INDEX(Cadastro!$C$5:$C$112,$AB1816),"NÃO INFORMADO")</f>
        <v>MEC</v>
      </c>
      <c r="D1816" s="17" t="str">
        <f>IFERROR(INDEX(Cadastro!$D$5:$D$112,$AB1816),"")</f>
        <v>C</v>
      </c>
      <c r="E1816" s="17" t="str">
        <f>IFERROR(INDEX(Cadastro!$G$5:$G$112,$AB1816),"")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6x1"),WEEKDAY($F1816,2)=6,AND($A1816=$A1805,$L1805&gt;0)),"Folga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67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12468</v>
      </c>
      <c r="B1817" s="17" t="s">
        <v>208</v>
      </c>
      <c r="C1817" s="17" t="str">
        <f>IFERROR(INDEX(Cadastro!$C$5:$C$112,$AB1817),"NÃO INFORMADO")</f>
        <v>MEC</v>
      </c>
      <c r="D1817" s="17" t="str">
        <f>IFERROR(INDEX(Cadastro!$D$5:$D$112,$AB1817),"")</f>
        <v>C</v>
      </c>
      <c r="E1817" s="17" t="str">
        <f>IFERROR(INDEX(Cadastro!$G$5:$G$112,$AB1817),"")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6x1"),WEEKDAY($F1817,2)=6,AND($A1817=$A1806,$L1806&gt;0)),"Folga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67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12468</v>
      </c>
      <c r="B1818" s="17" t="s">
        <v>208</v>
      </c>
      <c r="C1818" s="17" t="str">
        <f>IFERROR(INDEX(Cadastro!$C$5:$C$112,$AB1818),"NÃO INFORMADO")</f>
        <v>MEC</v>
      </c>
      <c r="D1818" s="17" t="str">
        <f>IFERROR(INDEX(Cadastro!$D$5:$D$112,$AB1818),"")</f>
        <v>C</v>
      </c>
      <c r="E1818" s="17" t="str">
        <f>IFERROR(INDEX(Cadastro!$G$5:$G$112,$AB1818),"")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6x1"),WEEKDAY($F1818,2)=6,AND($A1818=$A1807,$L1807&gt;0)),"Folga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67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12468</v>
      </c>
      <c r="B1819" s="17" t="s">
        <v>208</v>
      </c>
      <c r="C1819" s="17" t="str">
        <f>IFERROR(INDEX(Cadastro!$C$5:$C$112,$AB1819),"NÃO INFORMADO")</f>
        <v>MEC</v>
      </c>
      <c r="D1819" s="17" t="str">
        <f>IFERROR(INDEX(Cadastro!$D$5:$D$112,$AB1819),"")</f>
        <v>C</v>
      </c>
      <c r="E1819" s="17" t="str">
        <f>IFERROR(INDEX(Cadastro!$G$5:$G$112,$AB1819),"")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6x1"),WEEKDAY($F1819,2)=6,AND($A1819=$A1808,$L1808&gt;0)),"Folga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67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12468</v>
      </c>
      <c r="B1820" s="17" t="s">
        <v>208</v>
      </c>
      <c r="C1820" s="17" t="str">
        <f>IFERROR(INDEX(Cadastro!$C$5:$C$112,$AB1820),"NÃO INFORMADO")</f>
        <v>MEC</v>
      </c>
      <c r="D1820" s="17" t="str">
        <f>IFERROR(INDEX(Cadastro!$D$5:$D$112,$AB1820),"")</f>
        <v>C</v>
      </c>
      <c r="E1820" s="17" t="str">
        <f>IFERROR(INDEX(Cadastro!$G$5:$G$112,$AB1820),"")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6x1"),WEEKDAY($F1820,2)=6,AND($A1820=$A1809,$L1809&gt;0)),"Folga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67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12468</v>
      </c>
      <c r="B1821" s="17" t="s">
        <v>208</v>
      </c>
      <c r="C1821" s="17" t="str">
        <f>IFERROR(INDEX(Cadastro!$C$5:$C$112,$AB1821),"NÃO INFORMADO")</f>
        <v>MEC</v>
      </c>
      <c r="D1821" s="17" t="str">
        <f>IFERROR(INDEX(Cadastro!$D$5:$D$112,$AB1821),"")</f>
        <v>C</v>
      </c>
      <c r="E1821" s="17" t="str">
        <f>IFERROR(INDEX(Cadastro!$G$5:$G$112,$AB1821),"")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6x1"),WEEKDAY($F1821,2)=6,AND($A1821=$A1810,$L1810&gt;0)),"Folga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67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12468</v>
      </c>
      <c r="B1822" s="17" t="s">
        <v>208</v>
      </c>
      <c r="C1822" s="17" t="str">
        <f>IFERROR(INDEX(Cadastro!$C$5:$C$112,$AB1822),"NÃO INFORMADO")</f>
        <v>MEC</v>
      </c>
      <c r="D1822" s="17" t="str">
        <f>IFERROR(INDEX(Cadastro!$D$5:$D$112,$AB1822),"")</f>
        <v>C</v>
      </c>
      <c r="E1822" s="17" t="str">
        <f>IFERROR(INDEX(Cadastro!$G$5:$G$112,$AB1822),"")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6x1"),WEEKDAY($F1822,2)=6,AND($A1822=$A1811,$L1811&gt;0)),"Folga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IFERROR(MATCH($A1822&amp;"|"&amp;TEXT(_xlfn.MAXIFS(Cadastro!$E$5:$E$112,Cadastro!$A$5:$A$112,$A1822,Cadastro!$E$5:$E$112,"&lt;="&amp;$F1822),"yyyymmdd"),Cadastro!$I$5:$I$112,0),"")</f>
        <v>67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12468</v>
      </c>
      <c r="B1823" s="17" t="s">
        <v>208</v>
      </c>
      <c r="C1823" s="17" t="str">
        <f>IFERROR(INDEX(Cadastro!$C$5:$C$112,$AB1823),"NÃO INFORMADO")</f>
        <v>MEC</v>
      </c>
      <c r="D1823" s="17" t="str">
        <f>IFERROR(INDEX(Cadastro!$D$5:$D$112,$AB1823),"")</f>
        <v>C</v>
      </c>
      <c r="E1823" s="17" t="str">
        <f>IFERROR(INDEX(Cadastro!$G$5:$G$112,$AB1823),"")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6x1"),WEEKDAY($F1823,2)=6,AND($A1823=$A1812,$L1812&gt;0)),"Folga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67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12468</v>
      </c>
      <c r="B1824" s="17" t="s">
        <v>208</v>
      </c>
      <c r="C1824" s="17" t="str">
        <f>IFERROR(INDEX(Cadastro!$C$5:$C$112,$AB1824),"NÃO INFORMADO")</f>
        <v>MEC</v>
      </c>
      <c r="D1824" s="17" t="str">
        <f>IFERROR(INDEX(Cadastro!$D$5:$D$112,$AB1824),"")</f>
        <v>C</v>
      </c>
      <c r="E1824" s="17" t="str">
        <f>IFERROR(INDEX(Cadastro!$G$5:$G$112,$AB1824),"")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6x1"),WEEKDAY($F1824,2)=6,AND($A1824=$A1813,$L1813&gt;0)),"Folga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67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12468</v>
      </c>
      <c r="B1825" s="17" t="s">
        <v>208</v>
      </c>
      <c r="C1825" s="17" t="str">
        <f>IFERROR(INDEX(Cadastro!$C$5:$C$112,$AB1825),"NÃO INFORMADO")</f>
        <v>MEC</v>
      </c>
      <c r="D1825" s="17" t="str">
        <f>IFERROR(INDEX(Cadastro!$D$5:$D$112,$AB1825),"")</f>
        <v>C</v>
      </c>
      <c r="E1825" s="17" t="str">
        <f>IFERROR(INDEX(Cadastro!$G$5:$G$112,$AB1825),"")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6x1"),WEEKDAY($F1825,2)=6,AND($A1825=$A1814,$L1814&gt;0)),"Folga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67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12468</v>
      </c>
      <c r="B1826" s="17" t="s">
        <v>208</v>
      </c>
      <c r="C1826" s="17" t="str">
        <f>IFERROR(INDEX(Cadastro!$C$5:$C$112,$AB1826),"NÃO INFORMADO")</f>
        <v>MEC</v>
      </c>
      <c r="D1826" s="17" t="str">
        <f>IFERROR(INDEX(Cadastro!$D$5:$D$112,$AB1826),"")</f>
        <v>C</v>
      </c>
      <c r="E1826" s="17" t="str">
        <f>IFERROR(INDEX(Cadastro!$G$5:$G$112,$AB1826),"")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6x1"),WEEKDAY($F1826,2)=6,AND($A1826=$A1815,$L1815&gt;0)),"Folga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67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12468</v>
      </c>
      <c r="B1827" s="17" t="s">
        <v>208</v>
      </c>
      <c r="C1827" s="17" t="str">
        <f>IFERROR(INDEX(Cadastro!$C$5:$C$112,$AB1827),"NÃO INFORMADO")</f>
        <v>MEC</v>
      </c>
      <c r="D1827" s="17" t="str">
        <f>IFERROR(INDEX(Cadastro!$D$5:$D$112,$AB1827),"")</f>
        <v>C</v>
      </c>
      <c r="E1827" s="17" t="str">
        <f>IFERROR(INDEX(Cadastro!$G$5:$G$112,$AB1827),"")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6x1"),WEEKDAY($F1827,2)=6,AND($A1827=$A1816,$L1816&gt;0)),"Folga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67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12468</v>
      </c>
      <c r="B1828" s="17" t="s">
        <v>208</v>
      </c>
      <c r="C1828" s="17" t="str">
        <f>IFERROR(INDEX(Cadastro!$C$5:$C$112,$AB1828),"NÃO INFORMADO")</f>
        <v>MEC</v>
      </c>
      <c r="D1828" s="17" t="str">
        <f>IFERROR(INDEX(Cadastro!$D$5:$D$112,$AB1828),"")</f>
        <v>C</v>
      </c>
      <c r="E1828" s="17" t="str">
        <f>IFERROR(INDEX(Cadastro!$G$5:$G$112,$AB1828),"")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6x1"),WEEKDAY($F1828,2)=6,AND($A1828=$A1817,$L1817&gt;0)),"Folga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67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12468</v>
      </c>
      <c r="B1829" s="17" t="s">
        <v>208</v>
      </c>
      <c r="C1829" s="17" t="str">
        <f>IFERROR(INDEX(Cadastro!$C$5:$C$112,$AB1829),"NÃO INFORMADO")</f>
        <v>MEC</v>
      </c>
      <c r="D1829" s="17" t="str">
        <f>IFERROR(INDEX(Cadastro!$D$5:$D$112,$AB1829),"")</f>
        <v>C</v>
      </c>
      <c r="E1829" s="17" t="str">
        <f>IFERROR(INDEX(Cadastro!$G$5:$G$112,$AB1829),"")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6x1"),WEEKDAY($F1829,2)=6,AND($A1829=$A1818,$L1818&gt;0)),"Folga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67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12468</v>
      </c>
      <c r="B1830" s="17" t="s">
        <v>208</v>
      </c>
      <c r="C1830" s="17" t="str">
        <f>IFERROR(INDEX(Cadastro!$C$5:$C$112,$AB1830),"NÃO INFORMADO")</f>
        <v>MEC</v>
      </c>
      <c r="D1830" s="17" t="str">
        <f>IFERROR(INDEX(Cadastro!$D$5:$D$112,$AB1830),"")</f>
        <v>C</v>
      </c>
      <c r="E1830" s="17" t="str">
        <f>IFERROR(INDEX(Cadastro!$G$5:$G$112,$AB1830),"")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6x1"),WEEKDAY($F1830,2)=6,AND($A1830=$A1819,$L1819&gt;0)),"Folga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67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12468</v>
      </c>
      <c r="B1831" s="17" t="s">
        <v>208</v>
      </c>
      <c r="C1831" s="17" t="str">
        <f>IFERROR(INDEX(Cadastro!$C$5:$C$112,$AB1831),"NÃO INFORMADO")</f>
        <v>MEC</v>
      </c>
      <c r="D1831" s="17" t="str">
        <f>IFERROR(INDEX(Cadastro!$D$5:$D$112,$AB1831),"")</f>
        <v>C</v>
      </c>
      <c r="E1831" s="17" t="str">
        <f>IFERROR(INDEX(Cadastro!$G$5:$G$112,$AB1831),"")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6x1"),WEEKDAY($F1831,2)=6,AND($A1831=$A1820,$L1820&gt;0)),"Folga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67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12468</v>
      </c>
      <c r="B1832" s="17" t="s">
        <v>208</v>
      </c>
      <c r="C1832" s="17" t="str">
        <f>IFERROR(INDEX(Cadastro!$C$5:$C$112,$AB1832),"NÃO INFORMADO")</f>
        <v>MEC</v>
      </c>
      <c r="D1832" s="17" t="str">
        <f>IFERROR(INDEX(Cadastro!$D$5:$D$112,$AB1832),"")</f>
        <v>C</v>
      </c>
      <c r="E1832" s="17" t="str">
        <f>IFERROR(INDEX(Cadastro!$G$5:$G$112,$AB1832),"")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6x1"),WEEKDAY($F1832,2)=6,AND($A1832=$A1821,$L1821&gt;0)),"Folga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IFERROR(MATCH($A1832&amp;"|"&amp;TEXT(_xlfn.MAXIFS(Cadastro!$E$5:$E$112,Cadastro!$A$5:$A$112,$A1832,Cadastro!$E$5:$E$112,"&lt;="&amp;$F1832),"yyyymmdd"),Cadastro!$I$5:$I$112,0),"")</f>
        <v>67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12468</v>
      </c>
      <c r="B1833" s="17" t="s">
        <v>208</v>
      </c>
      <c r="C1833" s="17" t="str">
        <f>IFERROR(INDEX(Cadastro!$C$5:$C$112,$AB1833),"NÃO INFORMADO")</f>
        <v>MEC</v>
      </c>
      <c r="D1833" s="17" t="str">
        <f>IFERROR(INDEX(Cadastro!$D$5:$D$112,$AB1833),"")</f>
        <v>C</v>
      </c>
      <c r="E1833" s="17" t="str">
        <f>IFERROR(INDEX(Cadastro!$G$5:$G$112,$AB1833),"")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6x1"),WEEKDAY($F1833,2)=6,AND($A1833=$A1822,$L1822&gt;0)),"Folga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67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12468</v>
      </c>
      <c r="B1834" s="17" t="s">
        <v>208</v>
      </c>
      <c r="C1834" s="17" t="str">
        <f>IFERROR(INDEX(Cadastro!$C$5:$C$112,$AB1834),"NÃO INFORMADO")</f>
        <v>MEC</v>
      </c>
      <c r="D1834" s="17" t="str">
        <f>IFERROR(INDEX(Cadastro!$D$5:$D$112,$AB1834),"")</f>
        <v>C</v>
      </c>
      <c r="E1834" s="17" t="str">
        <f>IFERROR(INDEX(Cadastro!$G$5:$G$112,$AB1834),"")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6x1"),WEEKDAY($F1834,2)=6,AND($A1834=$A1823,$L1823&gt;0)),"Folga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67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12468</v>
      </c>
      <c r="B1835" s="17" t="s">
        <v>208</v>
      </c>
      <c r="C1835" s="17" t="str">
        <f>IFERROR(INDEX(Cadastro!$C$5:$C$112,$AB1835),"NÃO INFORMADO")</f>
        <v>MEC</v>
      </c>
      <c r="D1835" s="17" t="str">
        <f>IFERROR(INDEX(Cadastro!$D$5:$D$112,$AB1835),"")</f>
        <v>C</v>
      </c>
      <c r="E1835" s="17" t="str">
        <f>IFERROR(INDEX(Cadastro!$G$5:$G$112,$AB1835),"")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6x1"),WEEKDAY($F1835,2)=6,AND($A1835=$A1824,$L1824&gt;0)),"Folga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67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12468</v>
      </c>
      <c r="B1836" s="17" t="s">
        <v>208</v>
      </c>
      <c r="C1836" s="17" t="str">
        <f>IFERROR(INDEX(Cadastro!$C$5:$C$112,$AB1836),"NÃO INFORMADO")</f>
        <v>MEC</v>
      </c>
      <c r="D1836" s="17" t="str">
        <f>IFERROR(INDEX(Cadastro!$D$5:$D$112,$AB1836),"")</f>
        <v>C</v>
      </c>
      <c r="E1836" s="17" t="str">
        <f>IFERROR(INDEX(Cadastro!$G$5:$G$112,$AB1836),"")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6x1"),WEEKDAY($F1836,2)=6,AND($A1836=$A1825,$L1825&gt;0)),"Folga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IFERROR(MATCH($A1836&amp;"|"&amp;TEXT(_xlfn.MAXIFS(Cadastro!$E$5:$E$112,Cadastro!$A$5:$A$112,$A1836,Cadastro!$E$5:$E$112,"&lt;="&amp;$F1836),"yyyymmdd"),Cadastro!$I$5:$I$112,0),"")</f>
        <v>67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12468</v>
      </c>
      <c r="B1837" s="17" t="s">
        <v>208</v>
      </c>
      <c r="C1837" s="17" t="str">
        <f>IFERROR(INDEX(Cadastro!$C$5:$C$112,$AB1837),"NÃO INFORMADO")</f>
        <v>MEC</v>
      </c>
      <c r="D1837" s="17" t="str">
        <f>IFERROR(INDEX(Cadastro!$D$5:$D$112,$AB1837),"")</f>
        <v>C</v>
      </c>
      <c r="E1837" s="17" t="str">
        <f>IFERROR(INDEX(Cadastro!$G$5:$G$112,$AB1837),"")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6x1"),WEEKDAY($F1837,2)=6,AND($A1837=$A1826,$L1826&gt;0)),"Folga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IFERROR(MATCH($A1837&amp;"|"&amp;TEXT(_xlfn.MAXIFS(Cadastro!$E$5:$E$112,Cadastro!$A$5:$A$112,$A1837,Cadastro!$E$5:$E$112,"&lt;="&amp;$F1837),"yyyymmdd"),Cadastro!$I$5:$I$112,0),"")</f>
        <v>67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12468</v>
      </c>
      <c r="B1838" s="17" t="s">
        <v>208</v>
      </c>
      <c r="C1838" s="17" t="str">
        <f>IFERROR(INDEX(Cadastro!$C$5:$C$112,$AB1838),"NÃO INFORMADO")</f>
        <v>MEC</v>
      </c>
      <c r="D1838" s="17" t="str">
        <f>IFERROR(INDEX(Cadastro!$D$5:$D$112,$AB1838),"")</f>
        <v>C</v>
      </c>
      <c r="E1838" s="17" t="str">
        <f>IFERROR(INDEX(Cadastro!$G$5:$G$112,$AB1838),"")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6x1"),WEEKDAY($F1838,2)=6,AND($A1838=$A1827,$L1827&gt;0)),"Folga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67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54179</v>
      </c>
      <c r="B1839" s="17" t="s">
        <v>209</v>
      </c>
      <c r="C1839" s="17" t="str">
        <f>IFERROR(INDEX(Cadastro!$C$5:$C$112,$AB1839),"NÃO INFORMADO")</f>
        <v>ELE</v>
      </c>
      <c r="D1839" s="17" t="str">
        <f>IFERROR(INDEX(Cadastro!$D$5:$D$112,$AB1839),"")</f>
        <v>6x1</v>
      </c>
      <c r="E1839" s="17" t="str">
        <f>IFERROR(INDEX(Cadastro!$G$5:$G$112,$AB1839),"")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6x1"),WEEKDAY($F1839,2)=6,AND($A1839=$A1828,$L1828&gt;0)),"Folga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69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54179</v>
      </c>
      <c r="B1840" s="17" t="s">
        <v>209</v>
      </c>
      <c r="C1840" s="17" t="str">
        <f>IFERROR(INDEX(Cadastro!$C$5:$C$112,$AB1840),"NÃO INFORMADO")</f>
        <v>ELE</v>
      </c>
      <c r="D1840" s="17" t="str">
        <f>IFERROR(INDEX(Cadastro!$D$5:$D$112,$AB1840),"")</f>
        <v>6x1</v>
      </c>
      <c r="E1840" s="17" t="str">
        <f>IFERROR(INDEX(Cadastro!$G$5:$G$112,$AB1840),"")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6x1"),WEEKDAY($F1840,2)=6,AND($A1840=$A1829,$L1829&gt;0)),"Folga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69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54179</v>
      </c>
      <c r="B1841" s="17" t="s">
        <v>209</v>
      </c>
      <c r="C1841" s="17" t="str">
        <f>IFERROR(INDEX(Cadastro!$C$5:$C$112,$AB1841),"NÃO INFORMADO")</f>
        <v>ELE</v>
      </c>
      <c r="D1841" s="17" t="str">
        <f>IFERROR(INDEX(Cadastro!$D$5:$D$112,$AB1841),"")</f>
        <v>6x1</v>
      </c>
      <c r="E1841" s="17" t="str">
        <f>IFERROR(INDEX(Cadastro!$G$5:$G$112,$AB1841),"")</f>
        <v>6x1</v>
      </c>
      <c r="F1841" s="29">
        <v>46267</v>
      </c>
      <c r="G1841" s="32" t="str">
        <f t="shared" si="312"/>
        <v>qua</v>
      </c>
      <c r="H1841" s="31" t="str">
        <f>IF($L1841=0,"",_xlfn.MINIFS(Dados!$Q:$Q,Dados!$A:$A,$A1841,Dados!$S:$S,$F1841))</f>
        <v/>
      </c>
      <c r="I1841" s="31" t="str">
        <f>IF($H1841="","",_xlfn.MAXIFS(Dados!$R:$R,Dados!$A:$A,$A1841,Dados!$S:$S,$F1841))</f>
        <v/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0</v>
      </c>
      <c r="M1841" s="30">
        <f>IFERROR(INDEX(Parâmetros!$E$6:$E$11,MATCH($K1841,Parâmetros!$A$6:$A$11,0)),"")</f>
        <v>8.8000000000000007</v>
      </c>
      <c r="N1841" s="33">
        <f t="shared" si="313"/>
        <v>0</v>
      </c>
      <c r="O1841" s="33">
        <f>Parâmetros!$E$13</f>
        <v>0.8</v>
      </c>
      <c r="P1841" s="32" t="str">
        <f>IF(OR($M1841="",$F1841&gt;Parâmetros!$E$14),"Não","Sim")</f>
        <v>Não</v>
      </c>
      <c r="Q1841" s="32" t="str">
        <f t="shared" si="314"/>
        <v/>
      </c>
      <c r="R1841" s="32" t="str">
        <f t="shared" si="315"/>
        <v/>
      </c>
      <c r="S1841" s="30" t="str">
        <f t="shared" si="316"/>
        <v/>
      </c>
      <c r="T1841" s="32" t="str">
        <f>IF($Q1841&lt;&gt;"Sim","",IF($N1841&gt;Parâmetros!$E$15,"Sim","Não"))</f>
        <v/>
      </c>
      <c r="U1841" s="17" t="str">
        <f t="shared" si="317"/>
        <v>Fora da apuração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6x1"),WEEKDAY($F1841,2)=6,AND($A1841=$A1830,$L1830&gt;0)),"Folga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FALTA DE REGISTRO · dia útil da escala 6x1</v>
      </c>
      <c r="W1841" s="34" t="str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Falta de registro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69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54179</v>
      </c>
      <c r="B1842" s="17" t="s">
        <v>209</v>
      </c>
      <c r="C1842" s="17" t="str">
        <f>IFERROR(INDEX(Cadastro!$C$5:$C$112,$AB1842),"NÃO INFORMADO")</f>
        <v>ELE</v>
      </c>
      <c r="D1842" s="17" t="str">
        <f>IFERROR(INDEX(Cadastro!$D$5:$D$112,$AB1842),"")</f>
        <v>6x1</v>
      </c>
      <c r="E1842" s="17" t="str">
        <f>IFERROR(INDEX(Cadastro!$G$5:$G$112,$AB1842),"")</f>
        <v>6x1</v>
      </c>
      <c r="F1842" s="29">
        <v>46268</v>
      </c>
      <c r="G1842" s="32" t="str">
        <f t="shared" si="312"/>
        <v>qui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0</v>
      </c>
      <c r="M1842" s="30">
        <f>IFERROR(INDEX(Parâmetros!$E$6:$E$11,MATCH($K1842,Parâmetros!$A$6:$A$11,0)),"")</f>
        <v>8.8000000000000007</v>
      </c>
      <c r="N1842" s="33">
        <f t="shared" si="313"/>
        <v>0</v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14"/>
        <v/>
      </c>
      <c r="R1842" s="32" t="str">
        <f t="shared" si="315"/>
        <v/>
      </c>
      <c r="S1842" s="30" t="str">
        <f t="shared" si="316"/>
        <v/>
      </c>
      <c r="T1842" s="32" t="str">
        <f>IF($Q1842&lt;&gt;"Sim","",IF($N1842&gt;Parâmetros!$E$15,"Sim","Não"))</f>
        <v/>
      </c>
      <c r="U1842" s="17" t="str">
        <f t="shared" si="317"/>
        <v>Fora da apuração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6x1"),WEEKDAY($F1842,2)=6,AND($A1842=$A1831,$L1831&gt;0)),"Folga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FALTA DE REGISTRO · dia útil da escala 6x1</v>
      </c>
      <c r="W1842" s="34" t="str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Falta de registro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IFERROR(MATCH($A1842&amp;"|"&amp;TEXT(_xlfn.MAXIFS(Cadastro!$E$5:$E$112,Cadastro!$A$5:$A$112,$A1842,Cadastro!$E$5:$E$112,"&lt;="&amp;$F1842),"yyyymmdd"),Cadastro!$I$5:$I$112,0),"")</f>
        <v>69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54179</v>
      </c>
      <c r="B1843" s="17" t="s">
        <v>209</v>
      </c>
      <c r="C1843" s="17" t="str">
        <f>IFERROR(INDEX(Cadastro!$C$5:$C$112,$AB1843),"NÃO INFORMADO")</f>
        <v>ELE</v>
      </c>
      <c r="D1843" s="17" t="str">
        <f>IFERROR(INDEX(Cadastro!$D$5:$D$112,$AB1843),"")</f>
        <v>6x1</v>
      </c>
      <c r="E1843" s="17" t="str">
        <f>IFERROR(INDEX(Cadastro!$G$5:$G$112,$AB1843),"")</f>
        <v>6x1</v>
      </c>
      <c r="F1843" s="29">
        <v>46269</v>
      </c>
      <c r="G1843" s="32" t="str">
        <f t="shared" si="312"/>
        <v>sex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0</v>
      </c>
      <c r="M1843" s="30">
        <f>IFERROR(INDEX(Parâmetros!$E$6:$E$11,MATCH($K1843,Parâmetros!$A$6:$A$11,0)),"")</f>
        <v>8.8000000000000007</v>
      </c>
      <c r="N1843" s="33">
        <f t="shared" si="313"/>
        <v>0</v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14"/>
        <v/>
      </c>
      <c r="R1843" s="32" t="str">
        <f t="shared" si="315"/>
        <v/>
      </c>
      <c r="S1843" s="30" t="str">
        <f t="shared" si="316"/>
        <v/>
      </c>
      <c r="T1843" s="32" t="str">
        <f>IF($Q1843&lt;&gt;"Sim","",IF($N1843&gt;Parâmetros!$E$15,"Sim","Não"))</f>
        <v/>
      </c>
      <c r="U1843" s="17" t="str">
        <f t="shared" si="317"/>
        <v>Fora da apuração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6x1"),WEEKDAY($F1843,2)=6,AND($A1843=$A1832,$L1832&gt;0)),"Folga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FALTA DE REGISTRO · dia útil da escala 6x1</v>
      </c>
      <c r="W1843" s="34" t="str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Falta de registro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IFERROR(MATCH($A1843&amp;"|"&amp;TEXT(_xlfn.MAXIFS(Cadastro!$E$5:$E$112,Cadastro!$A$5:$A$112,$A1843,Cadastro!$E$5:$E$112,"&lt;="&amp;$F1843),"yyyymmdd"),Cadastro!$I$5:$I$112,0),"")</f>
        <v>69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54179</v>
      </c>
      <c r="B1844" s="17" t="s">
        <v>209</v>
      </c>
      <c r="C1844" s="17" t="str">
        <f>IFERROR(INDEX(Cadastro!$C$5:$C$112,$AB1844),"NÃO INFORMADO")</f>
        <v>ELE</v>
      </c>
      <c r="D1844" s="17" t="str">
        <f>IFERROR(INDEX(Cadastro!$D$5:$D$112,$AB1844),"")</f>
        <v>6x1</v>
      </c>
      <c r="E1844" s="17" t="str">
        <f>IFERROR(INDEX(Cadastro!$G$5:$G$112,$AB1844),"")</f>
        <v>6x1</v>
      </c>
      <c r="F1844" s="29">
        <v>46270</v>
      </c>
      <c r="G1844" s="32" t="str">
        <f t="shared" si="312"/>
        <v>sáb</v>
      </c>
      <c r="H1844" s="31" t="str">
        <f>IF($L1844=0,"",_xlfn.MINIFS(Dados!$Q:$Q,Dados!$A:$A,$A1844,Dados!$S:$S,$F1844))</f>
        <v/>
      </c>
      <c r="I1844" s="31" t="str">
        <f>IF($H1844="","",_xlfn.MAXIFS(Dados!$R:$R,Dados!$A:$A,$A1844,Dados!$S:$S,$F1844))</f>
        <v/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/>
      </c>
      <c r="L1844" s="30">
        <f>SUMIFS(Dados!$E:$E,Dados!$A:$A,$A1844,Dados!$S:$S,$F1844)</f>
        <v>0</v>
      </c>
      <c r="M1844" s="30" t="str">
        <f>IFERROR(INDEX(Parâmetros!$E$6:$E$11,MATCH($K1844,Parâmetros!$A$6:$A$11,0)),"")</f>
        <v/>
      </c>
      <c r="N1844" s="33" t="str">
        <f t="shared" si="313"/>
        <v/>
      </c>
      <c r="O1844" s="33">
        <f>Parâmetros!$E$13</f>
        <v>0.8</v>
      </c>
      <c r="P1844" s="32" t="str">
        <f>IF(OR($M1844="",$F1844&gt;Parâmetros!$E$14),"Não","Sim")</f>
        <v>Não</v>
      </c>
      <c r="Q1844" s="32" t="str">
        <f t="shared" si="314"/>
        <v/>
      </c>
      <c r="R1844" s="32" t="str">
        <f t="shared" si="315"/>
        <v/>
      </c>
      <c r="S1844" s="30" t="str">
        <f t="shared" si="316"/>
        <v/>
      </c>
      <c r="T1844" s="32" t="str">
        <f>IF($Q1844&lt;&gt;"Sim","",IF($N1844&gt;Parâmetros!$E$15,"Sim","Não"))</f>
        <v/>
      </c>
      <c r="U1844" s="17" t="str">
        <f t="shared" si="317"/>
        <v>Folga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6x1"),WEEKDAY($F1844,2)=6,AND($A1844=$A1833,$L1833&gt;0)),"Folga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Folga de fim de semana · sem apontamento no sábado nem no domingo</v>
      </c>
      <c r="W1844" s="34" t="str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Folga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69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54179</v>
      </c>
      <c r="B1845" s="17" t="s">
        <v>209</v>
      </c>
      <c r="C1845" s="17" t="str">
        <f>IFERROR(INDEX(Cadastro!$C$5:$C$112,$AB1845),"NÃO INFORMADO")</f>
        <v>ELE</v>
      </c>
      <c r="D1845" s="17" t="str">
        <f>IFERROR(INDEX(Cadastro!$D$5:$D$112,$AB1845),"")</f>
        <v>6x1</v>
      </c>
      <c r="E1845" s="17" t="str">
        <f>IFERROR(INDEX(Cadastro!$G$5:$G$112,$AB1845),"")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6x1"),WEEKDAY($F1845,2)=6,AND($A1845=$A1834,$L1834&gt;0)),"Folga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sem apontamento no sábado nem no domingo</v>
      </c>
      <c r="W1845" s="34" t="str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69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54179</v>
      </c>
      <c r="B1846" s="17" t="s">
        <v>209</v>
      </c>
      <c r="C1846" s="17" t="str">
        <f>IFERROR(INDEX(Cadastro!$C$5:$C$112,$AB1846),"NÃO INFORMADO")</f>
        <v>ELE</v>
      </c>
      <c r="D1846" s="17" t="str">
        <f>IFERROR(INDEX(Cadastro!$D$5:$D$112,$AB1846),"")</f>
        <v>6x1</v>
      </c>
      <c r="E1846" s="17" t="str">
        <f>IFERROR(INDEX(Cadastro!$G$5:$G$112,$AB1846),"")</f>
        <v>6x1</v>
      </c>
      <c r="F1846" s="29">
        <v>46272</v>
      </c>
      <c r="G1846" s="32" t="str">
        <f t="shared" si="312"/>
        <v>seg</v>
      </c>
      <c r="H1846" s="31" t="str">
        <f>IF($L1846=0,"",_xlfn.MINIFS(Dados!$Q:$Q,Dados!$A:$A,$A1846,Dados!$S:$S,$F1846))</f>
        <v/>
      </c>
      <c r="I1846" s="31" t="str">
        <f>IF($H1846="","",_xlfn.MAXIFS(Dados!$R:$R,Dados!$A:$A,$A1846,Dados!$S:$S,$F1846))</f>
        <v/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0</v>
      </c>
      <c r="M1846" s="30">
        <f>IFERROR(INDEX(Parâmetros!$E$6:$E$11,MATCH($K1846,Parâmetros!$A$6:$A$11,0)),"")</f>
        <v>8.8000000000000007</v>
      </c>
      <c r="N1846" s="33">
        <f t="shared" si="313"/>
        <v>0</v>
      </c>
      <c r="O1846" s="33">
        <f>Parâmetros!$E$13</f>
        <v>0.8</v>
      </c>
      <c r="P1846" s="32" t="str">
        <f>IF(OR($M1846="",$F1846&gt;Parâmetros!$E$14),"Não","Sim")</f>
        <v>Não</v>
      </c>
      <c r="Q1846" s="32" t="str">
        <f t="shared" si="314"/>
        <v/>
      </c>
      <c r="R1846" s="32" t="str">
        <f t="shared" si="315"/>
        <v/>
      </c>
      <c r="S1846" s="30" t="str">
        <f t="shared" si="316"/>
        <v/>
      </c>
      <c r="T1846" s="32" t="str">
        <f>IF($Q1846&lt;&gt;"Sim","",IF($N1846&gt;Parâmetros!$E$15,"Sim","Não"))</f>
        <v/>
      </c>
      <c r="U1846" s="17" t="str">
        <f t="shared" si="317"/>
        <v>Fora da apuração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6x1"),WEEKDAY($F1846,2)=6,AND($A1846=$A1835,$L1835&gt;0)),"Folga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FALTA DE REGISTRO · dia útil da escala 6x1</v>
      </c>
      <c r="W1846" s="34" t="str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Falta de registro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69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54179</v>
      </c>
      <c r="B1847" s="17" t="s">
        <v>209</v>
      </c>
      <c r="C1847" s="17" t="str">
        <f>IFERROR(INDEX(Cadastro!$C$5:$C$112,$AB1847),"NÃO INFORMADO")</f>
        <v>ELE</v>
      </c>
      <c r="D1847" s="17" t="str">
        <f>IFERROR(INDEX(Cadastro!$D$5:$D$112,$AB1847),"")</f>
        <v>6x1</v>
      </c>
      <c r="E1847" s="17" t="str">
        <f>IFERROR(INDEX(Cadastro!$G$5:$G$112,$AB1847),"")</f>
        <v>6x1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0</v>
      </c>
      <c r="M1847" s="30">
        <f>IFERROR(INDEX(Parâmetros!$E$6:$E$11,MATCH($K1847,Parâmetros!$A$6:$A$11,0)),"")</f>
        <v>8.8000000000000007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Não</v>
      </c>
      <c r="Q1847" s="32" t="str">
        <f t="shared" si="314"/>
        <v/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Fora da apuração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6x1"),WEEKDAY($F1847,2)=6,AND($A1847=$A1836,$L1836&gt;0)),"Folga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útil da escala 6x1</v>
      </c>
      <c r="W1847" s="34" t="str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69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54179</v>
      </c>
      <c r="B1848" s="17" t="s">
        <v>209</v>
      </c>
      <c r="C1848" s="17" t="str">
        <f>IFERROR(INDEX(Cadastro!$C$5:$C$112,$AB1848),"NÃO INFORMADO")</f>
        <v>ELE</v>
      </c>
      <c r="D1848" s="17" t="str">
        <f>IFERROR(INDEX(Cadastro!$D$5:$D$112,$AB1848),"")</f>
        <v>6x1</v>
      </c>
      <c r="E1848" s="17" t="str">
        <f>IFERROR(INDEX(Cadastro!$G$5:$G$112,$AB1848),"")</f>
        <v>6x1</v>
      </c>
      <c r="F1848" s="29">
        <v>46274</v>
      </c>
      <c r="G1848" s="32" t="str">
        <f t="shared" si="312"/>
        <v>qua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0</v>
      </c>
      <c r="M1848" s="30">
        <f>IFERROR(INDEX(Parâmetros!$E$6:$E$11,MATCH($K1848,Parâmetros!$A$6:$A$11,0)),"")</f>
        <v>8.8000000000000007</v>
      </c>
      <c r="N1848" s="33">
        <f t="shared" si="313"/>
        <v>0</v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14"/>
        <v/>
      </c>
      <c r="R1848" s="32" t="str">
        <f t="shared" si="315"/>
        <v/>
      </c>
      <c r="S1848" s="30" t="str">
        <f t="shared" si="316"/>
        <v/>
      </c>
      <c r="T1848" s="32" t="str">
        <f>IF($Q1848&lt;&gt;"Sim","",IF($N1848&gt;Parâmetros!$E$15,"Sim","Não"))</f>
        <v/>
      </c>
      <c r="U1848" s="17" t="str">
        <f t="shared" si="317"/>
        <v>Fora da apuração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6x1"),WEEKDAY($F1848,2)=6,AND($A1848=$A1837,$L1837&gt;0)),"Folga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FALTA DE REGISTRO · dia útil da escala 6x1</v>
      </c>
      <c r="W1848" s="34" t="str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Falta de registro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69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54179</v>
      </c>
      <c r="B1849" s="17" t="s">
        <v>209</v>
      </c>
      <c r="C1849" s="17" t="str">
        <f>IFERROR(INDEX(Cadastro!$C$5:$C$112,$AB1849),"NÃO INFORMADO")</f>
        <v>ELE</v>
      </c>
      <c r="D1849" s="17" t="str">
        <f>IFERROR(INDEX(Cadastro!$D$5:$D$112,$AB1849),"")</f>
        <v>6x1</v>
      </c>
      <c r="E1849" s="17" t="str">
        <f>IFERROR(INDEX(Cadastro!$G$5:$G$112,$AB1849),"")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6x1"),WEEKDAY($F1849,2)=6,AND($A1849=$A1838,$L1838&gt;0)),"Folga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IFERROR(MATCH($A1849&amp;"|"&amp;TEXT(_xlfn.MAXIFS(Cadastro!$E$5:$E$112,Cadastro!$A$5:$A$112,$A1849,Cadastro!$E$5:$E$112,"&lt;="&amp;$F1849),"yyyymmdd"),Cadastro!$I$5:$I$112,0),"")</f>
        <v>69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54179</v>
      </c>
      <c r="B1850" s="17" t="s">
        <v>209</v>
      </c>
      <c r="C1850" s="17" t="str">
        <f>IFERROR(INDEX(Cadastro!$C$5:$C$112,$AB1850),"NÃO INFORMADO")</f>
        <v>ELE</v>
      </c>
      <c r="D1850" s="17" t="str">
        <f>IFERROR(INDEX(Cadastro!$D$5:$D$112,$AB1850),"")</f>
        <v>6x1</v>
      </c>
      <c r="E1850" s="17" t="str">
        <f>IFERROR(INDEX(Cadastro!$G$5:$G$112,$AB1850),"")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6x1"),WEEKDAY($F1850,2)=6,AND($A1850=$A1839,$L1839&gt;0)),"Folga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69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54179</v>
      </c>
      <c r="B1851" s="17" t="s">
        <v>209</v>
      </c>
      <c r="C1851" s="17" t="str">
        <f>IFERROR(INDEX(Cadastro!$C$5:$C$112,$AB1851),"NÃO INFORMADO")</f>
        <v>ELE</v>
      </c>
      <c r="D1851" s="17" t="str">
        <f>IFERROR(INDEX(Cadastro!$D$5:$D$112,$AB1851),"")</f>
        <v>6x1</v>
      </c>
      <c r="E1851" s="17" t="str">
        <f>IFERROR(INDEX(Cadastro!$G$5:$G$112,$AB1851),"")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6x1"),WEEKDAY($F1851,2)=6,AND($A1851=$A1840,$L1840&gt;0)),"Folga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apontou no domingo anterior</v>
      </c>
      <c r="W1851" s="34" t="str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69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54179</v>
      </c>
      <c r="B1852" s="17" t="s">
        <v>209</v>
      </c>
      <c r="C1852" s="17" t="str">
        <f>IFERROR(INDEX(Cadastro!$C$5:$C$112,$AB1852),"NÃO INFORMADO")</f>
        <v>ELE</v>
      </c>
      <c r="D1852" s="17" t="str">
        <f>IFERROR(INDEX(Cadastro!$D$5:$D$112,$AB1852),"")</f>
        <v>6x1</v>
      </c>
      <c r="E1852" s="17" t="str">
        <f>IFERROR(INDEX(Cadastro!$G$5:$G$112,$AB1852),"")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6x1"),WEEKDAY($F1852,2)=6,AND($A1852=$A1841,$L1841&gt;0)),"Folga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69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54179</v>
      </c>
      <c r="B1853" s="17" t="s">
        <v>209</v>
      </c>
      <c r="C1853" s="17" t="str">
        <f>IFERROR(INDEX(Cadastro!$C$5:$C$112,$AB1853),"NÃO INFORMADO")</f>
        <v>ELE</v>
      </c>
      <c r="D1853" s="17" t="str">
        <f>IFERROR(INDEX(Cadastro!$D$5:$D$112,$AB1853),"")</f>
        <v>6x1</v>
      </c>
      <c r="E1853" s="17" t="str">
        <f>IFERROR(INDEX(Cadastro!$G$5:$G$112,$AB1853),"")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6x1"),WEEKDAY($F1853,2)=6,AND($A1853=$A1842,$L1842&gt;0)),"Folga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69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54179</v>
      </c>
      <c r="B1854" s="17" t="s">
        <v>209</v>
      </c>
      <c r="C1854" s="17" t="str">
        <f>IFERROR(INDEX(Cadastro!$C$5:$C$112,$AB1854),"NÃO INFORMADO")</f>
        <v>ELE</v>
      </c>
      <c r="D1854" s="17" t="str">
        <f>IFERROR(INDEX(Cadastro!$D$5:$D$112,$AB1854),"")</f>
        <v>6x1</v>
      </c>
      <c r="E1854" s="17" t="str">
        <f>IFERROR(INDEX(Cadastro!$G$5:$G$112,$AB1854),"")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6x1"),WEEKDAY($F1854,2)=6,AND($A1854=$A1843,$L1843&gt;0)),"Folga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69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54179</v>
      </c>
      <c r="B1855" s="17" t="s">
        <v>209</v>
      </c>
      <c r="C1855" s="17" t="str">
        <f>IFERROR(INDEX(Cadastro!$C$5:$C$112,$AB1855),"NÃO INFORMADO")</f>
        <v>ELE</v>
      </c>
      <c r="D1855" s="17" t="str">
        <f>IFERROR(INDEX(Cadastro!$D$5:$D$112,$AB1855),"")</f>
        <v>6x1</v>
      </c>
      <c r="E1855" s="17" t="str">
        <f>IFERROR(INDEX(Cadastro!$G$5:$G$112,$AB1855),"")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6x1"),WEEKDAY($F1855,2)=6,AND($A1855=$A1844,$L1844&gt;0)),"Folga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69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54179</v>
      </c>
      <c r="B1856" s="17" t="s">
        <v>209</v>
      </c>
      <c r="C1856" s="17" t="str">
        <f>IFERROR(INDEX(Cadastro!$C$5:$C$112,$AB1856),"NÃO INFORMADO")</f>
        <v>ELE</v>
      </c>
      <c r="D1856" s="17" t="str">
        <f>IFERROR(INDEX(Cadastro!$D$5:$D$112,$AB1856),"")</f>
        <v>6x1</v>
      </c>
      <c r="E1856" s="17" t="str">
        <f>IFERROR(INDEX(Cadastro!$G$5:$G$112,$AB1856),"")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6x1"),WEEKDAY($F1856,2)=6,AND($A1856=$A1845,$L1845&gt;0)),"Folga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69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54179</v>
      </c>
      <c r="B1857" s="17" t="s">
        <v>209</v>
      </c>
      <c r="C1857" s="17" t="str">
        <f>IFERROR(INDEX(Cadastro!$C$5:$C$112,$AB1857),"NÃO INFORMADO")</f>
        <v>ELE</v>
      </c>
      <c r="D1857" s="17" t="str">
        <f>IFERROR(INDEX(Cadastro!$D$5:$D$112,$AB1857),"")</f>
        <v>6x1</v>
      </c>
      <c r="E1857" s="17" t="str">
        <f>IFERROR(INDEX(Cadastro!$G$5:$G$112,$AB1857),"")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6x1"),WEEKDAY($F1857,2)=6,AND($A1857=$A1846,$L1846&gt;0)),"Folga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69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54179</v>
      </c>
      <c r="B1858" s="17" t="s">
        <v>209</v>
      </c>
      <c r="C1858" s="17" t="str">
        <f>IFERROR(INDEX(Cadastro!$C$5:$C$112,$AB1858),"NÃO INFORMADO")</f>
        <v>ELE</v>
      </c>
      <c r="D1858" s="17" t="str">
        <f>IFERROR(INDEX(Cadastro!$D$5:$D$112,$AB1858),"")</f>
        <v>6x1</v>
      </c>
      <c r="E1858" s="17" t="str">
        <f>IFERROR(INDEX(Cadastro!$G$5:$G$112,$AB1858),"")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6x1"),WEEKDAY($F1858,2)=6,AND($A1858=$A1847,$L1847&gt;0)),"Folga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69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54179</v>
      </c>
      <c r="B1859" s="17" t="s">
        <v>209</v>
      </c>
      <c r="C1859" s="17" t="str">
        <f>IFERROR(INDEX(Cadastro!$C$5:$C$112,$AB1859),"NÃO INFORMADO")</f>
        <v>ELE</v>
      </c>
      <c r="D1859" s="17" t="str">
        <f>IFERROR(INDEX(Cadastro!$D$5:$D$112,$AB1859),"")</f>
        <v>6x1</v>
      </c>
      <c r="E1859" s="17" t="str">
        <f>IFERROR(INDEX(Cadastro!$G$5:$G$112,$AB1859),"")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6x1"),WEEKDAY($F1859,2)=6,AND($A1859=$A1848,$L1848&gt;0)),"Folga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69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54179</v>
      </c>
      <c r="B1860" s="17" t="s">
        <v>209</v>
      </c>
      <c r="C1860" s="17" t="str">
        <f>IFERROR(INDEX(Cadastro!$C$5:$C$112,$AB1860),"NÃO INFORMADO")</f>
        <v>ELE</v>
      </c>
      <c r="D1860" s="17" t="str">
        <f>IFERROR(INDEX(Cadastro!$D$5:$D$112,$AB1860),"")</f>
        <v>6x1</v>
      </c>
      <c r="E1860" s="17" t="str">
        <f>IFERROR(INDEX(Cadastro!$G$5:$G$112,$AB1860),"")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folga da escala 5x2",IF($Y1860="Folga",IF(AND($D1860="5x2",OR(WEEKDAY($F1860,2)=6,WEEKDAY($F1860,2)=7)),"Folga de fim de semana da escala 5x2",IF(AND(OR($D1860="6x1",$D1860="FF 6x1"),WEEKDAY($F1860,2)=6,AND($A1860=$A1849,$L1849&gt;0)),"Folga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$112,$AB1860),"")="",IF($L1860&gt;0,1,0),IF(IFERROR(INDEX(Cadastro!$F$5:$F$112,$AB1860),"")&lt;=IFERROR(INDEX(Parâmetros!$B$39:$B$48,MATCH($E1860,Parâmetros!$A$39:$A$48,0)),99),IFERROR(INDEX(Cadastro!$F$5:$F$112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$112,$AB1860),"")="",0,IF(IFERROR(INDEX(Cadastro!$F$5:$F$112,$AB1860),"")&gt;IFERROR(INDEX(Parâmetros!$B$39:$B$48,MATCH($E1860,Parâmetros!$A$39:$A$48,0)),99),IFERROR(INDEX(Cadastro!$F$5:$F$112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registro"),IF(AND($AB1860&lt;&gt;$AB1859,IFERROR(INDEX(Cadastro!$F$5:$F$112,$AB1860),"")=""),"Indeterminado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IFERROR(MATCH($A1860&amp;"|"&amp;TEXT(_xlfn.MAXIFS(Cadastro!$E$5:$E$112,Cadastro!$A$5:$A$112,$A1860,Cadastro!$E$5:$E$112,"&lt;="&amp;$F1860),"yyyymmdd"),Cadastro!$I$5:$I$112,0),"")</f>
        <v>69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54179</v>
      </c>
      <c r="B1861" s="17" t="s">
        <v>209</v>
      </c>
      <c r="C1861" s="17" t="str">
        <f>IFERROR(INDEX(Cadastro!$C$5:$C$112,$AB1861),"NÃO INFORMADO")</f>
        <v>ELE</v>
      </c>
      <c r="D1861" s="17" t="str">
        <f>IFERROR(INDEX(Cadastro!$D$5:$D$112,$AB1861),"")</f>
        <v>6x1</v>
      </c>
      <c r="E1861" s="17" t="str">
        <f>IFERROR(INDEX(Cadastro!$G$5:$G$112,$AB1861),"")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folga da escala 5x2",IF($Y1861="Folga",IF(AND($D1861="5x2",OR(WEEKDAY($F1861,2)=6,WEEKDAY($F1861,2)=7)),"Folga de fim de semana da escala 5x2",IF(AND(OR($D1861="6x1",$D1861="FF 6x1"),WEEKDAY($F1861,2)=6,AND($A1861=$A1850,$L1850&gt;0)),"Folga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$112,$AB1861),"")="",IF($L1861&gt;0,1,0),IF(IFERROR(INDEX(Cadastro!$F$5:$F$112,$AB1861),"")&lt;=IFERROR(INDEX(Parâmetros!$B$39:$B$48,MATCH($E1861,Parâmetros!$A$39:$A$48,0)),99),IFERROR(INDEX(Cadastro!$F$5:$F$112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$112,$AB1861),"")="",0,IF(IFERROR(INDEX(Cadastro!$F$5:$F$112,$AB1861),"")&gt;IFERROR(INDEX(Parâmetros!$B$39:$B$48,MATCH($E1861,Parâmetros!$A$39:$A$48,0)),99),IFERROR(INDEX(Cadastro!$F$5:$F$112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registro"),IF(AND($AB1861&lt;&gt;$AB1860,IFERROR(INDEX(Cadastro!$F$5:$F$112,$AB1861),"")=""),"Indeterminado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IFERROR(MATCH($A1861&amp;"|"&amp;TEXT(_xlfn.MAXIFS(Cadastro!$E$5:$E$112,Cadastro!$A$5:$A$112,$A1861,Cadastro!$E$5:$E$112,"&lt;="&amp;$F1861),"yyyymmdd"),Cadastro!$I$5:$I$112,0),"")</f>
        <v>69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54179</v>
      </c>
      <c r="B1862" s="17" t="s">
        <v>209</v>
      </c>
      <c r="C1862" s="17" t="str">
        <f>IFERROR(INDEX(Cadastro!$C$5:$C$112,$AB1862),"NÃO INFORMADO")</f>
        <v>ELE</v>
      </c>
      <c r="D1862" s="17" t="str">
        <f>IFERROR(INDEX(Cadastro!$D$5:$D$112,$AB1862),"")</f>
        <v>6x1</v>
      </c>
      <c r="E1862" s="17" t="str">
        <f>IFERROR(INDEX(Cadastro!$G$5:$G$112,$AB1862),"")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folga da escala 5x2",IF($Y1862="Folga",IF(AND($D1862="5x2",OR(WEEKDAY($F1862,2)=6,WEEKDAY($F1862,2)=7)),"Folga de fim de semana da escala 5x2",IF(AND(OR($D1862="6x1",$D1862="FF 6x1"),WEEKDAY($F1862,2)=6,AND($A1862=$A1851,$L1851&gt;0)),"Folga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$112,$AB1862),"")="",IF($L1862&gt;0,1,0),IF(IFERROR(INDEX(Cadastro!$F$5:$F$112,$AB1862),"")&lt;=IFERROR(INDEX(Parâmetros!$B$39:$B$48,MATCH($E1862,Parâmetros!$A$39:$A$48,0)),99),IFERROR(INDEX(Cadastro!$F$5:$F$112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$112,$AB1862),"")="",0,IF(IFERROR(INDEX(Cadastro!$F$5:$F$112,$AB1862),"")&gt;IFERROR(INDEX(Parâmetros!$B$39:$B$48,MATCH($E1862,Parâmetros!$A$39:$A$48,0)),99),IFERROR(INDEX(Cadastro!$F$5:$F$112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registro"),IF(AND($AB1862&lt;&gt;$AB1861,IFERROR(INDEX(Cadastro!$F$5:$F$112,$AB1862),"")=""),"Indeterminado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IFERROR(MATCH($A1862&amp;"|"&amp;TEXT(_xlfn.MAXIFS(Cadastro!$E$5:$E$112,Cadastro!$A$5:$A$112,$A1862,Cadastro!$E$5:$E$112,"&lt;="&amp;$F1862),"yyyymmdd"),Cadastro!$I$5:$I$112,0),"")</f>
        <v>69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54179</v>
      </c>
      <c r="B1863" s="17" t="s">
        <v>209</v>
      </c>
      <c r="C1863" s="17" t="str">
        <f>IFERROR(INDEX(Cadastro!$C$5:$C$112,$AB1863),"NÃO INFORMADO")</f>
        <v>ELE</v>
      </c>
      <c r="D1863" s="17" t="str">
        <f>IFERROR(INDEX(Cadastro!$D$5:$D$112,$AB1863),"")</f>
        <v>6x1</v>
      </c>
      <c r="E1863" s="17" t="str">
        <f>IFERROR(INDEX(Cadastro!$G$5:$G$112,$AB1863),"")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folga da escala 5x2",IF($Y1863="Folga",IF(AND($D1863="5x2",OR(WEEKDAY($F1863,2)=6,WEEKDAY($F1863,2)=7)),"Folga de fim de semana da escala 5x2",IF(AND(OR($D1863="6x1",$D1863="FF 6x1"),WEEKDAY($F1863,2)=6,AND($A1863=$A1852,$L1852&gt;0)),"Folga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$112,$AB1863),"")="",IF($L1863&gt;0,1,0),IF(IFERROR(INDEX(Cadastro!$F$5:$F$112,$AB1863),"")&lt;=IFERROR(INDEX(Parâmetros!$B$39:$B$48,MATCH($E1863,Parâmetros!$A$39:$A$48,0)),99),IFERROR(INDEX(Cadastro!$F$5:$F$112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$112,$AB1863),"")="",0,IF(IFERROR(INDEX(Cadastro!$F$5:$F$112,$AB1863),"")&gt;IFERROR(INDEX(Parâmetros!$B$39:$B$48,MATCH($E1863,Parâmetros!$A$39:$A$48,0)),99),IFERROR(INDEX(Cadastro!$F$5:$F$112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registro"),IF(AND($AB1863&lt;&gt;$AB1862,IFERROR(INDEX(Cadastro!$F$5:$F$112,$AB1863),"")=""),"Indeterminado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IFERROR(MATCH($A1863&amp;"|"&amp;TEXT(_xlfn.MAXIFS(Cadastro!$E$5:$E$112,Cadastro!$A$5:$A$112,$A1863,Cadastro!$E$5:$E$112,"&lt;="&amp;$F1863),"yyyymmdd"),Cadastro!$I$5:$I$112,0),"")</f>
        <v>69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54179</v>
      </c>
      <c r="B1864" s="17" t="s">
        <v>209</v>
      </c>
      <c r="C1864" s="17" t="str">
        <f>IFERROR(INDEX(Cadastro!$C$5:$C$112,$AB1864),"NÃO INFORMADO")</f>
        <v>ELE</v>
      </c>
      <c r="D1864" s="17" t="str">
        <f>IFERROR(INDEX(Cadastro!$D$5:$D$112,$AB1864),"")</f>
        <v>6x1</v>
      </c>
      <c r="E1864" s="17" t="str">
        <f>IFERROR(INDEX(Cadastro!$G$5:$G$112,$AB1864),"")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folga da escala 5x2",IF($Y1864="Folga",IF(AND($D1864="5x2",OR(WEEKDAY($F1864,2)=6,WEEKDAY($F1864,2)=7)),"Folga de fim de semana da escala 5x2",IF(AND(OR($D1864="6x1",$D1864="FF 6x1"),WEEKDAY($F1864,2)=6,AND($A1864=$A1853,$L1853&gt;0)),"Folga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$112,$AB1864),"")="",IF($L1864&gt;0,1,0),IF(IFERROR(INDEX(Cadastro!$F$5:$F$112,$AB1864),"")&lt;=IFERROR(INDEX(Parâmetros!$B$39:$B$48,MATCH($E1864,Parâmetros!$A$39:$A$48,0)),99),IFERROR(INDEX(Cadastro!$F$5:$F$112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$112,$AB1864),"")="",0,IF(IFERROR(INDEX(Cadastro!$F$5:$F$112,$AB1864),"")&gt;IFERROR(INDEX(Parâmetros!$B$39:$B$48,MATCH($E1864,Parâmetros!$A$39:$A$48,0)),99),IFERROR(INDEX(Cadastro!$F$5:$F$112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registro"),IF(AND($AB1864&lt;&gt;$AB1863,IFERROR(INDEX(Cadastro!$F$5:$F$112,$AB1864),"")=""),"Indeterminado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IFERROR(MATCH($A1864&amp;"|"&amp;TEXT(_xlfn.MAXIFS(Cadastro!$E$5:$E$112,Cadastro!$A$5:$A$112,$A1864,Cadastro!$E$5:$E$112,"&lt;="&amp;$F1864),"yyyymmdd"),Cadastro!$I$5:$I$112,0),"")</f>
        <v>69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54179</v>
      </c>
      <c r="B1865" s="17" t="s">
        <v>209</v>
      </c>
      <c r="C1865" s="17" t="str">
        <f>IFERROR(INDEX(Cadastro!$C$5:$C$112,$AB1865),"NÃO INFORMADO")</f>
        <v>ELE</v>
      </c>
      <c r="D1865" s="17" t="str">
        <f>IFERROR(INDEX(Cadastro!$D$5:$D$112,$AB1865),"")</f>
        <v>6x1</v>
      </c>
      <c r="E1865" s="17" t="str">
        <f>IFERROR(INDEX(Cadastro!$G$5:$G$112,$AB1865),"")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folga da escala 5x2",IF($Y1865="Folga",IF(AND($D1865="5x2",OR(WEEKDAY($F1865,2)=6,WEEKDAY($F1865,2)=7)),"Folga de fim de semana da escala 5x2",IF(AND(OR($D1865="6x1",$D1865="FF 6x1"),WEEKDAY($F1865,2)=6,AND($A1865=$A1854,$L1854&gt;0)),"Folga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$112,$AB1865),"")="",IF($L1865&gt;0,1,0),IF(IFERROR(INDEX(Cadastro!$F$5:$F$112,$AB1865),"")&lt;=IFERROR(INDEX(Parâmetros!$B$39:$B$48,MATCH($E1865,Parâmetros!$A$39:$A$48,0)),99),IFERROR(INDEX(Cadastro!$F$5:$F$112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$112,$AB1865),"")="",0,IF(IFERROR(INDEX(Cadastro!$F$5:$F$112,$AB1865),"")&gt;IFERROR(INDEX(Parâmetros!$B$39:$B$48,MATCH($E1865,Parâmetros!$A$39:$A$48,0)),99),IFERROR(INDEX(Cadastro!$F$5:$F$112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registro"),IF(AND($AB1865&lt;&gt;$AB1864,IFERROR(INDEX(Cadastro!$F$5:$F$112,$AB1865),"")=""),"Indeterminado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IFERROR(MATCH($A1865&amp;"|"&amp;TEXT(_xlfn.MAXIFS(Cadastro!$E$5:$E$112,Cadastro!$A$5:$A$112,$A1865,Cadastro!$E$5:$E$112,"&lt;="&amp;$F1865),"yyyymmdd"),Cadastro!$I$5:$I$112,0),"")</f>
        <v>69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54179</v>
      </c>
      <c r="B1866" s="17" t="s">
        <v>209</v>
      </c>
      <c r="C1866" s="17" t="str">
        <f>IFERROR(INDEX(Cadastro!$C$5:$C$112,$AB1866),"NÃO INFORMADO")</f>
        <v>ELE</v>
      </c>
      <c r="D1866" s="17" t="str">
        <f>IFERROR(INDEX(Cadastro!$D$5:$D$112,$AB1866),"")</f>
        <v>6x1</v>
      </c>
      <c r="E1866" s="17" t="str">
        <f>IFERROR(INDEX(Cadastro!$G$5:$G$112,$AB1866),"")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folga da escala 5x2",IF($Y1866="Folga",IF(AND($D1866="5x2",OR(WEEKDAY($F1866,2)=6,WEEKDAY($F1866,2)=7)),"Folga de fim de semana da escala 5x2",IF(AND(OR($D1866="6x1",$D1866="FF 6x1"),WEEKDAY($F1866,2)=6,AND($A1866=$A1855,$L1855&gt;0)),"Folga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$112,$AB1866),"")="",IF($L1866&gt;0,1,0),IF(IFERROR(INDEX(Cadastro!$F$5:$F$112,$AB1866),"")&lt;=IFERROR(INDEX(Parâmetros!$B$39:$B$48,MATCH($E1866,Parâmetros!$A$39:$A$48,0)),99),IFERROR(INDEX(Cadastro!$F$5:$F$112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$112,$AB1866),"")="",0,IF(IFERROR(INDEX(Cadastro!$F$5:$F$112,$AB1866),"")&gt;IFERROR(INDEX(Parâmetros!$B$39:$B$48,MATCH($E1866,Parâmetros!$A$39:$A$48,0)),99),IFERROR(INDEX(Cadastro!$F$5:$F$112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registro"),IF(AND($AB1866&lt;&gt;$AB1865,IFERROR(INDEX(Cadastro!$F$5:$F$112,$AB1866),"")=""),"Indeterminado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IFERROR(MATCH($A1866&amp;"|"&amp;TEXT(_xlfn.MAXIFS(Cadastro!$E$5:$E$112,Cadastro!$A$5:$A$112,$A1866,Cadastro!$E$5:$E$112,"&lt;="&amp;$F1866),"yyyymmdd"),Cadastro!$I$5:$I$112,0),"")</f>
        <v>69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54179</v>
      </c>
      <c r="B1867" s="17" t="s">
        <v>209</v>
      </c>
      <c r="C1867" s="17" t="str">
        <f>IFERROR(INDEX(Cadastro!$C$5:$C$112,$AB1867),"NÃO INFORMADO")</f>
        <v>ELE</v>
      </c>
      <c r="D1867" s="17" t="str">
        <f>IFERROR(INDEX(Cadastro!$D$5:$D$112,$AB1867),"")</f>
        <v>6x1</v>
      </c>
      <c r="E1867" s="17" t="str">
        <f>IFERROR(INDEX(Cadastro!$G$5:$G$112,$AB1867),"")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folga da escala 5x2",IF($Y1867="Folga",IF(AND($D1867="5x2",OR(WEEKDAY($F1867,2)=6,WEEKDAY($F1867,2)=7)),"Folga de fim de semana da escala 5x2",IF(AND(OR($D1867="6x1",$D1867="FF 6x1"),WEEKDAY($F1867,2)=6,AND($A1867=$A1856,$L1856&gt;0)),"Folga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$112,$AB1867),"")="",IF($L1867&gt;0,1,0),IF(IFERROR(INDEX(Cadastro!$F$5:$F$112,$AB1867),"")&lt;=IFERROR(INDEX(Parâmetros!$B$39:$B$48,MATCH($E1867,Parâmetros!$A$39:$A$48,0)),99),IFERROR(INDEX(Cadastro!$F$5:$F$112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$112,$AB1867),"")="",0,IF(IFERROR(INDEX(Cadastro!$F$5:$F$112,$AB1867),"")&gt;IFERROR(INDEX(Parâmetros!$B$39:$B$48,MATCH($E1867,Parâmetros!$A$39:$A$48,0)),99),IFERROR(INDEX(Cadastro!$F$5:$F$112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registro"),IF(AND($AB1867&lt;&gt;$AB1866,IFERROR(INDEX(Cadastro!$F$5:$F$112,$AB1867),"")=""),"Indeterminado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IFERROR(MATCH($A1867&amp;"|"&amp;TEXT(_xlfn.MAXIFS(Cadastro!$E$5:$E$112,Cadastro!$A$5:$A$112,$A1867,Cadastro!$E$5:$E$112,"&lt;="&amp;$F1867),"yyyymmdd"),Cadastro!$I$5:$I$112,0),"")</f>
        <v>69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54179</v>
      </c>
      <c r="B1868" s="17" t="s">
        <v>209</v>
      </c>
      <c r="C1868" s="17" t="str">
        <f>IFERROR(INDEX(Cadastro!$C$5:$C$112,$AB1868),"NÃO INFORMADO")</f>
        <v>ELE</v>
      </c>
      <c r="D1868" s="17" t="str">
        <f>IFERROR(INDEX(Cadastro!$D$5:$D$112,$AB1868),"")</f>
        <v>6x1</v>
      </c>
      <c r="E1868" s="17" t="str">
        <f>IFERROR(INDEX(Cadastro!$G$5:$G$112,$AB1868),"")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folga da escala 5x2",IF($Y1868="Folga",IF(AND($D1868="5x2",OR(WEEKDAY($F1868,2)=6,WEEKDAY($F1868,2)=7)),"Folga de fim de semana da escala 5x2",IF(AND(OR($D1868="6x1",$D1868="FF 6x1"),WEEKDAY($F1868,2)=6,AND($A1868=$A1857,$L1857&gt;0)),"Folga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$112,$AB1868),"")="",IF($L1868&gt;0,1,0),IF(IFERROR(INDEX(Cadastro!$F$5:$F$112,$AB1868),"")&lt;=IFERROR(INDEX(Parâmetros!$B$39:$B$48,MATCH($E1868,Parâmetros!$A$39:$A$48,0)),99),IFERROR(INDEX(Cadastro!$F$5:$F$112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$112,$AB1868),"")="",0,IF(IFERROR(INDEX(Cadastro!$F$5:$F$112,$AB1868),"")&gt;IFERROR(INDEX(Parâmetros!$B$39:$B$48,MATCH($E1868,Parâmetros!$A$39:$A$48,0)),99),IFERROR(INDEX(Cadastro!$F$5:$F$112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registro"),IF(AND($AB1868&lt;&gt;$AB1867,IFERROR(INDEX(Cadastro!$F$5:$F$112,$AB1868),"")=""),"Indeterminado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IFERROR(MATCH($A1868&amp;"|"&amp;TEXT(_xlfn.MAXIFS(Cadastro!$E$5:$E$112,Cadastro!$A$5:$A$112,$A1868,Cadastro!$E$5:$E$112,"&lt;="&amp;$F1868),"yyyymmdd"),Cadastro!$I$5:$I$112,0),"")</f>
        <v>69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54179</v>
      </c>
      <c r="B1869" s="17" t="s">
        <v>209</v>
      </c>
      <c r="C1869" s="17" t="str">
        <f>IFERROR(INDEX(Cadastro!$C$5:$C$112,$AB1869),"NÃO INFORMADO")</f>
        <v>ELE</v>
      </c>
      <c r="D1869" s="17" t="str">
        <f>IFERROR(INDEX(Cadastro!$D$5:$D$112,$AB1869),"")</f>
        <v>6x1</v>
      </c>
      <c r="E1869" s="17" t="str">
        <f>IFERROR(INDEX(Cadastro!$G$5:$G$112,$AB1869),"")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folga da escala 5x2",IF($Y1869="Folga",IF(AND($D1869="5x2",OR(WEEKDAY($F1869,2)=6,WEEKDAY($F1869,2)=7)),"Folga de fim de semana da escala 5x2",IF(AND(OR($D1869="6x1",$D1869="FF 6x1"),WEEKDAY($F1869,2)=6,AND($A1869=$A1858,$L1858&gt;0)),"Folga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$112,$AB1869),"")="",IF($L1869&gt;0,1,0),IF(IFERROR(INDEX(Cadastro!$F$5:$F$112,$AB1869),"")&lt;=IFERROR(INDEX(Parâmetros!$B$39:$B$48,MATCH($E1869,Parâmetros!$A$39:$A$48,0)),99),IFERROR(INDEX(Cadastro!$F$5:$F$112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$112,$AB1869),"")="",0,IF(IFERROR(INDEX(Cadastro!$F$5:$F$112,$AB1869),"")&gt;IFERROR(INDEX(Parâmetros!$B$39:$B$48,MATCH($E1869,Parâmetros!$A$39:$A$48,0)),99),IFERROR(INDEX(Cadastro!$F$5:$F$112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registro"),IF(AND($AB1869&lt;&gt;$AB1868,IFERROR(INDEX(Cadastro!$F$5:$F$112,$AB1869),"")=""),"Indeterminado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IFERROR(MATCH($A1869&amp;"|"&amp;TEXT(_xlfn.MAXIFS(Cadastro!$E$5:$E$112,Cadastro!$A$5:$A$112,$A1869,Cadastro!$E$5:$E$112,"&lt;="&amp;$F1869),"yyyymmdd"),Cadastro!$I$5:$I$112,0),"")</f>
        <v>69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54179</v>
      </c>
      <c r="B1870" s="17" t="s">
        <v>209</v>
      </c>
      <c r="C1870" s="17" t="str">
        <f>IFERROR(INDEX(Cadastro!$C$5:$C$112,$AB1870),"NÃO INFORMADO")</f>
        <v>ELE</v>
      </c>
      <c r="D1870" s="17" t="str">
        <f>IFERROR(INDEX(Cadastro!$D$5:$D$112,$AB1870),"")</f>
        <v>6x1</v>
      </c>
      <c r="E1870" s="17" t="str">
        <f>IFERROR(INDEX(Cadastro!$G$5:$G$112,$AB1870),"")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folga da escala 5x2",IF($Y1870="Folga",IF(AND($D1870="5x2",OR(WEEKDAY($F1870,2)=6,WEEKDAY($F1870,2)=7)),"Folga de fim de semana da escala 5x2",IF(AND(OR($D1870="6x1",$D1870="FF 6x1"),WEEKDAY($F1870,2)=6,AND($A1870=$A1859,$L1859&gt;0)),"Folga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$112,$AB1870),"")="",IF($L1870&gt;0,1,0),IF(IFERROR(INDEX(Cadastro!$F$5:$F$112,$AB1870),"")&lt;=IFERROR(INDEX(Parâmetros!$B$39:$B$48,MATCH($E1870,Parâmetros!$A$39:$A$48,0)),99),IFERROR(INDEX(Cadastro!$F$5:$F$112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$112,$AB1870),"")="",0,IF(IFERROR(INDEX(Cadastro!$F$5:$F$112,$AB1870),"")&gt;IFERROR(INDEX(Parâmetros!$B$39:$B$48,MATCH($E1870,Parâmetros!$A$39:$A$48,0)),99),IFERROR(INDEX(Cadastro!$F$5:$F$112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registro"),IF(AND($AB1870&lt;&gt;$AB1869,IFERROR(INDEX(Cadastro!$F$5:$F$112,$AB1870),"")=""),"Indeterminado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IFERROR(MATCH($A1870&amp;"|"&amp;TEXT(_xlfn.MAXIFS(Cadastro!$E$5:$E$112,Cadastro!$A$5:$A$112,$A1870,Cadastro!$E$5:$E$112,"&lt;="&amp;$F1870),"yyyymmdd"),Cadastro!$I$5:$I$112,0),"")</f>
        <v>69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54179</v>
      </c>
      <c r="B1871" s="17" t="s">
        <v>209</v>
      </c>
      <c r="C1871" s="17" t="str">
        <f>IFERROR(INDEX(Cadastro!$C$5:$C$112,$AB1871),"NÃO INFORMADO")</f>
        <v>ELE</v>
      </c>
      <c r="D1871" s="17" t="str">
        <f>IFERROR(INDEX(Cadastro!$D$5:$D$112,$AB1871),"")</f>
        <v>6x1</v>
      </c>
      <c r="E1871" s="17" t="str">
        <f>IFERROR(INDEX(Cadastro!$G$5:$G$112,$AB1871),"")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folga da escala 5x2",IF($Y1871="Folga",IF(AND($D1871="5x2",OR(WEEKDAY($F1871,2)=6,WEEKDAY($F1871,2)=7)),"Folga de fim de semana da escala 5x2",IF(AND(OR($D1871="6x1",$D1871="FF 6x1"),WEEKDAY($F1871,2)=6,AND($A1871=$A1860,$L1860&gt;0)),"Folga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$112,$AB1871),"")="",IF($L1871&gt;0,1,0),IF(IFERROR(INDEX(Cadastro!$F$5:$F$112,$AB1871),"")&lt;=IFERROR(INDEX(Parâmetros!$B$39:$B$48,MATCH($E1871,Parâmetros!$A$39:$A$48,0)),99),IFERROR(INDEX(Cadastro!$F$5:$F$112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$112,$AB1871),"")="",0,IF(IFERROR(INDEX(Cadastro!$F$5:$F$112,$AB1871),"")&gt;IFERROR(INDEX(Parâmetros!$B$39:$B$48,MATCH($E1871,Parâmetros!$A$39:$A$48,0)),99),IFERROR(INDEX(Cadastro!$F$5:$F$112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registro"),IF(AND($AB1871&lt;&gt;$AB1870,IFERROR(INDEX(Cadastro!$F$5:$F$112,$AB1871),"")=""),"Indeterminado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IFERROR(MATCH($A1871&amp;"|"&amp;TEXT(_xlfn.MAXIFS(Cadastro!$E$5:$E$112,Cadastro!$A$5:$A$112,$A1871,Cadastro!$E$5:$E$112,"&lt;="&amp;$F1871),"yyyymmdd"),Cadastro!$I$5:$I$112,0),"")</f>
        <v>69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54179</v>
      </c>
      <c r="B1872" s="17" t="s">
        <v>209</v>
      </c>
      <c r="C1872" s="17" t="str">
        <f>IFERROR(INDEX(Cadastro!$C$5:$C$112,$AB1872),"NÃO INFORMADO")</f>
        <v>ELE</v>
      </c>
      <c r="D1872" s="17" t="str">
        <f>IFERROR(INDEX(Cadastro!$D$5:$D$112,$AB1872),"")</f>
        <v>6x1</v>
      </c>
      <c r="E1872" s="17" t="str">
        <f>IFERROR(INDEX(Cadastro!$G$5:$G$112,$AB1872),"")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folga da escala 5x2",IF($Y1872="Folga",IF(AND($D1872="5x2",OR(WEEKDAY($F1872,2)=6,WEEKDAY($F1872,2)=7)),"Folga de fim de semana da escala 5x2",IF(AND(OR($D1872="6x1",$D1872="FF 6x1"),WEEKDAY($F1872,2)=6,AND($A1872=$A1861,$L1861&gt;0)),"Folga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$112,$AB1872),"")="",IF($L1872&gt;0,1,0),IF(IFERROR(INDEX(Cadastro!$F$5:$F$112,$AB1872),"")&lt;=IFERROR(INDEX(Parâmetros!$B$39:$B$48,MATCH($E1872,Parâmetros!$A$39:$A$48,0)),99),IFERROR(INDEX(Cadastro!$F$5:$F$112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$112,$AB1872),"")="",0,IF(IFERROR(INDEX(Cadastro!$F$5:$F$112,$AB1872),"")&gt;IFERROR(INDEX(Parâmetros!$B$39:$B$48,MATCH($E1872,Parâmetros!$A$39:$A$48,0)),99),IFERROR(INDEX(Cadastro!$F$5:$F$112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registro"),IF(AND($AB1872&lt;&gt;$AB1871,IFERROR(INDEX(Cadastro!$F$5:$F$112,$AB1872),"")=""),"Indeterminado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IFERROR(MATCH($A1872&amp;"|"&amp;TEXT(_xlfn.MAXIFS(Cadastro!$E$5:$E$112,Cadastro!$A$5:$A$112,$A1872,Cadastro!$E$5:$E$112,"&lt;="&amp;$F1872),"yyyymmdd"),Cadastro!$I$5:$I$112,0),"")</f>
        <v>69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54179</v>
      </c>
      <c r="B1873" s="17" t="s">
        <v>209</v>
      </c>
      <c r="C1873" s="17" t="str">
        <f>IFERROR(INDEX(Cadastro!$C$5:$C$112,$AB1873),"NÃO INFORMADO")</f>
        <v>ELE</v>
      </c>
      <c r="D1873" s="17" t="str">
        <f>IFERROR(INDEX(Cadastro!$D$5:$D$112,$AB1873),"")</f>
        <v>6x1</v>
      </c>
      <c r="E1873" s="17" t="str">
        <f>IFERROR(INDEX(Cadastro!$G$5:$G$112,$AB1873),"")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folga da escala 5x2",IF($Y1873="Folga",IF(AND($D1873="5x2",OR(WEEKDAY($F1873,2)=6,WEEKDAY($F1873,2)=7)),"Folga de fim de semana da escala 5x2",IF(AND(OR($D1873="6x1",$D1873="FF 6x1"),WEEKDAY($F1873,2)=6,AND($A1873=$A1862,$L1862&gt;0)),"Folga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$112,$AB1873),"")="",IF($L1873&gt;0,1,0),IF(IFERROR(INDEX(Cadastro!$F$5:$F$112,$AB1873),"")&lt;=IFERROR(INDEX(Parâmetros!$B$39:$B$48,MATCH($E1873,Parâmetros!$A$39:$A$48,0)),99),IFERROR(INDEX(Cadastro!$F$5:$F$112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$112,$AB1873),"")="",0,IF(IFERROR(INDEX(Cadastro!$F$5:$F$112,$AB1873),"")&gt;IFERROR(INDEX(Parâmetros!$B$39:$B$48,MATCH($E1873,Parâmetros!$A$39:$A$48,0)),99),IFERROR(INDEX(Cadastro!$F$5:$F$112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registro"),IF(AND($AB1873&lt;&gt;$AB1872,IFERROR(INDEX(Cadastro!$F$5:$F$112,$AB1873),"")=""),"Indeterminado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IFERROR(MATCH($A1873&amp;"|"&amp;TEXT(_xlfn.MAXIFS(Cadastro!$E$5:$E$112,Cadastro!$A$5:$A$112,$A1873,Cadastro!$E$5:$E$112,"&lt;="&amp;$F1873),"yyyymmdd"),Cadastro!$I$5:$I$112,0),"")</f>
        <v>69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54179</v>
      </c>
      <c r="B1874" s="17" t="s">
        <v>209</v>
      </c>
      <c r="C1874" s="17" t="str">
        <f>IFERROR(INDEX(Cadastro!$C$5:$C$112,$AB1874),"NÃO INFORMADO")</f>
        <v>ELE</v>
      </c>
      <c r="D1874" s="17" t="str">
        <f>IFERROR(INDEX(Cadastro!$D$5:$D$112,$AB1874),"")</f>
        <v>6x1</v>
      </c>
      <c r="E1874" s="17" t="str">
        <f>IFERROR(INDEX(Cadastro!$G$5:$G$112,$AB1874),"")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folga da escala 5x2",IF($Y1874="Folga",IF(AND($D1874="5x2",OR(WEEKDAY($F1874,2)=6,WEEKDAY($F1874,2)=7)),"Folga de fim de semana da escala 5x2",IF(AND(OR($D1874="6x1",$D1874="FF 6x1"),WEEKDAY($F1874,2)=6,AND($A1874=$A1863,$L1863&gt;0)),"Folga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$112,$AB1874),"")="",IF($L1874&gt;0,1,0),IF(IFERROR(INDEX(Cadastro!$F$5:$F$112,$AB1874),"")&lt;=IFERROR(INDEX(Parâmetros!$B$39:$B$48,MATCH($E1874,Parâmetros!$A$39:$A$48,0)),99),IFERROR(INDEX(Cadastro!$F$5:$F$112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$112,$AB1874),"")="",0,IF(IFERROR(INDEX(Cadastro!$F$5:$F$112,$AB1874),"")&gt;IFERROR(INDEX(Parâmetros!$B$39:$B$48,MATCH($E1874,Parâmetros!$A$39:$A$48,0)),99),IFERROR(INDEX(Cadastro!$F$5:$F$112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registro"),IF(AND($AB1874&lt;&gt;$AB1873,IFERROR(INDEX(Cadastro!$F$5:$F$112,$AB1874),"")=""),"Indeterminado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IFERROR(MATCH($A1874&amp;"|"&amp;TEXT(_xlfn.MAXIFS(Cadastro!$E$5:$E$112,Cadastro!$A$5:$A$112,$A1874,Cadastro!$E$5:$E$112,"&lt;="&amp;$F1874),"yyyymmdd"),Cadastro!$I$5:$I$112,0),"")</f>
        <v>69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54846</v>
      </c>
      <c r="B1875" s="17" t="s">
        <v>210</v>
      </c>
      <c r="C1875" s="17" t="str">
        <f>IFERROR(INDEX(Cadastro!$C$5:$C$112,$AB1875),"NÃO INFORMADO")</f>
        <v>USI</v>
      </c>
      <c r="D1875" s="17" t="str">
        <f>IFERROR(INDEX(Cadastro!$D$5:$D$112,$AB1875),"")</f>
        <v>B</v>
      </c>
      <c r="E1875" s="17" t="str">
        <f>IFERROR(INDEX(Cadastro!$G$5:$G$112,$AB1875),"")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folga da escala 5x2",IF($Y1875="Folga",IF(AND($D1875="5x2",OR(WEEKDAY($F1875,2)=6,WEEKDAY($F1875,2)=7)),"Folga de fim de semana da escala 5x2",IF(AND(OR($D1875="6x1",$D1875="FF 6x1"),WEEKDAY($F1875,2)=6,AND($A1875=$A1864,$L1864&gt;0)),"Folga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$112,$AB1875),"")="",IF($L1875&gt;0,1,0),IF(IFERROR(INDEX(Cadastro!$F$5:$F$112,$AB1875),"")&lt;=IFERROR(INDEX(Parâmetros!$B$39:$B$48,MATCH($E1875,Parâmetros!$A$39:$A$48,0)),99),IFERROR(INDEX(Cadastro!$F$5:$F$112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$112,$AB1875),"")="",0,IF(IFERROR(INDEX(Cadastro!$F$5:$F$112,$AB1875),"")&gt;IFERROR(INDEX(Parâmetros!$B$39:$B$48,MATCH($E1875,Parâmetros!$A$39:$A$48,0)),99),IFERROR(INDEX(Cadastro!$F$5:$F$112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registro"),IF(AND($AB1875&lt;&gt;$AB1874,IFERROR(INDEX(Cadastro!$F$5:$F$112,$AB1875),"")=""),"Indeterminado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IFERROR(MATCH($A1875&amp;"|"&amp;TEXT(_xlfn.MAXIFS(Cadastro!$E$5:$E$112,Cadastro!$A$5:$A$112,$A1875,Cadastro!$E$5:$E$112,"&lt;="&amp;$F1875),"yyyymmdd"),Cadastro!$I$5:$I$112,0),"")</f>
        <v>70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54846</v>
      </c>
      <c r="B1876" s="17" t="s">
        <v>210</v>
      </c>
      <c r="C1876" s="17" t="str">
        <f>IFERROR(INDEX(Cadastro!$C$5:$C$112,$AB1876),"NÃO INFORMADO")</f>
        <v>USI</v>
      </c>
      <c r="D1876" s="17" t="str">
        <f>IFERROR(INDEX(Cadastro!$D$5:$D$112,$AB1876),"")</f>
        <v>B</v>
      </c>
      <c r="E1876" s="17" t="str">
        <f>IFERROR(INDEX(Cadastro!$G$5:$G$112,$AB1876),"")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folga da escala 5x2",IF($Y1876="Folga",IF(AND($D1876="5x2",OR(WEEKDAY($F1876,2)=6,WEEKDAY($F1876,2)=7)),"Folga de fim de semana da escala 5x2",IF(AND(OR($D1876="6x1",$D1876="FF 6x1"),WEEKDAY($F1876,2)=6,AND($A1876=$A1865,$L1865&gt;0)),"Folga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$112,$AB1876),"")="",IF($L1876&gt;0,1,0),IF(IFERROR(INDEX(Cadastro!$F$5:$F$112,$AB1876),"")&lt;=IFERROR(INDEX(Parâmetros!$B$39:$B$48,MATCH($E1876,Parâmetros!$A$39:$A$48,0)),99),IFERROR(INDEX(Cadastro!$F$5:$F$112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$112,$AB1876),"")="",0,IF(IFERROR(INDEX(Cadastro!$F$5:$F$112,$AB1876),"")&gt;IFERROR(INDEX(Parâmetros!$B$39:$B$48,MATCH($E1876,Parâmetros!$A$39:$A$48,0)),99),IFERROR(INDEX(Cadastro!$F$5:$F$112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registro"),IF(AND($AB1876&lt;&gt;$AB1875,IFERROR(INDEX(Cadastro!$F$5:$F$112,$AB1876),"")=""),"Indeterminado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IFERROR(MATCH($A1876&amp;"|"&amp;TEXT(_xlfn.MAXIFS(Cadastro!$E$5:$E$112,Cadastro!$A$5:$A$112,$A1876,Cadastro!$E$5:$E$112,"&lt;="&amp;$F1876),"yyyymmdd"),Cadastro!$I$5:$I$112,0),"")</f>
        <v>70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54846</v>
      </c>
      <c r="B1877" s="17" t="s">
        <v>210</v>
      </c>
      <c r="C1877" s="17" t="str">
        <f>IFERROR(INDEX(Cadastro!$C$5:$C$112,$AB1877),"NÃO INFORMADO")</f>
        <v>USI</v>
      </c>
      <c r="D1877" s="17" t="str">
        <f>IFERROR(INDEX(Cadastro!$D$5:$D$112,$AB1877),"")</f>
        <v>B</v>
      </c>
      <c r="E1877" s="17" t="str">
        <f>IFERROR(INDEX(Cadastro!$G$5:$G$112,$AB1877),"")</f>
        <v>B</v>
      </c>
      <c r="F1877" s="29">
        <v>46267</v>
      </c>
      <c r="G1877" s="32" t="str">
        <f t="shared" si="318"/>
        <v>qua</v>
      </c>
      <c r="H1877" s="31" t="str">
        <f>IF($L1877=0,"",_xlfn.MINIFS(Dados!$Q:$Q,Dados!$A:$A,$A1877,Dados!$S:$S,$F1877))</f>
        <v/>
      </c>
      <c r="I1877" s="31" t="str">
        <f>IF($H1877="","",_xlfn.MAXIFS(Dados!$R:$R,Dados!$A:$A,$A1877,Dados!$S:$S,$F1877))</f>
        <v/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0</v>
      </c>
      <c r="M1877" s="30">
        <f>IFERROR(INDEX(Parâmetros!$E$6:$E$11,MATCH($K1877,Parâmetros!$A$6:$A$11,0)),"")</f>
        <v>7.67</v>
      </c>
      <c r="N1877" s="33">
        <f t="shared" si="319"/>
        <v>0</v>
      </c>
      <c r="O1877" s="33">
        <f>Parâmetros!$E$13</f>
        <v>0.8</v>
      </c>
      <c r="P1877" s="32" t="str">
        <f>IF(OR($M1877="",$F1877&gt;Parâmetros!$E$14),"Não","Sim")</f>
        <v>Não</v>
      </c>
      <c r="Q1877" s="32" t="str">
        <f t="shared" si="320"/>
        <v/>
      </c>
      <c r="R1877" s="32" t="str">
        <f t="shared" si="321"/>
        <v/>
      </c>
      <c r="S1877" s="30" t="str">
        <f t="shared" si="322"/>
        <v/>
      </c>
      <c r="T1877" s="32" t="str">
        <f>IF($Q1877&lt;&gt;"Sim","",IF($N1877&gt;Parâmetros!$E$15,"Sim","Não"))</f>
        <v/>
      </c>
      <c r="U1877" s="17" t="str">
        <f t="shared" si="323"/>
        <v>Fora da apuração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folga da escala 5x2",IF($Y1877="Folga",IF(AND($D1877="5x2",OR(WEEKDAY($F1877,2)=6,WEEKDAY($F1877,2)=7)),"Folga de fim de semana da escala 5x2",IF(AND(OR($D1877="6x1",$D1877="FF 6x1"),WEEKDAY($F1877,2)=6,AND($A1877=$A1866,$L1866&gt;0)),"Folga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FALTA DE REGISTRO · dia 5 de 5 do ciclo</v>
      </c>
      <c r="W1877" s="34">
        <f>IF(OR(OR($D1877="6x1",$D1877="FF 6x1"),$D1877="5x2"),"",IF($AB1877&lt;&gt;$AB1876,IF(IFERROR(INDEX(Cadastro!$F$5:$F$112,$AB1877),"")="",IF($L1877&gt;0,1,0),IF(IFERROR(INDEX(Cadastro!$F$5:$F$112,$AB1877),"")&lt;=IFERROR(INDEX(Parâmetros!$B$39:$B$48,MATCH($E1877,Parâmetros!$A$39:$A$48,0)),99),IFERROR(INDEX(Cadastro!$F$5:$F$112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$112,$AB1877),"")="",0,IF(IFERROR(INDEX(Cadastro!$F$5:$F$112,$AB1877),"")&gt;IFERROR(INDEX(Parâmetros!$B$39:$B$48,MATCH($E1877,Parâmetros!$A$39:$A$48,0)),99),IFERROR(INDEX(Cadastro!$F$5:$F$112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registro"),IF(AND($AB1877&lt;&gt;$AB1876,IFERROR(INDEX(Cadastro!$F$5:$F$112,$AB1877),"")=""),"Indeterminado (início da série)",IF($X1877&gt;0,"Folga","Falta de registro"))))))))</f>
        <v>Falta de registro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IFERROR(MATCH($A1877&amp;"|"&amp;TEXT(_xlfn.MAXIFS(Cadastro!$E$5:$E$112,Cadastro!$A$5:$A$112,$A1877,Cadastro!$E$5:$E$112,"&lt;="&amp;$F1877),"yyyymmdd"),Cadastro!$I$5:$I$112,0),"")</f>
        <v>70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54846</v>
      </c>
      <c r="B1878" s="17" t="s">
        <v>210</v>
      </c>
      <c r="C1878" s="17" t="str">
        <f>IFERROR(INDEX(Cadastro!$C$5:$C$112,$AB1878),"NÃO INFORMADO")</f>
        <v>USI</v>
      </c>
      <c r="D1878" s="17" t="str">
        <f>IFERROR(INDEX(Cadastro!$D$5:$D$112,$AB1878),"")</f>
        <v>B</v>
      </c>
      <c r="E1878" s="17" t="str">
        <f>IFERROR(INDEX(Cadastro!$G$5:$G$112,$AB1878),"")</f>
        <v>B</v>
      </c>
      <c r="F1878" s="29">
        <v>46268</v>
      </c>
      <c r="G1878" s="32" t="str">
        <f t="shared" si="318"/>
        <v>qui</v>
      </c>
      <c r="H1878" s="31" t="str">
        <f>IF($L1878=0,"",_xlfn.MINIFS(Dados!$Q:$Q,Dados!$A:$A,$A1878,Dados!$S:$S,$F1878))</f>
        <v/>
      </c>
      <c r="I1878" s="31" t="str">
        <f>IF($H1878="","",_xlfn.MAXIFS(Dados!$R:$R,Dados!$A:$A,$A1878,Dados!$S:$S,$F1878))</f>
        <v/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/>
      </c>
      <c r="L1878" s="30">
        <f>SUMIFS(Dados!$E:$E,Dados!$A:$A,$A1878,Dados!$S:$S,$F1878)</f>
        <v>0</v>
      </c>
      <c r="M1878" s="30" t="str">
        <f>IFERROR(INDEX(Parâmetros!$E$6:$E$11,MATCH($K1878,Parâmetros!$A$6:$A$11,0)),"")</f>
        <v/>
      </c>
      <c r="N1878" s="33" t="str">
        <f t="shared" si="319"/>
        <v/>
      </c>
      <c r="O1878" s="33">
        <f>Parâmetros!$E$13</f>
        <v>0.8</v>
      </c>
      <c r="P1878" s="32" t="str">
        <f>IF(OR($M1878="",$F1878&gt;Parâmetros!$E$14),"Não","Sim")</f>
        <v>Não</v>
      </c>
      <c r="Q1878" s="32" t="str">
        <f t="shared" si="320"/>
        <v/>
      </c>
      <c r="R1878" s="32" t="str">
        <f t="shared" si="321"/>
        <v/>
      </c>
      <c r="S1878" s="30" t="str">
        <f t="shared" si="322"/>
        <v/>
      </c>
      <c r="T1878" s="32" t="str">
        <f>IF($Q1878&lt;&gt;"Sim","",IF($N1878&gt;Parâmetros!$E$15,"Sim","Não"))</f>
        <v/>
      </c>
      <c r="U1878" s="17" t="str">
        <f t="shared" si="323"/>
        <v>Folga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folga da escala 5x2",IF($Y1878="Folga",IF(AND($D1878="5x2",OR(WEEKDAY($F1878,2)=6,WEEKDAY($F1878,2)=7)),"Folga de fim de semana da escala 5x2",IF(AND(OR($D1878="6x1",$D1878="FF 6x1"),WEEKDAY($F1878,2)=6,AND($A1878=$A1867,$L1867&gt;0)),"Folga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Folga prevista pelo ciclo</v>
      </c>
      <c r="W1878" s="34">
        <f>IF(OR(OR($D1878="6x1",$D1878="FF 6x1"),$D1878="5x2"),"",IF($AB1878&lt;&gt;$AB1877,IF(IFERROR(INDEX(Cadastro!$F$5:$F$112,$AB1878),"")="",IF($L1878&gt;0,1,0),IF(IFERROR(INDEX(Cadastro!$F$5:$F$112,$AB1878),"")&lt;=IFERROR(INDEX(Parâmetros!$B$39:$B$48,MATCH($E1878,Parâmetros!$A$39:$A$48,0)),99),IFERROR(INDEX(Cadastro!$F$5:$F$112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0</v>
      </c>
      <c r="X1878" s="34">
        <f>IF(OR(OR($D1878="6x1",$D1878="FF 6x1"),$D1878="5x2"),"",IF($AB1878&lt;&gt;$AB1877,IF(IFERROR(INDEX(Cadastro!$F$5:$F$112,$AB1878),"")="",0,IF(IFERROR(INDEX(Cadastro!$F$5:$F$112,$AB1878),"")&gt;IFERROR(INDEX(Parâmetros!$B$39:$B$48,MATCH($E1878,Parâmetros!$A$39:$A$48,0)),99),IFERROR(INDEX(Cadastro!$F$5:$F$112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1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registro"),IF(AND($AB1878&lt;&gt;$AB1877,IFERROR(INDEX(Cadastro!$F$5:$F$112,$AB1878),"")=""),"Indeterminado (início da série)",IF($X1878&gt;0,"Folga","Falta de registro"))))))))</f>
        <v>Folga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IFERROR(MATCH($A1878&amp;"|"&amp;TEXT(_xlfn.MAXIFS(Cadastro!$E$5:$E$112,Cadastro!$A$5:$A$112,$A1878,Cadastro!$E$5:$E$112,"&lt;="&amp;$F1878),"yyyymmdd"),Cadastro!$I$5:$I$112,0),"")</f>
        <v>70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54846</v>
      </c>
      <c r="B1879" s="17" t="s">
        <v>210</v>
      </c>
      <c r="C1879" s="17" t="str">
        <f>IFERROR(INDEX(Cadastro!$C$5:$C$112,$AB1879),"NÃO INFORMADO")</f>
        <v>USI</v>
      </c>
      <c r="D1879" s="17" t="str">
        <f>IFERROR(INDEX(Cadastro!$D$5:$D$112,$AB1879),"")</f>
        <v>B</v>
      </c>
      <c r="E1879" s="17" t="str">
        <f>IFERROR(INDEX(Cadastro!$G$5:$G$112,$AB1879),"")</f>
        <v>B</v>
      </c>
      <c r="F1879" s="29">
        <v>46269</v>
      </c>
      <c r="G1879" s="32" t="str">
        <f t="shared" si="318"/>
        <v>sex</v>
      </c>
      <c r="H1879" s="31" t="str">
        <f>IF($L1879=0,"",_xlfn.MINIFS(Dados!$Q:$Q,Dados!$A:$A,$A1879,Dados!$S:$S,$F1879))</f>
        <v/>
      </c>
      <c r="I1879" s="31" t="str">
        <f>IF($H1879="","",_xlfn.MAXIFS(Dados!$R:$R,Dados!$A:$A,$A1879,Dados!$S:$S,$F1879))</f>
        <v/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0</v>
      </c>
      <c r="M1879" s="30">
        <f>IFERROR(INDEX(Parâmetros!$E$6:$E$11,MATCH($K1879,Parâmetros!$A$6:$A$11,0)),"")</f>
        <v>7.67</v>
      </c>
      <c r="N1879" s="33">
        <f t="shared" si="319"/>
        <v>0</v>
      </c>
      <c r="O1879" s="33">
        <f>Parâmetros!$E$13</f>
        <v>0.8</v>
      </c>
      <c r="P1879" s="32" t="str">
        <f>IF(OR($M1879="",$F1879&gt;Parâmetros!$E$14),"Não","Sim")</f>
        <v>Não</v>
      </c>
      <c r="Q1879" s="32" t="str">
        <f t="shared" si="320"/>
        <v/>
      </c>
      <c r="R1879" s="32" t="str">
        <f t="shared" si="321"/>
        <v/>
      </c>
      <c r="S1879" s="30" t="str">
        <f t="shared" si="322"/>
        <v/>
      </c>
      <c r="T1879" s="32" t="str">
        <f>IF($Q1879&lt;&gt;"Sim","",IF($N1879&gt;Parâmetros!$E$15,"Sim","Não"))</f>
        <v/>
      </c>
      <c r="U1879" s="17" t="str">
        <f t="shared" si="323"/>
        <v>Fora da apuração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folga da escala 5x2",IF($Y1879="Folga",IF(AND($D1879="5x2",OR(WEEKDAY($F1879,2)=6,WEEKDAY($F1879,2)=7)),"Folga de fim de semana da escala 5x2",IF(AND(OR($D1879="6x1",$D1879="FF 6x1"),WEEKDAY($F1879,2)=6,AND($A1879=$A1868,$L1868&gt;0)),"Folga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FALTA DE REGISTRO · dia 1 de 5 do ciclo</v>
      </c>
      <c r="W1879" s="34">
        <f>IF(OR(OR($D1879="6x1",$D1879="FF 6x1"),$D1879="5x2"),"",IF($AB1879&lt;&gt;$AB1878,IF(IFERROR(INDEX(Cadastro!$F$5:$F$112,$AB1879),"")="",IF($L1879&gt;0,1,0),IF(IFERROR(INDEX(Cadastro!$F$5:$F$112,$AB1879),"")&lt;=IFERROR(INDEX(Parâmetros!$B$39:$B$48,MATCH($E1879,Parâmetros!$A$39:$A$48,0)),99),IFERROR(INDEX(Cadastro!$F$5:$F$112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1</v>
      </c>
      <c r="X1879" s="34">
        <f>IF(OR(OR($D1879="6x1",$D1879="FF 6x1"),$D1879="5x2"),"",IF($AB1879&lt;&gt;$AB1878,IF(IFERROR(INDEX(Cadastro!$F$5:$F$112,$AB1879),"")="",0,IF(IFERROR(INDEX(Cadastro!$F$5:$F$112,$AB1879),"")&gt;IFERROR(INDEX(Parâmetros!$B$39:$B$48,MATCH($E1879,Parâmetros!$A$39:$A$48,0)),99),IFERROR(INDEX(Cadastro!$F$5:$F$112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registro"),IF(AND($AB1879&lt;&gt;$AB1878,IFERROR(INDEX(Cadastro!$F$5:$F$112,$AB1879),"")=""),"Indeterminado (início da série)",IF($X1879&gt;0,"Folga","Falta de registro"))))))))</f>
        <v>Falta de registro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IFERROR(MATCH($A1879&amp;"|"&amp;TEXT(_xlfn.MAXIFS(Cadastro!$E$5:$E$112,Cadastro!$A$5:$A$112,$A1879,Cadastro!$E$5:$E$112,"&lt;="&amp;$F1879),"yyyymmdd"),Cadastro!$I$5:$I$112,0),"")</f>
        <v>70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54846</v>
      </c>
      <c r="B1880" s="17" t="s">
        <v>210</v>
      </c>
      <c r="C1880" s="17" t="str">
        <f>IFERROR(INDEX(Cadastro!$C$5:$C$112,$AB1880),"NÃO INFORMADO")</f>
        <v>USI</v>
      </c>
      <c r="D1880" s="17" t="str">
        <f>IFERROR(INDEX(Cadastro!$D$5:$D$112,$AB1880),"")</f>
        <v>B</v>
      </c>
      <c r="E1880" s="17" t="str">
        <f>IFERROR(INDEX(Cadastro!$G$5:$G$112,$AB1880),"")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>B</v>
      </c>
      <c r="L1880" s="30">
        <f>SUMIFS(Dados!$E:$E,Dados!$A:$A,$A1880,Dados!$S:$S,$F1880)</f>
        <v>0</v>
      </c>
      <c r="M1880" s="30">
        <f>IFERROR(INDEX(Parâmetros!$E$6:$E$11,MATCH($K1880,Parâmetros!$A$6:$A$11,0)),"")</f>
        <v>7.67</v>
      </c>
      <c r="N1880" s="33">
        <f t="shared" si="319"/>
        <v>0</v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Fora da apuração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folga da escala 5x2",IF($Y1880="Folga",IF(AND($D1880="5x2",OR(WEEKDAY($F1880,2)=6,WEEKDAY($F1880,2)=7)),"Folga de fim de semana da escala 5x2",IF(AND(OR($D1880="6x1",$D1880="FF 6x1"),WEEKDAY($F1880,2)=6,AND($A1880=$A1869,$L1869&gt;0)),"Folga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FALTA DE REGISTRO · dia 2 de 5 do ciclo</v>
      </c>
      <c r="W1880" s="34">
        <f>IF(OR(OR($D1880="6x1",$D1880="FF 6x1"),$D1880="5x2"),"",IF($AB1880&lt;&gt;$AB1879,IF(IFERROR(INDEX(Cadastro!$F$5:$F$112,$AB1880),"")="",IF($L1880&gt;0,1,0),IF(IFERROR(INDEX(Cadastro!$F$5:$F$112,$AB1880),"")&lt;=IFERROR(INDEX(Parâmetros!$B$39:$B$48,MATCH($E1880,Parâmetros!$A$39:$A$48,0)),99),IFERROR(INDEX(Cadastro!$F$5:$F$112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2</v>
      </c>
      <c r="X1880" s="34">
        <f>IF(OR(OR($D1880="6x1",$D1880="FF 6x1"),$D1880="5x2"),"",IF($AB1880&lt;&gt;$AB1879,IF(IFERROR(INDEX(Cadastro!$F$5:$F$112,$AB1880),"")="",0,IF(IFERROR(INDEX(Cadastro!$F$5:$F$112,$AB1880),"")&gt;IFERROR(INDEX(Parâmetros!$B$39:$B$48,MATCH($E1880,Parâmetros!$A$39:$A$48,0)),99),IFERROR(INDEX(Cadastro!$F$5:$F$112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0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registro"),IF(AND($AB1880&lt;&gt;$AB1879,IFERROR(INDEX(Cadastro!$F$5:$F$112,$AB1880),"")=""),"Indeterminado (início da série)",IF($X1880&gt;0,"Folga","Falta de registro"))))))))</f>
        <v>Falta de registro</v>
      </c>
      <c r="Z1880" s="34">
        <f>IF(OR($L1880&gt;0,$F1880&gt;Parâmetros!$E$14),0,IF($A1880&lt;&gt;$A1879,1,N($Z1879)+1))</f>
        <v>0</v>
      </c>
      <c r="AA1880" s="34">
        <f>IF(OR($L1880&gt;0,$F1880&gt;Parâmetros!$E$14),0,IF(OR($A1880&lt;&gt;$A1881,$F1881&gt;Parâmetros!$E$14),1,N($AA1881)+1))</f>
        <v>0</v>
      </c>
      <c r="AB1880" s="31">
        <f>IFERROR(MATCH($A1880&amp;"|"&amp;TEXT(_xlfn.MAXIFS(Cadastro!$E$5:$E$112,Cadastro!$A$5:$A$112,$A1880,Cadastro!$E$5:$E$112,"&lt;="&amp;$F1880),"yyyymmdd"),Cadastro!$I$5:$I$112,0),"")</f>
        <v>70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54846</v>
      </c>
      <c r="B1881" s="17" t="s">
        <v>210</v>
      </c>
      <c r="C1881" s="17" t="str">
        <f>IFERROR(INDEX(Cadastro!$C$5:$C$112,$AB1881),"NÃO INFORMADO")</f>
        <v>USI</v>
      </c>
      <c r="D1881" s="17" t="str">
        <f>IFERROR(INDEX(Cadastro!$D$5:$D$112,$AB1881),"")</f>
        <v>B</v>
      </c>
      <c r="E1881" s="17" t="str">
        <f>IFERROR(INDEX(Cadastro!$G$5:$G$112,$AB1881),"")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Não</v>
      </c>
      <c r="Q1881" s="32" t="str">
        <f t="shared" si="320"/>
        <v/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Fora da apuração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folga da escala 5x2",IF($Y1881="Folga",IF(AND($D1881="5x2",OR(WEEKDAY($F1881,2)=6,WEEKDAY($F1881,2)=7)),"Folga de fim de semana da escala 5x2",IF(AND(OR($D1881="6x1",$D1881="FF 6x1"),WEEKDAY($F1881,2)=6,AND($A1881=$A1870,$L1870&gt;0)),"Folga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3 de 5 do ciclo</v>
      </c>
      <c r="W1881" s="34">
        <f>IF(OR(OR($D1881="6x1",$D1881="FF 6x1"),$D1881="5x2"),"",IF($AB1881&lt;&gt;$AB1880,IF(IFERROR(INDEX(Cadastro!$F$5:$F$112,$AB1881),"")="",IF($L1881&gt;0,1,0),IF(IFERROR(INDEX(Cadastro!$F$5:$F$112,$AB1881),"")&lt;=IFERROR(INDEX(Parâmetros!$B$39:$B$48,MATCH($E1881,Parâmetros!$A$39:$A$48,0)),99),IFERROR(INDEX(Cadastro!$F$5:$F$112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3</v>
      </c>
      <c r="X1881" s="34">
        <f>IF(OR(OR($D1881="6x1",$D1881="FF 6x1"),$D1881="5x2"),"",IF($AB1881&lt;&gt;$AB1880,IF(IFERROR(INDEX(Cadastro!$F$5:$F$112,$AB1881),"")="",0,IF(IFERROR(INDEX(Cadastro!$F$5:$F$112,$AB1881),"")&gt;IFERROR(INDEX(Parâmetros!$B$39:$B$48,MATCH($E1881,Parâmetros!$A$39:$A$48,0)),99),IFERROR(INDEX(Cadastro!$F$5:$F$112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registro"),IF(AND($AB1881&lt;&gt;$AB1880,IFERROR(INDEX(Cadastro!$F$5:$F$112,$AB1881),"")=""),"Indeterminado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IFERROR(MATCH($A1881&amp;"|"&amp;TEXT(_xlfn.MAXIFS(Cadastro!$E$5:$E$112,Cadastro!$A$5:$A$112,$A1881,Cadastro!$E$5:$E$112,"&lt;="&amp;$F1881),"yyyymmdd"),Cadastro!$I$5:$I$112,0),"")</f>
        <v>70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54846</v>
      </c>
      <c r="B1882" s="17" t="s">
        <v>210</v>
      </c>
      <c r="C1882" s="17" t="str">
        <f>IFERROR(INDEX(Cadastro!$C$5:$C$112,$AB1882),"NÃO INFORMADO")</f>
        <v>USI</v>
      </c>
      <c r="D1882" s="17" t="str">
        <f>IFERROR(INDEX(Cadastro!$D$5:$D$112,$AB1882),"")</f>
        <v>B</v>
      </c>
      <c r="E1882" s="17" t="str">
        <f>IFERROR(INDEX(Cadastro!$G$5:$G$112,$AB1882),"")</f>
        <v>B</v>
      </c>
      <c r="F1882" s="29">
        <v>46272</v>
      </c>
      <c r="G1882" s="32" t="str">
        <f t="shared" si="318"/>
        <v>seg</v>
      </c>
      <c r="H1882" s="31" t="str">
        <f>IF($L1882=0,"",_xlfn.MINIFS(Dados!$Q:$Q,Dados!$A:$A,$A1882,Dados!$S:$S,$F1882))</f>
        <v/>
      </c>
      <c r="I1882" s="31" t="str">
        <f>IF($H1882="","",_xlfn.MAXIFS(Dados!$R:$R,Dados!$A:$A,$A1882,Dados!$S:$S,$F1882))</f>
        <v/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0</v>
      </c>
      <c r="M1882" s="30">
        <f>IFERROR(INDEX(Parâmetros!$E$6:$E$11,MATCH($K1882,Parâmetros!$A$6:$A$11,0)),"")</f>
        <v>7.67</v>
      </c>
      <c r="N1882" s="33">
        <f t="shared" si="319"/>
        <v>0</v>
      </c>
      <c r="O1882" s="33">
        <f>Parâmetros!$E$13</f>
        <v>0.8</v>
      </c>
      <c r="P1882" s="32" t="str">
        <f>IF(OR($M1882="",$F1882&gt;Parâmetros!$E$14),"Não","Sim")</f>
        <v>Não</v>
      </c>
      <c r="Q1882" s="32" t="str">
        <f t="shared" si="320"/>
        <v/>
      </c>
      <c r="R1882" s="32" t="str">
        <f t="shared" si="321"/>
        <v/>
      </c>
      <c r="S1882" s="30" t="str">
        <f t="shared" si="322"/>
        <v/>
      </c>
      <c r="T1882" s="32" t="str">
        <f>IF($Q1882&lt;&gt;"Sim","",IF($N1882&gt;Parâmetros!$E$15,"Sim","Não"))</f>
        <v/>
      </c>
      <c r="U1882" s="17" t="str">
        <f t="shared" si="323"/>
        <v>Fora da apuração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folga da escala 5x2",IF($Y1882="Folga",IF(AND($D1882="5x2",OR(WEEKDAY($F1882,2)=6,WEEKDAY($F1882,2)=7)),"Folga de fim de semana da escala 5x2",IF(AND(OR($D1882="6x1",$D1882="FF 6x1"),WEEKDAY($F1882,2)=6,AND($A1882=$A1871,$L1871&gt;0)),"Folga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FALTA DE REGISTRO · dia 4 de 5 do ciclo</v>
      </c>
      <c r="W1882" s="34">
        <f>IF(OR(OR($D1882="6x1",$D1882="FF 6x1"),$D1882="5x2"),"",IF($AB1882&lt;&gt;$AB1881,IF(IFERROR(INDEX(Cadastro!$F$5:$F$112,$AB1882),"")="",IF($L1882&gt;0,1,0),IF(IFERROR(INDEX(Cadastro!$F$5:$F$112,$AB1882),"")&lt;=IFERROR(INDEX(Parâmetros!$B$39:$B$48,MATCH($E1882,Parâmetros!$A$39:$A$48,0)),99),IFERROR(INDEX(Cadastro!$F$5:$F$112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4</v>
      </c>
      <c r="X1882" s="34">
        <f>IF(OR(OR($D1882="6x1",$D1882="FF 6x1"),$D1882="5x2"),"",IF($AB1882&lt;&gt;$AB1881,IF(IFERROR(INDEX(Cadastro!$F$5:$F$112,$AB1882),"")="",0,IF(IFERROR(INDEX(Cadastro!$F$5:$F$112,$AB1882),"")&gt;IFERROR(INDEX(Parâmetros!$B$39:$B$48,MATCH($E1882,Parâmetros!$A$39:$A$48,0)),99),IFERROR(INDEX(Cadastro!$F$5:$F$112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registro"),IF(AND($AB1882&lt;&gt;$AB1881,IFERROR(INDEX(Cadastro!$F$5:$F$112,$AB1882),"")=""),"Indeterminado (início da série)",IF($X1882&gt;0,"Folga","Falta de registro"))))))))</f>
        <v>Falta de registro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IFERROR(MATCH($A1882&amp;"|"&amp;TEXT(_xlfn.MAXIFS(Cadastro!$E$5:$E$112,Cadastro!$A$5:$A$112,$A1882,Cadastro!$E$5:$E$112,"&lt;="&amp;$F1882),"yyyymmdd"),Cadastro!$I$5:$I$112,0),"")</f>
        <v>70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54846</v>
      </c>
      <c r="B1883" s="17" t="s">
        <v>210</v>
      </c>
      <c r="C1883" s="17" t="str">
        <f>IFERROR(INDEX(Cadastro!$C$5:$C$112,$AB1883),"NÃO INFORMADO")</f>
        <v>USI</v>
      </c>
      <c r="D1883" s="17" t="str">
        <f>IFERROR(INDEX(Cadastro!$D$5:$D$112,$AB1883),"")</f>
        <v>B</v>
      </c>
      <c r="E1883" s="17" t="str">
        <f>IFERROR(INDEX(Cadastro!$G$5:$G$112,$AB1883),"")</f>
        <v>B</v>
      </c>
      <c r="F1883" s="29">
        <v>46273</v>
      </c>
      <c r="G1883" s="32" t="str">
        <f t="shared" si="318"/>
        <v>ter</v>
      </c>
      <c r="H1883" s="31" t="str">
        <f>IF($L1883=0,"",_xlfn.MINIFS(Dados!$Q:$Q,Dados!$A:$A,$A1883,Dados!$S:$S,$F1883))</f>
        <v/>
      </c>
      <c r="I1883" s="31" t="str">
        <f>IF($H1883="","",_xlfn.MAXIFS(Dados!$R:$R,Dados!$A:$A,$A1883,Dados!$S:$S,$F1883))</f>
        <v/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0</v>
      </c>
      <c r="M1883" s="30">
        <f>IFERROR(INDEX(Parâmetros!$E$6:$E$11,MATCH($K1883,Parâmetros!$A$6:$A$11,0)),"")</f>
        <v>7.67</v>
      </c>
      <c r="N1883" s="33">
        <f t="shared" si="319"/>
        <v>0</v>
      </c>
      <c r="O1883" s="33">
        <f>Parâmetros!$E$13</f>
        <v>0.8</v>
      </c>
      <c r="P1883" s="32" t="str">
        <f>IF(OR($M1883="",$F1883&gt;Parâmetros!$E$14),"Não","Sim")</f>
        <v>Não</v>
      </c>
      <c r="Q1883" s="32" t="str">
        <f t="shared" si="320"/>
        <v/>
      </c>
      <c r="R1883" s="32" t="str">
        <f t="shared" si="321"/>
        <v/>
      </c>
      <c r="S1883" s="30" t="str">
        <f t="shared" si="322"/>
        <v/>
      </c>
      <c r="T1883" s="32" t="str">
        <f>IF($Q1883&lt;&gt;"Sim","",IF($N1883&gt;Parâmetros!$E$15,"Sim","Não"))</f>
        <v/>
      </c>
      <c r="U1883" s="17" t="str">
        <f t="shared" si="323"/>
        <v>Fora da apuração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folga da escala 5x2",IF($Y1883="Folga",IF(AND($D1883="5x2",OR(WEEKDAY($F1883,2)=6,WEEKDAY($F1883,2)=7)),"Folga de fim de semana da escala 5x2",IF(AND(OR($D1883="6x1",$D1883="FF 6x1"),WEEKDAY($F1883,2)=6,AND($A1883=$A1872,$L1872&gt;0)),"Folga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FALTA DE REGISTRO · dia 5 de 5 do ciclo</v>
      </c>
      <c r="W1883" s="34">
        <f>IF(OR(OR($D1883="6x1",$D1883="FF 6x1"),$D1883="5x2"),"",IF($AB1883&lt;&gt;$AB1882,IF(IFERROR(INDEX(Cadastro!$F$5:$F$112,$AB1883),"")="",IF($L1883&gt;0,1,0),IF(IFERROR(INDEX(Cadastro!$F$5:$F$112,$AB1883),"")&lt;=IFERROR(INDEX(Parâmetros!$B$39:$B$48,MATCH($E1883,Parâmetros!$A$39:$A$48,0)),99),IFERROR(INDEX(Cadastro!$F$5:$F$112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5</v>
      </c>
      <c r="X1883" s="34">
        <f>IF(OR(OR($D1883="6x1",$D1883="FF 6x1"),$D1883="5x2"),"",IF($AB1883&lt;&gt;$AB1882,IF(IFERROR(INDEX(Cadastro!$F$5:$F$112,$AB1883),"")="",0,IF(IFERROR(INDEX(Cadastro!$F$5:$F$112,$AB1883),"")&gt;IFERROR(INDEX(Parâmetros!$B$39:$B$48,MATCH($E1883,Parâmetros!$A$39:$A$48,0)),99),IFERROR(INDEX(Cadastro!$F$5:$F$112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registro"),IF(AND($AB1883&lt;&gt;$AB1882,IFERROR(INDEX(Cadastro!$F$5:$F$112,$AB1883),"")=""),"Indeterminado (início da série)",IF($X1883&gt;0,"Folga","Falta de registro"))))))))</f>
        <v>Falta de registro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IFERROR(MATCH($A1883&amp;"|"&amp;TEXT(_xlfn.MAXIFS(Cadastro!$E$5:$E$112,Cadastro!$A$5:$A$112,$A1883,Cadastro!$E$5:$E$112,"&lt;="&amp;$F1883),"yyyymmdd"),Cadastro!$I$5:$I$112,0),"")</f>
        <v>70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54846</v>
      </c>
      <c r="B1884" s="17" t="s">
        <v>210</v>
      </c>
      <c r="C1884" s="17" t="str">
        <f>IFERROR(INDEX(Cadastro!$C$5:$C$112,$AB1884),"NÃO INFORMADO")</f>
        <v>USI</v>
      </c>
      <c r="D1884" s="17" t="str">
        <f>IFERROR(INDEX(Cadastro!$D$5:$D$112,$AB1884),"")</f>
        <v>B</v>
      </c>
      <c r="E1884" s="17" t="str">
        <f>IFERROR(INDEX(Cadastro!$G$5:$G$112,$AB1884),"")</f>
        <v>B</v>
      </c>
      <c r="F1884" s="29">
        <v>46274</v>
      </c>
      <c r="G1884" s="32" t="str">
        <f t="shared" si="318"/>
        <v>qua</v>
      </c>
      <c r="H1884" s="31" t="str">
        <f>IF($L1884=0,"",_xlfn.MINIFS(Dados!$Q:$Q,Dados!$A:$A,$A1884,Dados!$S:$S,$F1884))</f>
        <v/>
      </c>
      <c r="I1884" s="31" t="str">
        <f>IF($H1884="","",_xlfn.MAXIFS(Dados!$R:$R,Dados!$A:$A,$A1884,Dados!$S:$S,$F1884))</f>
        <v/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/>
      </c>
      <c r="L1884" s="30">
        <f>SUMIFS(Dados!$E:$E,Dados!$A:$A,$A1884,Dados!$S:$S,$F1884)</f>
        <v>0</v>
      </c>
      <c r="M1884" s="30" t="str">
        <f>IFERROR(INDEX(Parâmetros!$E$6:$E$11,MATCH($K1884,Parâmetros!$A$6:$A$11,0)),"")</f>
        <v/>
      </c>
      <c r="N1884" s="33" t="str">
        <f t="shared" si="319"/>
        <v/>
      </c>
      <c r="O1884" s="33">
        <f>Parâmetros!$E$13</f>
        <v>0.8</v>
      </c>
      <c r="P1884" s="32" t="str">
        <f>IF(OR($M1884="",$F1884&gt;Parâmetros!$E$14),"Não","Sim")</f>
        <v>Não</v>
      </c>
      <c r="Q1884" s="32" t="str">
        <f t="shared" si="320"/>
        <v/>
      </c>
      <c r="R1884" s="32" t="str">
        <f t="shared" si="321"/>
        <v/>
      </c>
      <c r="S1884" s="30" t="str">
        <f t="shared" si="322"/>
        <v/>
      </c>
      <c r="T1884" s="32" t="str">
        <f>IF($Q1884&lt;&gt;"Sim","",IF($N1884&gt;Parâmetros!$E$15,"Sim","Não"))</f>
        <v/>
      </c>
      <c r="U1884" s="17" t="str">
        <f t="shared" si="323"/>
        <v>Folga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folga da escala 5x2",IF($Y1884="Folga",IF(AND($D1884="5x2",OR(WEEKDAY($F1884,2)=6,WEEKDAY($F1884,2)=7)),"Folga de fim de semana da escala 5x2",IF(AND(OR($D1884="6x1",$D1884="FF 6x1"),WEEKDAY($F1884,2)=6,AND($A1884=$A1873,$L1873&gt;0)),"Folga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Folga prevista pelo ciclo</v>
      </c>
      <c r="W1884" s="34">
        <f>IF(OR(OR($D1884="6x1",$D1884="FF 6x1"),$D1884="5x2"),"",IF($AB1884&lt;&gt;$AB1883,IF(IFERROR(INDEX(Cadastro!$F$5:$F$112,$AB1884),"")="",IF($L1884&gt;0,1,0),IF(IFERROR(INDEX(Cadastro!$F$5:$F$112,$AB1884),"")&lt;=IFERROR(INDEX(Parâmetros!$B$39:$B$48,MATCH($E1884,Parâmetros!$A$39:$A$48,0)),99),IFERROR(INDEX(Cadastro!$F$5:$F$112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0</v>
      </c>
      <c r="X1884" s="34">
        <f>IF(OR(OR($D1884="6x1",$D1884="FF 6x1"),$D1884="5x2"),"",IF($AB1884&lt;&gt;$AB1883,IF(IFERROR(INDEX(Cadastro!$F$5:$F$112,$AB1884),"")="",0,IF(IFERROR(INDEX(Cadastro!$F$5:$F$112,$AB1884),"")&gt;IFERROR(INDEX(Parâmetros!$B$39:$B$48,MATCH($E1884,Parâmetros!$A$39:$A$48,0)),99),IFERROR(INDEX(Cadastro!$F$5:$F$112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1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registro"),IF(AND($AB1884&lt;&gt;$AB1883,IFERROR(INDEX(Cadastro!$F$5:$F$112,$AB1884),"")=""),"Indeterminado (início da série)",IF($X1884&gt;0,"Folga","Falta de registro"))))))))</f>
        <v>Folga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IFERROR(MATCH($A1884&amp;"|"&amp;TEXT(_xlfn.MAXIFS(Cadastro!$E$5:$E$112,Cadastro!$A$5:$A$112,$A1884,Cadastro!$E$5:$E$112,"&lt;="&amp;$F1884),"yyyymmdd"),Cadastro!$I$5:$I$112,0),"")</f>
        <v>70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54846</v>
      </c>
      <c r="B1885" s="17" t="s">
        <v>210</v>
      </c>
      <c r="C1885" s="17" t="str">
        <f>IFERROR(INDEX(Cadastro!$C$5:$C$112,$AB1885),"NÃO INFORMADO")</f>
        <v>USI</v>
      </c>
      <c r="D1885" s="17" t="str">
        <f>IFERROR(INDEX(Cadastro!$D$5:$D$112,$AB1885),"")</f>
        <v>B</v>
      </c>
      <c r="E1885" s="17" t="str">
        <f>IFERROR(INDEX(Cadastro!$G$5:$G$112,$AB1885),"")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0</v>
      </c>
      <c r="M1885" s="30">
        <f>IFERROR(INDEX(Parâmetros!$E$6:$E$11,MATCH($K1885,Parâmetros!$A$6:$A$11,0)),"")</f>
        <v>7.67</v>
      </c>
      <c r="N1885" s="33">
        <f t="shared" si="319"/>
        <v>0</v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Fora da apuração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folga da escala 5x2",IF($Y1885="Folga",IF(AND($D1885="5x2",OR(WEEKDAY($F1885,2)=6,WEEKDAY($F1885,2)=7)),"Folga de fim de semana da escala 5x2",IF(AND(OR($D1885="6x1",$D1885="FF 6x1"),WEEKDAY($F1885,2)=6,AND($A1885=$A1874,$L1874&gt;0)),"Folga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FALTA DE REGISTRO · dia 1 de 5 do ciclo</v>
      </c>
      <c r="W1885" s="34">
        <f>IF(OR(OR($D1885="6x1",$D1885="FF 6x1"),$D1885="5x2"),"",IF($AB1885&lt;&gt;$AB1884,IF(IFERROR(INDEX(Cadastro!$F$5:$F$112,$AB1885),"")="",IF($L1885&gt;0,1,0),IF(IFERROR(INDEX(Cadastro!$F$5:$F$112,$AB1885),"")&lt;=IFERROR(INDEX(Parâmetros!$B$39:$B$48,MATCH($E1885,Parâmetros!$A$39:$A$48,0)),99),IFERROR(INDEX(Cadastro!$F$5:$F$112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1</v>
      </c>
      <c r="X1885" s="34">
        <f>IF(OR(OR($D1885="6x1",$D1885="FF 6x1"),$D1885="5x2"),"",IF($AB1885&lt;&gt;$AB1884,IF(IFERROR(INDEX(Cadastro!$F$5:$F$112,$AB1885),"")="",0,IF(IFERROR(INDEX(Cadastro!$F$5:$F$112,$AB1885),"")&gt;IFERROR(INDEX(Parâmetros!$B$39:$B$48,MATCH($E1885,Parâmetros!$A$39:$A$48,0)),99),IFERROR(INDEX(Cadastro!$F$5:$F$112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registro"),IF(AND($AB1885&lt;&gt;$AB1884,IFERROR(INDEX(Cadastro!$F$5:$F$112,$AB1885),"")=""),"Indeterminado (início da série)",IF($X1885&gt;0,"Folga","Falta de registro"))))))))</f>
        <v>Falta de registro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IFERROR(MATCH($A1885&amp;"|"&amp;TEXT(_xlfn.MAXIFS(Cadastro!$E$5:$E$112,Cadastro!$A$5:$A$112,$A1885,Cadastro!$E$5:$E$112,"&lt;="&amp;$F1885),"yyyymmdd"),Cadastro!$I$5:$I$112,0),"")</f>
        <v>70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54846</v>
      </c>
      <c r="B1886" s="17" t="s">
        <v>210</v>
      </c>
      <c r="C1886" s="17" t="str">
        <f>IFERROR(INDEX(Cadastro!$C$5:$C$112,$AB1886),"NÃO INFORMADO")</f>
        <v>USI</v>
      </c>
      <c r="D1886" s="17" t="str">
        <f>IFERROR(INDEX(Cadastro!$D$5:$D$112,$AB1886),"")</f>
        <v>B</v>
      </c>
      <c r="E1886" s="17" t="str">
        <f>IFERROR(INDEX(Cadastro!$G$5:$G$112,$AB1886),"")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>B</v>
      </c>
      <c r="L1886" s="30">
        <f>SUMIFS(Dados!$E:$E,Dados!$A:$A,$A1886,Dados!$S:$S,$F1886)</f>
        <v>0</v>
      </c>
      <c r="M1886" s="30">
        <f>IFERROR(INDEX(Parâmetros!$E$6:$E$11,MATCH($K1886,Parâmetros!$A$6:$A$11,0)),"")</f>
        <v>7.67</v>
      </c>
      <c r="N1886" s="33">
        <f t="shared" si="319"/>
        <v>0</v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Fora da apuração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folga da escala 5x2",IF($Y1886="Folga",IF(AND($D1886="5x2",OR(WEEKDAY($F1886,2)=6,WEEKDAY($F1886,2)=7)),"Folga de fim de semana da escala 5x2",IF(AND(OR($D1886="6x1",$D1886="FF 6x1"),WEEKDAY($F1886,2)=6,AND($A1886=$A1875,$L1875&gt;0)),"Folga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FALTA DE REGISTRO · dia 2 de 5 do ciclo</v>
      </c>
      <c r="W1886" s="34">
        <f>IF(OR(OR($D1886="6x1",$D1886="FF 6x1"),$D1886="5x2"),"",IF($AB1886&lt;&gt;$AB1885,IF(IFERROR(INDEX(Cadastro!$F$5:$F$112,$AB1886),"")="",IF($L1886&gt;0,1,0),IF(IFERROR(INDEX(Cadastro!$F$5:$F$112,$AB1886),"")&lt;=IFERROR(INDEX(Parâmetros!$B$39:$B$48,MATCH($E1886,Parâmetros!$A$39:$A$48,0)),99),IFERROR(INDEX(Cadastro!$F$5:$F$112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2</v>
      </c>
      <c r="X1886" s="34">
        <f>IF(OR(OR($D1886="6x1",$D1886="FF 6x1"),$D1886="5x2"),"",IF($AB1886&lt;&gt;$AB1885,IF(IFERROR(INDEX(Cadastro!$F$5:$F$112,$AB1886),"")="",0,IF(IFERROR(INDEX(Cadastro!$F$5:$F$112,$AB1886),"")&gt;IFERROR(INDEX(Parâmetros!$B$39:$B$48,MATCH($E1886,Parâmetros!$A$39:$A$48,0)),99),IFERROR(INDEX(Cadastro!$F$5:$F$112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0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registro"),IF(AND($AB1886&lt;&gt;$AB1885,IFERROR(INDEX(Cadastro!$F$5:$F$112,$AB1886),"")=""),"Indeterminado (início da série)",IF($X1886&gt;0,"Folga","Falta de registro"))))))))</f>
        <v>Falta de registro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IFERROR(MATCH($A1886&amp;"|"&amp;TEXT(_xlfn.MAXIFS(Cadastro!$E$5:$E$112,Cadastro!$A$5:$A$112,$A1886,Cadastro!$E$5:$E$112,"&lt;="&amp;$F1886),"yyyymmdd"),Cadastro!$I$5:$I$112,0),"")</f>
        <v>70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54846</v>
      </c>
      <c r="B1887" s="17" t="s">
        <v>210</v>
      </c>
      <c r="C1887" s="17" t="str">
        <f>IFERROR(INDEX(Cadastro!$C$5:$C$112,$AB1887),"NÃO INFORMADO")</f>
        <v>USI</v>
      </c>
      <c r="D1887" s="17" t="str">
        <f>IFERROR(INDEX(Cadastro!$D$5:$D$112,$AB1887),"")</f>
        <v>B</v>
      </c>
      <c r="E1887" s="17" t="str">
        <f>IFERROR(INDEX(Cadastro!$G$5:$G$112,$AB1887),"")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folga da escala 5x2",IF($Y1887="Folga",IF(AND($D1887="5x2",OR(WEEKDAY($F1887,2)=6,WEEKDAY($F1887,2)=7)),"Folga de fim de semana da escala 5x2",IF(AND(OR($D1887="6x1",$D1887="FF 6x1"),WEEKDAY($F1887,2)=6,AND($A1887=$A1876,$L1876&gt;0)),"Folga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3 de 5 do ciclo</v>
      </c>
      <c r="W1887" s="34">
        <f>IF(OR(OR($D1887="6x1",$D1887="FF 6x1"),$D1887="5x2"),"",IF($AB1887&lt;&gt;$AB1886,IF(IFERROR(INDEX(Cadastro!$F$5:$F$112,$AB1887),"")="",IF($L1887&gt;0,1,0),IF(IFERROR(INDEX(Cadastro!$F$5:$F$112,$AB1887),"")&lt;=IFERROR(INDEX(Parâmetros!$B$39:$B$48,MATCH($E1887,Parâmetros!$A$39:$A$48,0)),99),IFERROR(INDEX(Cadastro!$F$5:$F$112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3</v>
      </c>
      <c r="X1887" s="34">
        <f>IF(OR(OR($D1887="6x1",$D1887="FF 6x1"),$D1887="5x2"),"",IF($AB1887&lt;&gt;$AB1886,IF(IFERROR(INDEX(Cadastro!$F$5:$F$112,$AB1887),"")="",0,IF(IFERROR(INDEX(Cadastro!$F$5:$F$112,$AB1887),"")&gt;IFERROR(INDEX(Parâmetros!$B$39:$B$48,MATCH($E1887,Parâmetros!$A$39:$A$48,0)),99),IFERROR(INDEX(Cadastro!$F$5:$F$112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registro"),IF(AND($AB1887&lt;&gt;$AB1886,IFERROR(INDEX(Cadastro!$F$5:$F$112,$AB1887),"")=""),"Indeterminado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IFERROR(MATCH($A1887&amp;"|"&amp;TEXT(_xlfn.MAXIFS(Cadastro!$E$5:$E$112,Cadastro!$A$5:$A$112,$A1887,Cadastro!$E$5:$E$112,"&lt;="&amp;$F1887),"yyyymmdd"),Cadastro!$I$5:$I$112,0),"")</f>
        <v>70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54846</v>
      </c>
      <c r="B1888" s="17" t="s">
        <v>210</v>
      </c>
      <c r="C1888" s="17" t="str">
        <f>IFERROR(INDEX(Cadastro!$C$5:$C$112,$AB1888),"NÃO INFORMADO")</f>
        <v>USI</v>
      </c>
      <c r="D1888" s="17" t="str">
        <f>IFERROR(INDEX(Cadastro!$D$5:$D$112,$AB1888),"")</f>
        <v>B</v>
      </c>
      <c r="E1888" s="17" t="str">
        <f>IFERROR(INDEX(Cadastro!$G$5:$G$112,$AB1888),"")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folga da escala 5x2",IF($Y1888="Folga",IF(AND($D1888="5x2",OR(WEEKDAY($F1888,2)=6,WEEKDAY($F1888,2)=7)),"Folga de fim de semana da escala 5x2",IF(AND(OR($D1888="6x1",$D1888="FF 6x1"),WEEKDAY($F1888,2)=6,AND($A1888=$A1877,$L1877&gt;0)),"Folga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4 de 5 do ciclo</v>
      </c>
      <c r="W1888" s="34">
        <f>IF(OR(OR($D1888="6x1",$D1888="FF 6x1"),$D1888="5x2"),"",IF($AB1888&lt;&gt;$AB1887,IF(IFERROR(INDEX(Cadastro!$F$5:$F$112,$AB1888),"")="",IF($L1888&gt;0,1,0),IF(IFERROR(INDEX(Cadastro!$F$5:$F$112,$AB1888),"")&lt;=IFERROR(INDEX(Parâmetros!$B$39:$B$48,MATCH($E1888,Parâmetros!$A$39:$A$48,0)),99),IFERROR(INDEX(Cadastro!$F$5:$F$112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4</v>
      </c>
      <c r="X1888" s="34">
        <f>IF(OR(OR($D1888="6x1",$D1888="FF 6x1"),$D1888="5x2"),"",IF($AB1888&lt;&gt;$AB1887,IF(IFERROR(INDEX(Cadastro!$F$5:$F$112,$AB1888),"")="",0,IF(IFERROR(INDEX(Cadastro!$F$5:$F$112,$AB1888),"")&gt;IFERROR(INDEX(Parâmetros!$B$39:$B$48,MATCH($E1888,Parâmetros!$A$39:$A$48,0)),99),IFERROR(INDEX(Cadastro!$F$5:$F$112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registro"),IF(AND($AB1888&lt;&gt;$AB1887,IFERROR(INDEX(Cadastro!$F$5:$F$112,$AB1888),"")=""),"Indeterminado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IFERROR(MATCH($A1888&amp;"|"&amp;TEXT(_xlfn.MAXIFS(Cadastro!$E$5:$E$112,Cadastro!$A$5:$A$112,$A1888,Cadastro!$E$5:$E$112,"&lt;="&amp;$F1888),"yyyymmdd"),Cadastro!$I$5:$I$112,0),"")</f>
        <v>70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54846</v>
      </c>
      <c r="B1889" s="17" t="s">
        <v>210</v>
      </c>
      <c r="C1889" s="17" t="str">
        <f>IFERROR(INDEX(Cadastro!$C$5:$C$112,$AB1889),"NÃO INFORMADO")</f>
        <v>USI</v>
      </c>
      <c r="D1889" s="17" t="str">
        <f>IFERROR(INDEX(Cadastro!$D$5:$D$112,$AB1889),"")</f>
        <v>B</v>
      </c>
      <c r="E1889" s="17" t="str">
        <f>IFERROR(INDEX(Cadastro!$G$5:$G$112,$AB1889),"")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folga da escala 5x2",IF($Y1889="Folga",IF(AND($D1889="5x2",OR(WEEKDAY($F1889,2)=6,WEEKDAY($F1889,2)=7)),"Folga de fim de semana da escala 5x2",IF(AND(OR($D1889="6x1",$D1889="FF 6x1"),WEEKDAY($F1889,2)=6,AND($A1889=$A1878,$L1878&gt;0)),"Folga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5 de 5 do ciclo</v>
      </c>
      <c r="W1889" s="34">
        <f>IF(OR(OR($D1889="6x1",$D1889="FF 6x1"),$D1889="5x2"),"",IF($AB1889&lt;&gt;$AB1888,IF(IFERROR(INDEX(Cadastro!$F$5:$F$112,$AB1889),"")="",IF($L1889&gt;0,1,0),IF(IFERROR(INDEX(Cadastro!$F$5:$F$112,$AB1889),"")&lt;=IFERROR(INDEX(Parâmetros!$B$39:$B$48,MATCH($E1889,Parâmetros!$A$39:$A$48,0)),99),IFERROR(INDEX(Cadastro!$F$5:$F$112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5</v>
      </c>
      <c r="X1889" s="34">
        <f>IF(OR(OR($D1889="6x1",$D1889="FF 6x1"),$D1889="5x2"),"",IF($AB1889&lt;&gt;$AB1888,IF(IFERROR(INDEX(Cadastro!$F$5:$F$112,$AB1889),"")="",0,IF(IFERROR(INDEX(Cadastro!$F$5:$F$112,$AB1889),"")&gt;IFERROR(INDEX(Parâmetros!$B$39:$B$48,MATCH($E1889,Parâmetros!$A$39:$A$48,0)),99),IFERROR(INDEX(Cadastro!$F$5:$F$112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registro"),IF(AND($AB1889&lt;&gt;$AB1888,IFERROR(INDEX(Cadastro!$F$5:$F$112,$AB1889),"")=""),"Indeterminado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IFERROR(MATCH($A1889&amp;"|"&amp;TEXT(_xlfn.MAXIFS(Cadastro!$E$5:$E$112,Cadastro!$A$5:$A$112,$A1889,Cadastro!$E$5:$E$112,"&lt;="&amp;$F1889),"yyyymmdd"),Cadastro!$I$5:$I$112,0),"")</f>
        <v>70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54846</v>
      </c>
      <c r="B1890" s="17" t="s">
        <v>210</v>
      </c>
      <c r="C1890" s="17" t="str">
        <f>IFERROR(INDEX(Cadastro!$C$5:$C$112,$AB1890),"NÃO INFORMADO")</f>
        <v>USI</v>
      </c>
      <c r="D1890" s="17" t="str">
        <f>IFERROR(INDEX(Cadastro!$D$5:$D$112,$AB1890),"")</f>
        <v>B</v>
      </c>
      <c r="E1890" s="17" t="str">
        <f>IFERROR(INDEX(Cadastro!$G$5:$G$112,$AB1890),"")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/>
      </c>
      <c r="L1890" s="30">
        <f>SUMIFS(Dados!$E:$E,Dados!$A:$A,$A1890,Dados!$S:$S,$F1890)</f>
        <v>0</v>
      </c>
      <c r="M1890" s="30" t="str">
        <f>IFERROR(INDEX(Parâmetros!$E$6:$E$11,MATCH($K1890,Parâmetros!$A$6:$A$11,0)),"")</f>
        <v/>
      </c>
      <c r="N1890" s="33" t="str">
        <f t="shared" si="319"/>
        <v/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Folga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folga da escala 5x2",IF($Y1890="Folga",IF(AND($D1890="5x2",OR(WEEKDAY($F1890,2)=6,WEEKDAY($F1890,2)=7)),"Folga de fim de semana da escala 5x2",IF(AND(OR($D1890="6x1",$D1890="FF 6x1"),WEEKDAY($F1890,2)=6,AND($A1890=$A1879,$L1879&gt;0)),"Folga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Folga prevista pelo ciclo</v>
      </c>
      <c r="W1890" s="34">
        <f>IF(OR(OR($D1890="6x1",$D1890="FF 6x1"),$D1890="5x2"),"",IF($AB1890&lt;&gt;$AB1889,IF(IFERROR(INDEX(Cadastro!$F$5:$F$112,$AB1890),"")="",IF($L1890&gt;0,1,0),IF(IFERROR(INDEX(Cadastro!$F$5:$F$112,$AB1890),"")&lt;=IFERROR(INDEX(Parâmetros!$B$39:$B$48,MATCH($E1890,Parâmetros!$A$39:$A$48,0)),99),IFERROR(INDEX(Cadastro!$F$5:$F$112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0</v>
      </c>
      <c r="X1890" s="34">
        <f>IF(OR(OR($D1890="6x1",$D1890="FF 6x1"),$D1890="5x2"),"",IF($AB1890&lt;&gt;$AB1889,IF(IFERROR(INDEX(Cadastro!$F$5:$F$112,$AB1890),"")="",0,IF(IFERROR(INDEX(Cadastro!$F$5:$F$112,$AB1890),"")&gt;IFERROR(INDEX(Parâmetros!$B$39:$B$48,MATCH($E1890,Parâmetros!$A$39:$A$48,0)),99),IFERROR(INDEX(Cadastro!$F$5:$F$112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1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registro"),IF(AND($AB1890&lt;&gt;$AB1889,IFERROR(INDEX(Cadastro!$F$5:$F$112,$AB1890),"")=""),"Indeterminado (início da série)",IF($X1890&gt;0,"Folga","Falta de registro"))))))))</f>
        <v>Folga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IFERROR(MATCH($A1890&amp;"|"&amp;TEXT(_xlfn.MAXIFS(Cadastro!$E$5:$E$112,Cadastro!$A$5:$A$112,$A1890,Cadastro!$E$5:$E$112,"&lt;="&amp;$F1890),"yyyymmdd"),Cadastro!$I$5:$I$112,0),"")</f>
        <v>70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54846</v>
      </c>
      <c r="B1891" s="17" t="s">
        <v>210</v>
      </c>
      <c r="C1891" s="17" t="str">
        <f>IFERROR(INDEX(Cadastro!$C$5:$C$112,$AB1891),"NÃO INFORMADO")</f>
        <v>USI</v>
      </c>
      <c r="D1891" s="17" t="str">
        <f>IFERROR(INDEX(Cadastro!$D$5:$D$112,$AB1891),"")</f>
        <v>B</v>
      </c>
      <c r="E1891" s="17" t="str">
        <f>IFERROR(INDEX(Cadastro!$G$5:$G$112,$AB1891),"")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folga da escala 5x2",IF($Y1891="Folga",IF(AND($D1891="5x2",OR(WEEKDAY($F1891,2)=6,WEEKDAY($F1891,2)=7)),"Folga de fim de semana da escala 5x2",IF(AND(OR($D1891="6x1",$D1891="FF 6x1"),WEEKDAY($F1891,2)=6,AND($A1891=$A1880,$L1880&gt;0)),"Folga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1 de 5 do ciclo</v>
      </c>
      <c r="W1891" s="34">
        <f>IF(OR(OR($D1891="6x1",$D1891="FF 6x1"),$D1891="5x2"),"",IF($AB1891&lt;&gt;$AB1890,IF(IFERROR(INDEX(Cadastro!$F$5:$F$112,$AB1891),"")="",IF($L1891&gt;0,1,0),IF(IFERROR(INDEX(Cadastro!$F$5:$F$112,$AB1891),"")&lt;=IFERROR(INDEX(Parâmetros!$B$39:$B$48,MATCH($E1891,Parâmetros!$A$39:$A$48,0)),99),IFERROR(INDEX(Cadastro!$F$5:$F$112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1</v>
      </c>
      <c r="X1891" s="34">
        <f>IF(OR(OR($D1891="6x1",$D1891="FF 6x1"),$D1891="5x2"),"",IF($AB1891&lt;&gt;$AB1890,IF(IFERROR(INDEX(Cadastro!$F$5:$F$112,$AB1891),"")="",0,IF(IFERROR(INDEX(Cadastro!$F$5:$F$112,$AB1891),"")&gt;IFERROR(INDEX(Parâmetros!$B$39:$B$48,MATCH($E1891,Parâmetros!$A$39:$A$48,0)),99),IFERROR(INDEX(Cadastro!$F$5:$F$112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registro"),IF(AND($AB1891&lt;&gt;$AB1890,IFERROR(INDEX(Cadastro!$F$5:$F$112,$AB1891),"")=""),"Indeterminado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IFERROR(MATCH($A1891&amp;"|"&amp;TEXT(_xlfn.MAXIFS(Cadastro!$E$5:$E$112,Cadastro!$A$5:$A$112,$A1891,Cadastro!$E$5:$E$112,"&lt;="&amp;$F1891),"yyyymmdd"),Cadastro!$I$5:$I$112,0),"")</f>
        <v>70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54846</v>
      </c>
      <c r="B1892" s="17" t="s">
        <v>210</v>
      </c>
      <c r="C1892" s="17" t="str">
        <f>IFERROR(INDEX(Cadastro!$C$5:$C$112,$AB1892),"NÃO INFORMADO")</f>
        <v>USI</v>
      </c>
      <c r="D1892" s="17" t="str">
        <f>IFERROR(INDEX(Cadastro!$D$5:$D$112,$AB1892),"")</f>
        <v>B</v>
      </c>
      <c r="E1892" s="17" t="str">
        <f>IFERROR(INDEX(Cadastro!$G$5:$G$112,$AB1892),"")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>B</v>
      </c>
      <c r="L1892" s="30">
        <f>SUMIFS(Dados!$E:$E,Dados!$A:$A,$A1892,Dados!$S:$S,$F1892)</f>
        <v>0</v>
      </c>
      <c r="M1892" s="30">
        <f>IFERROR(INDEX(Parâmetros!$E$6:$E$11,MATCH($K1892,Parâmetros!$A$6:$A$11,0)),"")</f>
        <v>7.67</v>
      </c>
      <c r="N1892" s="33">
        <f t="shared" si="319"/>
        <v>0</v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Fora da apuração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folga da escala 5x2",IF($Y1892="Folga",IF(AND($D1892="5x2",OR(WEEKDAY($F1892,2)=6,WEEKDAY($F1892,2)=7)),"Folga de fim de semana da escala 5x2",IF(AND(OR($D1892="6x1",$D1892="FF 6x1"),WEEKDAY($F1892,2)=6,AND($A1892=$A1881,$L1881&gt;0)),"Folga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FALTA DE REGISTRO · dia 2 de 5 do ciclo</v>
      </c>
      <c r="W1892" s="34">
        <f>IF(OR(OR($D1892="6x1",$D1892="FF 6x1"),$D1892="5x2"),"",IF($AB1892&lt;&gt;$AB1891,IF(IFERROR(INDEX(Cadastro!$F$5:$F$112,$AB1892),"")="",IF($L1892&gt;0,1,0),IF(IFERROR(INDEX(Cadastro!$F$5:$F$112,$AB1892),"")&lt;=IFERROR(INDEX(Parâmetros!$B$39:$B$48,MATCH($E1892,Parâmetros!$A$39:$A$48,0)),99),IFERROR(INDEX(Cadastro!$F$5:$F$112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2</v>
      </c>
      <c r="X1892" s="34">
        <f>IF(OR(OR($D1892="6x1",$D1892="FF 6x1"),$D1892="5x2"),"",IF($AB1892&lt;&gt;$AB1891,IF(IFERROR(INDEX(Cadastro!$F$5:$F$112,$AB1892),"")="",0,IF(IFERROR(INDEX(Cadastro!$F$5:$F$112,$AB1892),"")&gt;IFERROR(INDEX(Parâmetros!$B$39:$B$48,MATCH($E1892,Parâmetros!$A$39:$A$48,0)),99),IFERROR(INDEX(Cadastro!$F$5:$F$112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0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registro"),IF(AND($AB1892&lt;&gt;$AB1891,IFERROR(INDEX(Cadastro!$F$5:$F$112,$AB1892),"")=""),"Indeterminado (início da série)",IF($X1892&gt;0,"Folga","Falta de registro"))))))))</f>
        <v>Falta de registro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IFERROR(MATCH($A1892&amp;"|"&amp;TEXT(_xlfn.MAXIFS(Cadastro!$E$5:$E$112,Cadastro!$A$5:$A$112,$A1892,Cadastro!$E$5:$E$112,"&lt;="&amp;$F1892),"yyyymmdd"),Cadastro!$I$5:$I$112,0),"")</f>
        <v>70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54846</v>
      </c>
      <c r="B1893" s="17" t="s">
        <v>210</v>
      </c>
      <c r="C1893" s="17" t="str">
        <f>IFERROR(INDEX(Cadastro!$C$5:$C$112,$AB1893),"NÃO INFORMADO")</f>
        <v>USI</v>
      </c>
      <c r="D1893" s="17" t="str">
        <f>IFERROR(INDEX(Cadastro!$D$5:$D$112,$AB1893),"")</f>
        <v>B</v>
      </c>
      <c r="E1893" s="17" t="str">
        <f>IFERROR(INDEX(Cadastro!$G$5:$G$112,$AB1893),"")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folga da escala 5x2",IF($Y1893="Folga",IF(AND($D1893="5x2",OR(WEEKDAY($F1893,2)=6,WEEKDAY($F1893,2)=7)),"Folga de fim de semana da escala 5x2",IF(AND(OR($D1893="6x1",$D1893="FF 6x1"),WEEKDAY($F1893,2)=6,AND($A1893=$A1882,$L1882&gt;0)),"Folga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3 de 5 do ciclo</v>
      </c>
      <c r="W1893" s="34">
        <f>IF(OR(OR($D1893="6x1",$D1893="FF 6x1"),$D1893="5x2"),"",IF($AB1893&lt;&gt;$AB1892,IF(IFERROR(INDEX(Cadastro!$F$5:$F$112,$AB1893),"")="",IF($L1893&gt;0,1,0),IF(IFERROR(INDEX(Cadastro!$F$5:$F$112,$AB1893),"")&lt;=IFERROR(INDEX(Parâmetros!$B$39:$B$48,MATCH($E1893,Parâmetros!$A$39:$A$48,0)),99),IFERROR(INDEX(Cadastro!$F$5:$F$112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3</v>
      </c>
      <c r="X1893" s="34">
        <f>IF(OR(OR($D1893="6x1",$D1893="FF 6x1"),$D1893="5x2"),"",IF($AB1893&lt;&gt;$AB1892,IF(IFERROR(INDEX(Cadastro!$F$5:$F$112,$AB1893),"")="",0,IF(IFERROR(INDEX(Cadastro!$F$5:$F$112,$AB1893),"")&gt;IFERROR(INDEX(Parâmetros!$B$39:$B$48,MATCH($E1893,Parâmetros!$A$39:$A$48,0)),99),IFERROR(INDEX(Cadastro!$F$5:$F$112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registro"),IF(AND($AB1893&lt;&gt;$AB1892,IFERROR(INDEX(Cadastro!$F$5:$F$112,$AB1893),"")=""),"Indeterminado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IFERROR(MATCH($A1893&amp;"|"&amp;TEXT(_xlfn.MAXIFS(Cadastro!$E$5:$E$112,Cadastro!$A$5:$A$112,$A1893,Cadastro!$E$5:$E$112,"&lt;="&amp;$F1893),"yyyymmdd"),Cadastro!$I$5:$I$112,0),"")</f>
        <v>70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54846</v>
      </c>
      <c r="B1894" s="17" t="s">
        <v>210</v>
      </c>
      <c r="C1894" s="17" t="str">
        <f>IFERROR(INDEX(Cadastro!$C$5:$C$112,$AB1894),"NÃO INFORMADO")</f>
        <v>USI</v>
      </c>
      <c r="D1894" s="17" t="str">
        <f>IFERROR(INDEX(Cadastro!$D$5:$D$112,$AB1894),"")</f>
        <v>B</v>
      </c>
      <c r="E1894" s="17" t="str">
        <f>IFERROR(INDEX(Cadastro!$G$5:$G$112,$AB1894),"")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folga da escala 5x2",IF($Y1894="Folga",IF(AND($D1894="5x2",OR(WEEKDAY($F1894,2)=6,WEEKDAY($F1894,2)=7)),"Folga de fim de semana da escala 5x2",IF(AND(OR($D1894="6x1",$D1894="FF 6x1"),WEEKDAY($F1894,2)=6,AND($A1894=$A1883,$L1883&gt;0)),"Folga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4 de 5 do ciclo</v>
      </c>
      <c r="W1894" s="34">
        <f>IF(OR(OR($D1894="6x1",$D1894="FF 6x1"),$D1894="5x2"),"",IF($AB1894&lt;&gt;$AB1893,IF(IFERROR(INDEX(Cadastro!$F$5:$F$112,$AB1894),"")="",IF($L1894&gt;0,1,0),IF(IFERROR(INDEX(Cadastro!$F$5:$F$112,$AB1894),"")&lt;=IFERROR(INDEX(Parâmetros!$B$39:$B$48,MATCH($E1894,Parâmetros!$A$39:$A$48,0)),99),IFERROR(INDEX(Cadastro!$F$5:$F$112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4</v>
      </c>
      <c r="X1894" s="34">
        <f>IF(OR(OR($D1894="6x1",$D1894="FF 6x1"),$D1894="5x2"),"",IF($AB1894&lt;&gt;$AB1893,IF(IFERROR(INDEX(Cadastro!$F$5:$F$112,$AB1894),"")="",0,IF(IFERROR(INDEX(Cadastro!$F$5:$F$112,$AB1894),"")&gt;IFERROR(INDEX(Parâmetros!$B$39:$B$48,MATCH($E1894,Parâmetros!$A$39:$A$48,0)),99),IFERROR(INDEX(Cadastro!$F$5:$F$112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registro"),IF(AND($AB1894&lt;&gt;$AB1893,IFERROR(INDEX(Cadastro!$F$5:$F$112,$AB1894),"")=""),"Indeterminado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IFERROR(MATCH($A1894&amp;"|"&amp;TEXT(_xlfn.MAXIFS(Cadastro!$E$5:$E$112,Cadastro!$A$5:$A$112,$A1894,Cadastro!$E$5:$E$112,"&lt;="&amp;$F1894),"yyyymmdd"),Cadastro!$I$5:$I$112,0),"")</f>
        <v>70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54846</v>
      </c>
      <c r="B1895" s="17" t="s">
        <v>210</v>
      </c>
      <c r="C1895" s="17" t="str">
        <f>IFERROR(INDEX(Cadastro!$C$5:$C$112,$AB1895),"NÃO INFORMADO")</f>
        <v>USI</v>
      </c>
      <c r="D1895" s="17" t="str">
        <f>IFERROR(INDEX(Cadastro!$D$5:$D$112,$AB1895),"")</f>
        <v>B</v>
      </c>
      <c r="E1895" s="17" t="str">
        <f>IFERROR(INDEX(Cadastro!$G$5:$G$112,$AB1895),"")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folga da escala 5x2",IF($Y1895="Folga",IF(AND($D1895="5x2",OR(WEEKDAY($F1895,2)=6,WEEKDAY($F1895,2)=7)),"Folga de fim de semana da escala 5x2",IF(AND(OR($D1895="6x1",$D1895="FF 6x1"),WEEKDAY($F1895,2)=6,AND($A1895=$A1884,$L1884&gt;0)),"Folga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5 de 5 do ciclo</v>
      </c>
      <c r="W1895" s="34">
        <f>IF(OR(OR($D1895="6x1",$D1895="FF 6x1"),$D1895="5x2"),"",IF($AB1895&lt;&gt;$AB1894,IF(IFERROR(INDEX(Cadastro!$F$5:$F$112,$AB1895),"")="",IF($L1895&gt;0,1,0),IF(IFERROR(INDEX(Cadastro!$F$5:$F$112,$AB1895),"")&lt;=IFERROR(INDEX(Parâmetros!$B$39:$B$48,MATCH($E1895,Parâmetros!$A$39:$A$48,0)),99),IFERROR(INDEX(Cadastro!$F$5:$F$112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5</v>
      </c>
      <c r="X1895" s="34">
        <f>IF(OR(OR($D1895="6x1",$D1895="FF 6x1"),$D1895="5x2"),"",IF($AB1895&lt;&gt;$AB1894,IF(IFERROR(INDEX(Cadastro!$F$5:$F$112,$AB1895),"")="",0,IF(IFERROR(INDEX(Cadastro!$F$5:$F$112,$AB1895),"")&gt;IFERROR(INDEX(Parâmetros!$B$39:$B$48,MATCH($E1895,Parâmetros!$A$39:$A$48,0)),99),IFERROR(INDEX(Cadastro!$F$5:$F$112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registro"),IF(AND($AB1895&lt;&gt;$AB1894,IFERROR(INDEX(Cadastro!$F$5:$F$112,$AB1895),"")=""),"Indeterminado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IFERROR(MATCH($A1895&amp;"|"&amp;TEXT(_xlfn.MAXIFS(Cadastro!$E$5:$E$112,Cadastro!$A$5:$A$112,$A1895,Cadastro!$E$5:$E$112,"&lt;="&amp;$F1895),"yyyymmdd"),Cadastro!$I$5:$I$112,0),"")</f>
        <v>70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54846</v>
      </c>
      <c r="B1896" s="17" t="s">
        <v>210</v>
      </c>
      <c r="C1896" s="17" t="str">
        <f>IFERROR(INDEX(Cadastro!$C$5:$C$112,$AB1896),"NÃO INFORMADO")</f>
        <v>USI</v>
      </c>
      <c r="D1896" s="17" t="str">
        <f>IFERROR(INDEX(Cadastro!$D$5:$D$112,$AB1896),"")</f>
        <v>B</v>
      </c>
      <c r="E1896" s="17" t="str">
        <f>IFERROR(INDEX(Cadastro!$G$5:$G$112,$AB1896),"")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/>
      </c>
      <c r="L1896" s="30">
        <f>SUMIFS(Dados!$E:$E,Dados!$A:$A,$A1896,Dados!$S:$S,$F1896)</f>
        <v>0</v>
      </c>
      <c r="M1896" s="30" t="str">
        <f>IFERROR(INDEX(Parâmetros!$E$6:$E$11,MATCH($K1896,Parâmetros!$A$6:$A$11,0)),"")</f>
        <v/>
      </c>
      <c r="N1896" s="33" t="str">
        <f t="shared" si="319"/>
        <v/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Folga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folga da escala 5x2",IF($Y1896="Folga",IF(AND($D1896="5x2",OR(WEEKDAY($F1896,2)=6,WEEKDAY($F1896,2)=7)),"Folga de fim de semana da escala 5x2",IF(AND(OR($D1896="6x1",$D1896="FF 6x1"),WEEKDAY($F1896,2)=6,AND($A1896=$A1885,$L1885&gt;0)),"Folga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Folga prevista pelo ciclo</v>
      </c>
      <c r="W1896" s="34">
        <f>IF(OR(OR($D1896="6x1",$D1896="FF 6x1"),$D1896="5x2"),"",IF($AB1896&lt;&gt;$AB1895,IF(IFERROR(INDEX(Cadastro!$F$5:$F$112,$AB1896),"")="",IF($L1896&gt;0,1,0),IF(IFERROR(INDEX(Cadastro!$F$5:$F$112,$AB1896),"")&lt;=IFERROR(INDEX(Parâmetros!$B$39:$B$48,MATCH($E1896,Parâmetros!$A$39:$A$48,0)),99),IFERROR(INDEX(Cadastro!$F$5:$F$112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0</v>
      </c>
      <c r="X1896" s="34">
        <f>IF(OR(OR($D1896="6x1",$D1896="FF 6x1"),$D1896="5x2"),"",IF($AB1896&lt;&gt;$AB1895,IF(IFERROR(INDEX(Cadastro!$F$5:$F$112,$AB1896),"")="",0,IF(IFERROR(INDEX(Cadastro!$F$5:$F$112,$AB1896),"")&gt;IFERROR(INDEX(Parâmetros!$B$39:$B$48,MATCH($E1896,Parâmetros!$A$39:$A$48,0)),99),IFERROR(INDEX(Cadastro!$F$5:$F$112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1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registro"),IF(AND($AB1896&lt;&gt;$AB1895,IFERROR(INDEX(Cadastro!$F$5:$F$112,$AB1896),"")=""),"Indeterminado (início da série)",IF($X1896&gt;0,"Folga","Falta de registro"))))))))</f>
        <v>Folga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IFERROR(MATCH($A1896&amp;"|"&amp;TEXT(_xlfn.MAXIFS(Cadastro!$E$5:$E$112,Cadastro!$A$5:$A$112,$A1896,Cadastro!$E$5:$E$112,"&lt;="&amp;$F1896),"yyyymmdd"),Cadastro!$I$5:$I$112,0),"")</f>
        <v>70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54846</v>
      </c>
      <c r="B1897" s="17" t="s">
        <v>210</v>
      </c>
      <c r="C1897" s="17" t="str">
        <f>IFERROR(INDEX(Cadastro!$C$5:$C$112,$AB1897),"NÃO INFORMADO")</f>
        <v>USI</v>
      </c>
      <c r="D1897" s="17" t="str">
        <f>IFERROR(INDEX(Cadastro!$D$5:$D$112,$AB1897),"")</f>
        <v>B</v>
      </c>
      <c r="E1897" s="17" t="str">
        <f>IFERROR(INDEX(Cadastro!$G$5:$G$112,$AB1897),"")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folga da escala 5x2",IF($Y1897="Folga",IF(AND($D1897="5x2",OR(WEEKDAY($F1897,2)=6,WEEKDAY($F1897,2)=7)),"Folga de fim de semana da escala 5x2",IF(AND(OR($D1897="6x1",$D1897="FF 6x1"),WEEKDAY($F1897,2)=6,AND($A1897=$A1886,$L1886&gt;0)),"Folga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1 de 5 do ciclo</v>
      </c>
      <c r="W1897" s="34">
        <f>IF(OR(OR($D1897="6x1",$D1897="FF 6x1"),$D1897="5x2"),"",IF($AB1897&lt;&gt;$AB1896,IF(IFERROR(INDEX(Cadastro!$F$5:$F$112,$AB1897),"")="",IF($L1897&gt;0,1,0),IF(IFERROR(INDEX(Cadastro!$F$5:$F$112,$AB1897),"")&lt;=IFERROR(INDEX(Parâmetros!$B$39:$B$48,MATCH($E1897,Parâmetros!$A$39:$A$48,0)),99),IFERROR(INDEX(Cadastro!$F$5:$F$112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1</v>
      </c>
      <c r="X1897" s="34">
        <f>IF(OR(OR($D1897="6x1",$D1897="FF 6x1"),$D1897="5x2"),"",IF($AB1897&lt;&gt;$AB1896,IF(IFERROR(INDEX(Cadastro!$F$5:$F$112,$AB1897),"")="",0,IF(IFERROR(INDEX(Cadastro!$F$5:$F$112,$AB1897),"")&gt;IFERROR(INDEX(Parâmetros!$B$39:$B$48,MATCH($E1897,Parâmetros!$A$39:$A$48,0)),99),IFERROR(INDEX(Cadastro!$F$5:$F$112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registro"),IF(AND($AB1897&lt;&gt;$AB1896,IFERROR(INDEX(Cadastro!$F$5:$F$112,$AB1897),"")=""),"Indeterminado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IFERROR(MATCH($A1897&amp;"|"&amp;TEXT(_xlfn.MAXIFS(Cadastro!$E$5:$E$112,Cadastro!$A$5:$A$112,$A1897,Cadastro!$E$5:$E$112,"&lt;="&amp;$F1897),"yyyymmdd"),Cadastro!$I$5:$I$112,0),"")</f>
        <v>70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54846</v>
      </c>
      <c r="B1898" s="17" t="s">
        <v>210</v>
      </c>
      <c r="C1898" s="17" t="str">
        <f>IFERROR(INDEX(Cadastro!$C$5:$C$112,$AB1898),"NÃO INFORMADO")</f>
        <v>USI</v>
      </c>
      <c r="D1898" s="17" t="str">
        <f>IFERROR(INDEX(Cadastro!$D$5:$D$112,$AB1898),"")</f>
        <v>B</v>
      </c>
      <c r="E1898" s="17" t="str">
        <f>IFERROR(INDEX(Cadastro!$G$5:$G$112,$AB1898),"")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>B</v>
      </c>
      <c r="L1898" s="30">
        <f>SUMIFS(Dados!$E:$E,Dados!$A:$A,$A1898,Dados!$S:$S,$F1898)</f>
        <v>0</v>
      </c>
      <c r="M1898" s="30">
        <f>IFERROR(INDEX(Parâmetros!$E$6:$E$11,MATCH($K1898,Parâmetros!$A$6:$A$11,0)),"")</f>
        <v>7.67</v>
      </c>
      <c r="N1898" s="33">
        <f t="shared" si="319"/>
        <v>0</v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Fora da apuração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folga da escala 5x2",IF($Y1898="Folga",IF(AND($D1898="5x2",OR(WEEKDAY($F1898,2)=6,WEEKDAY($F1898,2)=7)),"Folga de fim de semana da escala 5x2",IF(AND(OR($D1898="6x1",$D1898="FF 6x1"),WEEKDAY($F1898,2)=6,AND($A1898=$A1887,$L1887&gt;0)),"Folga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FALTA DE REGISTRO · dia 2 de 5 do ciclo</v>
      </c>
      <c r="W1898" s="34">
        <f>IF(OR(OR($D1898="6x1",$D1898="FF 6x1"),$D1898="5x2"),"",IF($AB1898&lt;&gt;$AB1897,IF(IFERROR(INDEX(Cadastro!$F$5:$F$112,$AB1898),"")="",IF($L1898&gt;0,1,0),IF(IFERROR(INDEX(Cadastro!$F$5:$F$112,$AB1898),"")&lt;=IFERROR(INDEX(Parâmetros!$B$39:$B$48,MATCH($E1898,Parâmetros!$A$39:$A$48,0)),99),IFERROR(INDEX(Cadastro!$F$5:$F$112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2</v>
      </c>
      <c r="X1898" s="34">
        <f>IF(OR(OR($D1898="6x1",$D1898="FF 6x1"),$D1898="5x2"),"",IF($AB1898&lt;&gt;$AB1897,IF(IFERROR(INDEX(Cadastro!$F$5:$F$112,$AB1898),"")="",0,IF(IFERROR(INDEX(Cadastro!$F$5:$F$112,$AB1898),"")&gt;IFERROR(INDEX(Parâmetros!$B$39:$B$48,MATCH($E1898,Parâmetros!$A$39:$A$48,0)),99),IFERROR(INDEX(Cadastro!$F$5:$F$112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0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registro"),IF(AND($AB1898&lt;&gt;$AB1897,IFERROR(INDEX(Cadastro!$F$5:$F$112,$AB1898),"")=""),"Indeterminado (início da série)",IF($X1898&gt;0,"Folga","Falta de registro"))))))))</f>
        <v>Falta de registro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IFERROR(MATCH($A1898&amp;"|"&amp;TEXT(_xlfn.MAXIFS(Cadastro!$E$5:$E$112,Cadastro!$A$5:$A$112,$A1898,Cadastro!$E$5:$E$112,"&lt;="&amp;$F1898),"yyyymmdd"),Cadastro!$I$5:$I$112,0),"")</f>
        <v>70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54846</v>
      </c>
      <c r="B1899" s="17" t="s">
        <v>210</v>
      </c>
      <c r="C1899" s="17" t="str">
        <f>IFERROR(INDEX(Cadastro!$C$5:$C$112,$AB1899),"NÃO INFORMADO")</f>
        <v>USI</v>
      </c>
      <c r="D1899" s="17" t="str">
        <f>IFERROR(INDEX(Cadastro!$D$5:$D$112,$AB1899),"")</f>
        <v>B</v>
      </c>
      <c r="E1899" s="17" t="str">
        <f>IFERROR(INDEX(Cadastro!$G$5:$G$112,$AB1899),"")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folga da escala 5x2",IF($Y1899="Folga",IF(AND($D1899="5x2",OR(WEEKDAY($F1899,2)=6,WEEKDAY($F1899,2)=7)),"Folga de fim de semana da escala 5x2",IF(AND(OR($D1899="6x1",$D1899="FF 6x1"),WEEKDAY($F1899,2)=6,AND($A1899=$A1888,$L1888&gt;0)),"Folga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3 de 5 do ciclo</v>
      </c>
      <c r="W1899" s="34">
        <f>IF(OR(OR($D1899="6x1",$D1899="FF 6x1"),$D1899="5x2"),"",IF($AB1899&lt;&gt;$AB1898,IF(IFERROR(INDEX(Cadastro!$F$5:$F$112,$AB1899),"")="",IF($L1899&gt;0,1,0),IF(IFERROR(INDEX(Cadastro!$F$5:$F$112,$AB1899),"")&lt;=IFERROR(INDEX(Parâmetros!$B$39:$B$48,MATCH($E1899,Parâmetros!$A$39:$A$48,0)),99),IFERROR(INDEX(Cadastro!$F$5:$F$112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3</v>
      </c>
      <c r="X1899" s="34">
        <f>IF(OR(OR($D1899="6x1",$D1899="FF 6x1"),$D1899="5x2"),"",IF($AB1899&lt;&gt;$AB1898,IF(IFERROR(INDEX(Cadastro!$F$5:$F$112,$AB1899),"")="",0,IF(IFERROR(INDEX(Cadastro!$F$5:$F$112,$AB1899),"")&gt;IFERROR(INDEX(Parâmetros!$B$39:$B$48,MATCH($E1899,Parâmetros!$A$39:$A$48,0)),99),IFERROR(INDEX(Cadastro!$F$5:$F$112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registro"),IF(AND($AB1899&lt;&gt;$AB1898,IFERROR(INDEX(Cadastro!$F$5:$F$112,$AB1899),"")=""),"Indeterminado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IFERROR(MATCH($A1899&amp;"|"&amp;TEXT(_xlfn.MAXIFS(Cadastro!$E$5:$E$112,Cadastro!$A$5:$A$112,$A1899,Cadastro!$E$5:$E$112,"&lt;="&amp;$F1899),"yyyymmdd"),Cadastro!$I$5:$I$112,0),"")</f>
        <v>70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54846</v>
      </c>
      <c r="B1900" s="17" t="s">
        <v>210</v>
      </c>
      <c r="C1900" s="17" t="str">
        <f>IFERROR(INDEX(Cadastro!$C$5:$C$112,$AB1900),"NÃO INFORMADO")</f>
        <v>USI</v>
      </c>
      <c r="D1900" s="17" t="str">
        <f>IFERROR(INDEX(Cadastro!$D$5:$D$112,$AB1900),"")</f>
        <v>B</v>
      </c>
      <c r="E1900" s="17" t="str">
        <f>IFERROR(INDEX(Cadastro!$G$5:$G$112,$AB1900),"")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folga da escala 5x2",IF($Y1900="Folga",IF(AND($D1900="5x2",OR(WEEKDAY($F1900,2)=6,WEEKDAY($F1900,2)=7)),"Folga de fim de semana da escala 5x2",IF(AND(OR($D1900="6x1",$D1900="FF 6x1"),WEEKDAY($F1900,2)=6,AND($A1900=$A1889,$L1889&gt;0)),"Folga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4 de 5 do ciclo</v>
      </c>
      <c r="W1900" s="34">
        <f>IF(OR(OR($D1900="6x1",$D1900="FF 6x1"),$D1900="5x2"),"",IF($AB1900&lt;&gt;$AB1899,IF(IFERROR(INDEX(Cadastro!$F$5:$F$112,$AB1900),"")="",IF($L1900&gt;0,1,0),IF(IFERROR(INDEX(Cadastro!$F$5:$F$112,$AB1900),"")&lt;=IFERROR(INDEX(Parâmetros!$B$39:$B$48,MATCH($E1900,Parâmetros!$A$39:$A$48,0)),99),IFERROR(INDEX(Cadastro!$F$5:$F$112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4</v>
      </c>
      <c r="X1900" s="34">
        <f>IF(OR(OR($D1900="6x1",$D1900="FF 6x1"),$D1900="5x2"),"",IF($AB1900&lt;&gt;$AB1899,IF(IFERROR(INDEX(Cadastro!$F$5:$F$112,$AB1900),"")="",0,IF(IFERROR(INDEX(Cadastro!$F$5:$F$112,$AB1900),"")&gt;IFERROR(INDEX(Parâmetros!$B$39:$B$48,MATCH($E1900,Parâmetros!$A$39:$A$48,0)),99),IFERROR(INDEX(Cadastro!$F$5:$F$112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registro"),IF(AND($AB1900&lt;&gt;$AB1899,IFERROR(INDEX(Cadastro!$F$5:$F$112,$AB1900),"")=""),"Indeterminado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IFERROR(MATCH($A1900&amp;"|"&amp;TEXT(_xlfn.MAXIFS(Cadastro!$E$5:$E$112,Cadastro!$A$5:$A$112,$A1900,Cadastro!$E$5:$E$112,"&lt;="&amp;$F1900),"yyyymmdd"),Cadastro!$I$5:$I$112,0),"")</f>
        <v>70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54846</v>
      </c>
      <c r="B1901" s="17" t="s">
        <v>210</v>
      </c>
      <c r="C1901" s="17" t="str">
        <f>IFERROR(INDEX(Cadastro!$C$5:$C$112,$AB1901),"NÃO INFORMADO")</f>
        <v>USI</v>
      </c>
      <c r="D1901" s="17" t="str">
        <f>IFERROR(INDEX(Cadastro!$D$5:$D$112,$AB1901),"")</f>
        <v>B</v>
      </c>
      <c r="E1901" s="17" t="str">
        <f>IFERROR(INDEX(Cadastro!$G$5:$G$112,$AB1901),"")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folga da escala 5x2",IF($Y1901="Folga",IF(AND($D1901="5x2",OR(WEEKDAY($F1901,2)=6,WEEKDAY($F1901,2)=7)),"Folga de fim de semana da escala 5x2",IF(AND(OR($D1901="6x1",$D1901="FF 6x1"),WEEKDAY($F1901,2)=6,AND($A1901=$A1890,$L1890&gt;0)),"Folga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5 de 5 do ciclo</v>
      </c>
      <c r="W1901" s="34">
        <f>IF(OR(OR($D1901="6x1",$D1901="FF 6x1"),$D1901="5x2"),"",IF($AB1901&lt;&gt;$AB1900,IF(IFERROR(INDEX(Cadastro!$F$5:$F$112,$AB1901),"")="",IF($L1901&gt;0,1,0),IF(IFERROR(INDEX(Cadastro!$F$5:$F$112,$AB1901),"")&lt;=IFERROR(INDEX(Parâmetros!$B$39:$B$48,MATCH($E1901,Parâmetros!$A$39:$A$48,0)),99),IFERROR(INDEX(Cadastro!$F$5:$F$112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5</v>
      </c>
      <c r="X1901" s="34">
        <f>IF(OR(OR($D1901="6x1",$D1901="FF 6x1"),$D1901="5x2"),"",IF($AB1901&lt;&gt;$AB1900,IF(IFERROR(INDEX(Cadastro!$F$5:$F$112,$AB1901),"")="",0,IF(IFERROR(INDEX(Cadastro!$F$5:$F$112,$AB1901),"")&gt;IFERROR(INDEX(Parâmetros!$B$39:$B$48,MATCH($E1901,Parâmetros!$A$39:$A$48,0)),99),IFERROR(INDEX(Cadastro!$F$5:$F$112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registro"),IF(AND($AB1901&lt;&gt;$AB1900,IFERROR(INDEX(Cadastro!$F$5:$F$112,$AB1901),"")=""),"Indeterminado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IFERROR(MATCH($A1901&amp;"|"&amp;TEXT(_xlfn.MAXIFS(Cadastro!$E$5:$E$112,Cadastro!$A$5:$A$112,$A1901,Cadastro!$E$5:$E$112,"&lt;="&amp;$F1901),"yyyymmdd"),Cadastro!$I$5:$I$112,0),"")</f>
        <v>70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54846</v>
      </c>
      <c r="B1902" s="17" t="s">
        <v>210</v>
      </c>
      <c r="C1902" s="17" t="str">
        <f>IFERROR(INDEX(Cadastro!$C$5:$C$112,$AB1902),"NÃO INFORMADO")</f>
        <v>USI</v>
      </c>
      <c r="D1902" s="17" t="str">
        <f>IFERROR(INDEX(Cadastro!$D$5:$D$112,$AB1902),"")</f>
        <v>B</v>
      </c>
      <c r="E1902" s="17" t="str">
        <f>IFERROR(INDEX(Cadastro!$G$5:$G$112,$AB1902),"")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/>
      </c>
      <c r="L1902" s="30">
        <f>SUMIFS(Dados!$E:$E,Dados!$A:$A,$A1902,Dados!$S:$S,$F1902)</f>
        <v>0</v>
      </c>
      <c r="M1902" s="30" t="str">
        <f>IFERROR(INDEX(Parâmetros!$E$6:$E$11,MATCH($K1902,Parâmetros!$A$6:$A$11,0)),"")</f>
        <v/>
      </c>
      <c r="N1902" s="33" t="str">
        <f t="shared" si="319"/>
        <v/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Folga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folga da escala 5x2",IF($Y1902="Folga",IF(AND($D1902="5x2",OR(WEEKDAY($F1902,2)=6,WEEKDAY($F1902,2)=7)),"Folga de fim de semana da escala 5x2",IF(AND(OR($D1902="6x1",$D1902="FF 6x1"),WEEKDAY($F1902,2)=6,AND($A1902=$A1891,$L1891&gt;0)),"Folga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Folga prevista pelo ciclo</v>
      </c>
      <c r="W1902" s="34">
        <f>IF(OR(OR($D1902="6x1",$D1902="FF 6x1"),$D1902="5x2"),"",IF($AB1902&lt;&gt;$AB1901,IF(IFERROR(INDEX(Cadastro!$F$5:$F$112,$AB1902),"")="",IF($L1902&gt;0,1,0),IF(IFERROR(INDEX(Cadastro!$F$5:$F$112,$AB1902),"")&lt;=IFERROR(INDEX(Parâmetros!$B$39:$B$48,MATCH($E1902,Parâmetros!$A$39:$A$48,0)),99),IFERROR(INDEX(Cadastro!$F$5:$F$112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0</v>
      </c>
      <c r="X1902" s="34">
        <f>IF(OR(OR($D1902="6x1",$D1902="FF 6x1"),$D1902="5x2"),"",IF($AB1902&lt;&gt;$AB1901,IF(IFERROR(INDEX(Cadastro!$F$5:$F$112,$AB1902),"")="",0,IF(IFERROR(INDEX(Cadastro!$F$5:$F$112,$AB1902),"")&gt;IFERROR(INDEX(Parâmetros!$B$39:$B$48,MATCH($E1902,Parâmetros!$A$39:$A$48,0)),99),IFERROR(INDEX(Cadastro!$F$5:$F$112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1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registro"),IF(AND($AB1902&lt;&gt;$AB1901,IFERROR(INDEX(Cadastro!$F$5:$F$112,$AB1902),"")=""),"Indeterminado (início da série)",IF($X1902&gt;0,"Folga","Falta de registro"))))))))</f>
        <v>Folga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IFERROR(MATCH($A1902&amp;"|"&amp;TEXT(_xlfn.MAXIFS(Cadastro!$E$5:$E$112,Cadastro!$A$5:$A$112,$A1902,Cadastro!$E$5:$E$112,"&lt;="&amp;$F1902),"yyyymmdd"),Cadastro!$I$5:$I$112,0),"")</f>
        <v>70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54846</v>
      </c>
      <c r="B1903" s="17" t="s">
        <v>210</v>
      </c>
      <c r="C1903" s="17" t="str">
        <f>IFERROR(INDEX(Cadastro!$C$5:$C$112,$AB1903),"NÃO INFORMADO")</f>
        <v>USI</v>
      </c>
      <c r="D1903" s="17" t="str">
        <f>IFERROR(INDEX(Cadastro!$D$5:$D$112,$AB1903),"")</f>
        <v>B</v>
      </c>
      <c r="E1903" s="17" t="str">
        <f>IFERROR(INDEX(Cadastro!$G$5:$G$112,$AB1903),"")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folga da escala 5x2",IF($Y1903="Folga",IF(AND($D1903="5x2",OR(WEEKDAY($F1903,2)=6,WEEKDAY($F1903,2)=7)),"Folga de fim de semana da escala 5x2",IF(AND(OR($D1903="6x1",$D1903="FF 6x1"),WEEKDAY($F1903,2)=6,AND($A1903=$A1892,$L1892&gt;0)),"Folga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1 de 5 do ciclo</v>
      </c>
      <c r="W1903" s="34">
        <f>IF(OR(OR($D1903="6x1",$D1903="FF 6x1"),$D1903="5x2"),"",IF($AB1903&lt;&gt;$AB1902,IF(IFERROR(INDEX(Cadastro!$F$5:$F$112,$AB1903),"")="",IF($L1903&gt;0,1,0),IF(IFERROR(INDEX(Cadastro!$F$5:$F$112,$AB1903),"")&lt;=IFERROR(INDEX(Parâmetros!$B$39:$B$48,MATCH($E1903,Parâmetros!$A$39:$A$48,0)),99),IFERROR(INDEX(Cadastro!$F$5:$F$112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1</v>
      </c>
      <c r="X1903" s="34">
        <f>IF(OR(OR($D1903="6x1",$D1903="FF 6x1"),$D1903="5x2"),"",IF($AB1903&lt;&gt;$AB1902,IF(IFERROR(INDEX(Cadastro!$F$5:$F$112,$AB1903),"")="",0,IF(IFERROR(INDEX(Cadastro!$F$5:$F$112,$AB1903),"")&gt;IFERROR(INDEX(Parâmetros!$B$39:$B$48,MATCH($E1903,Parâmetros!$A$39:$A$48,0)),99),IFERROR(INDEX(Cadastro!$F$5:$F$112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registro"),IF(AND($AB1903&lt;&gt;$AB1902,IFERROR(INDEX(Cadastro!$F$5:$F$112,$AB1903),"")=""),"Indeterminado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IFERROR(MATCH($A1903&amp;"|"&amp;TEXT(_xlfn.MAXIFS(Cadastro!$E$5:$E$112,Cadastro!$A$5:$A$112,$A1903,Cadastro!$E$5:$E$112,"&lt;="&amp;$F1903),"yyyymmdd"),Cadastro!$I$5:$I$112,0),"")</f>
        <v>70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54846</v>
      </c>
      <c r="B1904" s="17" t="s">
        <v>210</v>
      </c>
      <c r="C1904" s="17" t="str">
        <f>IFERROR(INDEX(Cadastro!$C$5:$C$112,$AB1904),"NÃO INFORMADO")</f>
        <v>USI</v>
      </c>
      <c r="D1904" s="17" t="str">
        <f>IFERROR(INDEX(Cadastro!$D$5:$D$112,$AB1904),"")</f>
        <v>B</v>
      </c>
      <c r="E1904" s="17" t="str">
        <f>IFERROR(INDEX(Cadastro!$G$5:$G$112,$AB1904),"")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>B</v>
      </c>
      <c r="L1904" s="30">
        <f>SUMIFS(Dados!$E:$E,Dados!$A:$A,$A1904,Dados!$S:$S,$F1904)</f>
        <v>0</v>
      </c>
      <c r="M1904" s="30">
        <f>IFERROR(INDEX(Parâmetros!$E$6:$E$11,MATCH($K1904,Parâmetros!$A$6:$A$11,0)),"")</f>
        <v>7.67</v>
      </c>
      <c r="N1904" s="33">
        <f t="shared" si="319"/>
        <v>0</v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Fora da apuração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folga da escala 5x2",IF($Y1904="Folga",IF(AND($D1904="5x2",OR(WEEKDAY($F1904,2)=6,WEEKDAY($F1904,2)=7)),"Folga de fim de semana da escala 5x2",IF(AND(OR($D1904="6x1",$D1904="FF 6x1"),WEEKDAY($F1904,2)=6,AND($A1904=$A1893,$L1893&gt;0)),"Folga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FALTA DE REGISTRO · dia 2 de 5 do ciclo</v>
      </c>
      <c r="W1904" s="34">
        <f>IF(OR(OR($D1904="6x1",$D1904="FF 6x1"),$D1904="5x2"),"",IF($AB1904&lt;&gt;$AB1903,IF(IFERROR(INDEX(Cadastro!$F$5:$F$112,$AB1904),"")="",IF($L1904&gt;0,1,0),IF(IFERROR(INDEX(Cadastro!$F$5:$F$112,$AB1904),"")&lt;=IFERROR(INDEX(Parâmetros!$B$39:$B$48,MATCH($E1904,Parâmetros!$A$39:$A$48,0)),99),IFERROR(INDEX(Cadastro!$F$5:$F$112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2</v>
      </c>
      <c r="X1904" s="34">
        <f>IF(OR(OR($D1904="6x1",$D1904="FF 6x1"),$D1904="5x2"),"",IF($AB1904&lt;&gt;$AB1903,IF(IFERROR(INDEX(Cadastro!$F$5:$F$112,$AB1904),"")="",0,IF(IFERROR(INDEX(Cadastro!$F$5:$F$112,$AB1904),"")&gt;IFERROR(INDEX(Parâmetros!$B$39:$B$48,MATCH($E1904,Parâmetros!$A$39:$A$48,0)),99),IFERROR(INDEX(Cadastro!$F$5:$F$112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0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registro"),IF(AND($AB1904&lt;&gt;$AB1903,IFERROR(INDEX(Cadastro!$F$5:$F$112,$AB1904),"")=""),"Indeterminado (início da série)",IF($X1904&gt;0,"Folga","Falta de registro"))))))))</f>
        <v>Falta de registro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IFERROR(MATCH($A1904&amp;"|"&amp;TEXT(_xlfn.MAXIFS(Cadastro!$E$5:$E$112,Cadastro!$A$5:$A$112,$A1904,Cadastro!$E$5:$E$112,"&lt;="&amp;$F1904),"yyyymmdd"),Cadastro!$I$5:$I$112,0),"")</f>
        <v>70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54846</v>
      </c>
      <c r="B1905" s="17" t="s">
        <v>210</v>
      </c>
      <c r="C1905" s="17" t="str">
        <f>IFERROR(INDEX(Cadastro!$C$5:$C$112,$AB1905),"NÃO INFORMADO")</f>
        <v>USI</v>
      </c>
      <c r="D1905" s="17" t="str">
        <f>IFERROR(INDEX(Cadastro!$D$5:$D$112,$AB1905),"")</f>
        <v>B</v>
      </c>
      <c r="E1905" s="17" t="str">
        <f>IFERROR(INDEX(Cadastro!$G$5:$G$112,$AB1905),"")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folga da escala 5x2",IF($Y1905="Folga",IF(AND($D1905="5x2",OR(WEEKDAY($F1905,2)=6,WEEKDAY($F1905,2)=7)),"Folga de fim de semana da escala 5x2",IF(AND(OR($D1905="6x1",$D1905="FF 6x1"),WEEKDAY($F1905,2)=6,AND($A1905=$A1894,$L1894&gt;0)),"Folga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3 de 5 do ciclo</v>
      </c>
      <c r="W1905" s="34">
        <f>IF(OR(OR($D1905="6x1",$D1905="FF 6x1"),$D1905="5x2"),"",IF($AB1905&lt;&gt;$AB1904,IF(IFERROR(INDEX(Cadastro!$F$5:$F$112,$AB1905),"")="",IF($L1905&gt;0,1,0),IF(IFERROR(INDEX(Cadastro!$F$5:$F$112,$AB1905),"")&lt;=IFERROR(INDEX(Parâmetros!$B$39:$B$48,MATCH($E1905,Parâmetros!$A$39:$A$48,0)),99),IFERROR(INDEX(Cadastro!$F$5:$F$112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3</v>
      </c>
      <c r="X1905" s="34">
        <f>IF(OR(OR($D1905="6x1",$D1905="FF 6x1"),$D1905="5x2"),"",IF($AB1905&lt;&gt;$AB1904,IF(IFERROR(INDEX(Cadastro!$F$5:$F$112,$AB1905),"")="",0,IF(IFERROR(INDEX(Cadastro!$F$5:$F$112,$AB1905),"")&gt;IFERROR(INDEX(Parâmetros!$B$39:$B$48,MATCH($E1905,Parâmetros!$A$39:$A$48,0)),99),IFERROR(INDEX(Cadastro!$F$5:$F$112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registro"),IF(AND($AB1905&lt;&gt;$AB1904,IFERROR(INDEX(Cadastro!$F$5:$F$112,$AB1905),"")=""),"Indeterminado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IFERROR(MATCH($A1905&amp;"|"&amp;TEXT(_xlfn.MAXIFS(Cadastro!$E$5:$E$112,Cadastro!$A$5:$A$112,$A1905,Cadastro!$E$5:$E$112,"&lt;="&amp;$F1905),"yyyymmdd"),Cadastro!$I$5:$I$112,0),"")</f>
        <v>70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54846</v>
      </c>
      <c r="B1906" s="17" t="s">
        <v>210</v>
      </c>
      <c r="C1906" s="17" t="str">
        <f>IFERROR(INDEX(Cadastro!$C$5:$C$112,$AB1906),"NÃO INFORMADO")</f>
        <v>USI</v>
      </c>
      <c r="D1906" s="17" t="str">
        <f>IFERROR(INDEX(Cadastro!$D$5:$D$112,$AB1906),"")</f>
        <v>B</v>
      </c>
      <c r="E1906" s="17" t="str">
        <f>IFERROR(INDEX(Cadastro!$G$5:$G$112,$AB1906),"")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folga da escala 5x2",IF($Y1906="Folga",IF(AND($D1906="5x2",OR(WEEKDAY($F1906,2)=6,WEEKDAY($F1906,2)=7)),"Folga de fim de semana da escala 5x2",IF(AND(OR($D1906="6x1",$D1906="FF 6x1"),WEEKDAY($F1906,2)=6,AND($A1906=$A1895,$L1895&gt;0)),"Folga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4 de 5 do ciclo</v>
      </c>
      <c r="W1906" s="34">
        <f>IF(OR(OR($D1906="6x1",$D1906="FF 6x1"),$D1906="5x2"),"",IF($AB1906&lt;&gt;$AB1905,IF(IFERROR(INDEX(Cadastro!$F$5:$F$112,$AB1906),"")="",IF($L1906&gt;0,1,0),IF(IFERROR(INDEX(Cadastro!$F$5:$F$112,$AB1906),"")&lt;=IFERROR(INDEX(Parâmetros!$B$39:$B$48,MATCH($E1906,Parâmetros!$A$39:$A$48,0)),99),IFERROR(INDEX(Cadastro!$F$5:$F$112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4</v>
      </c>
      <c r="X1906" s="34">
        <f>IF(OR(OR($D1906="6x1",$D1906="FF 6x1"),$D1906="5x2"),"",IF($AB1906&lt;&gt;$AB1905,IF(IFERROR(INDEX(Cadastro!$F$5:$F$112,$AB1906),"")="",0,IF(IFERROR(INDEX(Cadastro!$F$5:$F$112,$AB1906),"")&gt;IFERROR(INDEX(Parâmetros!$B$39:$B$48,MATCH($E1906,Parâmetros!$A$39:$A$48,0)),99),IFERROR(INDEX(Cadastro!$F$5:$F$112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registro"),IF(AND($AB1906&lt;&gt;$AB1905,IFERROR(INDEX(Cadastro!$F$5:$F$112,$AB1906),"")=""),"Indeterminado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IFERROR(MATCH($A1906&amp;"|"&amp;TEXT(_xlfn.MAXIFS(Cadastro!$E$5:$E$112,Cadastro!$A$5:$A$112,$A1906,Cadastro!$E$5:$E$112,"&lt;="&amp;$F1906),"yyyymmdd"),Cadastro!$I$5:$I$112,0),"")</f>
        <v>70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54846</v>
      </c>
      <c r="B1907" s="17" t="s">
        <v>210</v>
      </c>
      <c r="C1907" s="17" t="str">
        <f>IFERROR(INDEX(Cadastro!$C$5:$C$112,$AB1907),"NÃO INFORMADO")</f>
        <v>USI</v>
      </c>
      <c r="D1907" s="17" t="str">
        <f>IFERROR(INDEX(Cadastro!$D$5:$D$112,$AB1907),"")</f>
        <v>B</v>
      </c>
      <c r="E1907" s="17" t="str">
        <f>IFERROR(INDEX(Cadastro!$G$5:$G$112,$AB1907),"")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folga da escala 5x2",IF($Y1907="Folga",IF(AND($D1907="5x2",OR(WEEKDAY($F1907,2)=6,WEEKDAY($F1907,2)=7)),"Folga de fim de semana da escala 5x2",IF(AND(OR($D1907="6x1",$D1907="FF 6x1"),WEEKDAY($F1907,2)=6,AND($A1907=$A1896,$L1896&gt;0)),"Folga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5 de 5 do ciclo</v>
      </c>
      <c r="W1907" s="34">
        <f>IF(OR(OR($D1907="6x1",$D1907="FF 6x1"),$D1907="5x2"),"",IF($AB1907&lt;&gt;$AB1906,IF(IFERROR(INDEX(Cadastro!$F$5:$F$112,$AB1907),"")="",IF($L1907&gt;0,1,0),IF(IFERROR(INDEX(Cadastro!$F$5:$F$112,$AB1907),"")&lt;=IFERROR(INDEX(Parâmetros!$B$39:$B$48,MATCH($E1907,Parâmetros!$A$39:$A$48,0)),99),IFERROR(INDEX(Cadastro!$F$5:$F$112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5</v>
      </c>
      <c r="X1907" s="34">
        <f>IF(OR(OR($D1907="6x1",$D1907="FF 6x1"),$D1907="5x2"),"",IF($AB1907&lt;&gt;$AB1906,IF(IFERROR(INDEX(Cadastro!$F$5:$F$112,$AB1907),"")="",0,IF(IFERROR(INDEX(Cadastro!$F$5:$F$112,$AB1907),"")&gt;IFERROR(INDEX(Parâmetros!$B$39:$B$48,MATCH($E1907,Parâmetros!$A$39:$A$48,0)),99),IFERROR(INDEX(Cadastro!$F$5:$F$112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registro"),IF(AND($AB1907&lt;&gt;$AB1906,IFERROR(INDEX(Cadastro!$F$5:$F$112,$AB1907),"")=""),"Indeterminado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IFERROR(MATCH($A1907&amp;"|"&amp;TEXT(_xlfn.MAXIFS(Cadastro!$E$5:$E$112,Cadastro!$A$5:$A$112,$A1907,Cadastro!$E$5:$E$112,"&lt;="&amp;$F1907),"yyyymmdd"),Cadastro!$I$5:$I$112,0),"")</f>
        <v>70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54846</v>
      </c>
      <c r="B1908" s="17" t="s">
        <v>210</v>
      </c>
      <c r="C1908" s="17" t="str">
        <f>IFERROR(INDEX(Cadastro!$C$5:$C$112,$AB1908),"NÃO INFORMADO")</f>
        <v>USI</v>
      </c>
      <c r="D1908" s="17" t="str">
        <f>IFERROR(INDEX(Cadastro!$D$5:$D$112,$AB1908),"")</f>
        <v>B</v>
      </c>
      <c r="E1908" s="17" t="str">
        <f>IFERROR(INDEX(Cadastro!$G$5:$G$112,$AB1908),"")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/>
      </c>
      <c r="L1908" s="30">
        <f>SUMIFS(Dados!$E:$E,Dados!$A:$A,$A1908,Dados!$S:$S,$F1908)</f>
        <v>0</v>
      </c>
      <c r="M1908" s="30" t="str">
        <f>IFERROR(INDEX(Parâmetros!$E$6:$E$11,MATCH($K1908,Parâmetros!$A$6:$A$11,0)),"")</f>
        <v/>
      </c>
      <c r="N1908" s="33" t="str">
        <f t="shared" si="319"/>
        <v/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Folga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folga da escala 5x2",IF($Y1908="Folga",IF(AND($D1908="5x2",OR(WEEKDAY($F1908,2)=6,WEEKDAY($F1908,2)=7)),"Folga de fim de semana da escala 5x2",IF(AND(OR($D1908="6x1",$D1908="FF 6x1"),WEEKDAY($F1908,2)=6,AND($A1908=$A1897,$L1897&gt;0)),"Folga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Folga prevista pelo ciclo</v>
      </c>
      <c r="W1908" s="34">
        <f>IF(OR(OR($D1908="6x1",$D1908="FF 6x1"),$D1908="5x2"),"",IF($AB1908&lt;&gt;$AB1907,IF(IFERROR(INDEX(Cadastro!$F$5:$F$112,$AB1908),"")="",IF($L1908&gt;0,1,0),IF(IFERROR(INDEX(Cadastro!$F$5:$F$112,$AB1908),"")&lt;=IFERROR(INDEX(Parâmetros!$B$39:$B$48,MATCH($E1908,Parâmetros!$A$39:$A$48,0)),99),IFERROR(INDEX(Cadastro!$F$5:$F$112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0</v>
      </c>
      <c r="X1908" s="34">
        <f>IF(OR(OR($D1908="6x1",$D1908="FF 6x1"),$D1908="5x2"),"",IF($AB1908&lt;&gt;$AB1907,IF(IFERROR(INDEX(Cadastro!$F$5:$F$112,$AB1908),"")="",0,IF(IFERROR(INDEX(Cadastro!$F$5:$F$112,$AB1908),"")&gt;IFERROR(INDEX(Parâmetros!$B$39:$B$48,MATCH($E1908,Parâmetros!$A$39:$A$48,0)),99),IFERROR(INDEX(Cadastro!$F$5:$F$112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1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registro"),IF(AND($AB1908&lt;&gt;$AB1907,IFERROR(INDEX(Cadastro!$F$5:$F$112,$AB1908),"")=""),"Indeterminado (início da série)",IF($X1908&gt;0,"Folga","Falta de registro"))))))))</f>
        <v>Folga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IFERROR(MATCH($A1908&amp;"|"&amp;TEXT(_xlfn.MAXIFS(Cadastro!$E$5:$E$112,Cadastro!$A$5:$A$112,$A1908,Cadastro!$E$5:$E$112,"&lt;="&amp;$F1908),"yyyymmdd"),Cadastro!$I$5:$I$112,0),"")</f>
        <v>70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54846</v>
      </c>
      <c r="B1909" s="17" t="s">
        <v>210</v>
      </c>
      <c r="C1909" s="17" t="str">
        <f>IFERROR(INDEX(Cadastro!$C$5:$C$112,$AB1909),"NÃO INFORMADO")</f>
        <v>USI</v>
      </c>
      <c r="D1909" s="17" t="str">
        <f>IFERROR(INDEX(Cadastro!$D$5:$D$112,$AB1909),"")</f>
        <v>B</v>
      </c>
      <c r="E1909" s="17" t="str">
        <f>IFERROR(INDEX(Cadastro!$G$5:$G$112,$AB1909),"")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folga da escala 5x2",IF($Y1909="Folga",IF(AND($D1909="5x2",OR(WEEKDAY($F1909,2)=6,WEEKDAY($F1909,2)=7)),"Folga de fim de semana da escala 5x2",IF(AND(OR($D1909="6x1",$D1909="FF 6x1"),WEEKDAY($F1909,2)=6,AND($A1909=$A1898,$L1898&gt;0)),"Folga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1 de 5 do ciclo</v>
      </c>
      <c r="W1909" s="34">
        <f>IF(OR(OR($D1909="6x1",$D1909="FF 6x1"),$D1909="5x2"),"",IF($AB1909&lt;&gt;$AB1908,IF(IFERROR(INDEX(Cadastro!$F$5:$F$112,$AB1909),"")="",IF($L1909&gt;0,1,0),IF(IFERROR(INDEX(Cadastro!$F$5:$F$112,$AB1909),"")&lt;=IFERROR(INDEX(Parâmetros!$B$39:$B$48,MATCH($E1909,Parâmetros!$A$39:$A$48,0)),99),IFERROR(INDEX(Cadastro!$F$5:$F$112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1</v>
      </c>
      <c r="X1909" s="34">
        <f>IF(OR(OR($D1909="6x1",$D1909="FF 6x1"),$D1909="5x2"),"",IF($AB1909&lt;&gt;$AB1908,IF(IFERROR(INDEX(Cadastro!$F$5:$F$112,$AB1909),"")="",0,IF(IFERROR(INDEX(Cadastro!$F$5:$F$112,$AB1909),"")&gt;IFERROR(INDEX(Parâmetros!$B$39:$B$48,MATCH($E1909,Parâmetros!$A$39:$A$48,0)),99),IFERROR(INDEX(Cadastro!$F$5:$F$112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registro"),IF(AND($AB1909&lt;&gt;$AB1908,IFERROR(INDEX(Cadastro!$F$5:$F$112,$AB1909),"")=""),"Indeterminado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IFERROR(MATCH($A1909&amp;"|"&amp;TEXT(_xlfn.MAXIFS(Cadastro!$E$5:$E$112,Cadastro!$A$5:$A$112,$A1909,Cadastro!$E$5:$E$112,"&lt;="&amp;$F1909),"yyyymmdd"),Cadastro!$I$5:$I$112,0),"")</f>
        <v>70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54846</v>
      </c>
      <c r="B1910" s="17" t="s">
        <v>210</v>
      </c>
      <c r="C1910" s="17" t="str">
        <f>IFERROR(INDEX(Cadastro!$C$5:$C$112,$AB1910),"NÃO INFORMADO")</f>
        <v>USI</v>
      </c>
      <c r="D1910" s="17" t="str">
        <f>IFERROR(INDEX(Cadastro!$D$5:$D$112,$AB1910),"")</f>
        <v>B</v>
      </c>
      <c r="E1910" s="17" t="str">
        <f>IFERROR(INDEX(Cadastro!$G$5:$G$112,$AB1910),"")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>B</v>
      </c>
      <c r="L1910" s="30">
        <f>SUMIFS(Dados!$E:$E,Dados!$A:$A,$A1910,Dados!$S:$S,$F1910)</f>
        <v>0</v>
      </c>
      <c r="M1910" s="30">
        <f>IFERROR(INDEX(Parâmetros!$E$6:$E$11,MATCH($K1910,Parâmetros!$A$6:$A$11,0)),"")</f>
        <v>7.67</v>
      </c>
      <c r="N1910" s="33">
        <f t="shared" si="319"/>
        <v>0</v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Fora da apuração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folga da escala 5x2",IF($Y1910="Folga",IF(AND($D1910="5x2",OR(WEEKDAY($F1910,2)=6,WEEKDAY($F1910,2)=7)),"Folga de fim de semana da escala 5x2",IF(AND(OR($D1910="6x1",$D1910="FF 6x1"),WEEKDAY($F1910,2)=6,AND($A1910=$A1899,$L1899&gt;0)),"Folga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FALTA DE REGISTRO · dia 2 de 5 do ciclo</v>
      </c>
      <c r="W1910" s="34">
        <f>IF(OR(OR($D1910="6x1",$D1910="FF 6x1"),$D1910="5x2"),"",IF($AB1910&lt;&gt;$AB1909,IF(IFERROR(INDEX(Cadastro!$F$5:$F$112,$AB1910),"")="",IF($L1910&gt;0,1,0),IF(IFERROR(INDEX(Cadastro!$F$5:$F$112,$AB1910),"")&lt;=IFERROR(INDEX(Parâmetros!$B$39:$B$48,MATCH($E1910,Parâmetros!$A$39:$A$48,0)),99),IFERROR(INDEX(Cadastro!$F$5:$F$112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2</v>
      </c>
      <c r="X1910" s="34">
        <f>IF(OR(OR($D1910="6x1",$D1910="FF 6x1"),$D1910="5x2"),"",IF($AB1910&lt;&gt;$AB1909,IF(IFERROR(INDEX(Cadastro!$F$5:$F$112,$AB1910),"")="",0,IF(IFERROR(INDEX(Cadastro!$F$5:$F$112,$AB1910),"")&gt;IFERROR(INDEX(Parâmetros!$B$39:$B$48,MATCH($E1910,Parâmetros!$A$39:$A$48,0)),99),IFERROR(INDEX(Cadastro!$F$5:$F$112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0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registro"),IF(AND($AB1910&lt;&gt;$AB1909,IFERROR(INDEX(Cadastro!$F$5:$F$112,$AB1910),"")=""),"Indeterminado (início da série)",IF($X1910&gt;0,"Folga","Falta de registro"))))))))</f>
        <v>Falta de registro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IFERROR(MATCH($A1910&amp;"|"&amp;TEXT(_xlfn.MAXIFS(Cadastro!$E$5:$E$112,Cadastro!$A$5:$A$112,$A1910,Cadastro!$E$5:$E$112,"&lt;="&amp;$F1910),"yyyymmdd"),Cadastro!$I$5:$I$112,0),"")</f>
        <v>70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55179</v>
      </c>
      <c r="B1911" s="17" t="s">
        <v>211</v>
      </c>
      <c r="C1911" s="17" t="str">
        <f>IFERROR(INDEX(Cadastro!$C$5:$C$112,$AB1911),"NÃO INFORMADO")</f>
        <v>ELE</v>
      </c>
      <c r="D1911" s="17" t="str">
        <f>IFERROR(INDEX(Cadastro!$D$5:$D$112,$AB1911),"")</f>
        <v>B</v>
      </c>
      <c r="E1911" s="17" t="str">
        <f>IFERROR(INDEX(Cadastro!$G$5:$G$112,$AB1911),"")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folga da escala 5x2",IF($Y1911="Folga",IF(AND($D1911="5x2",OR(WEEKDAY($F1911,2)=6,WEEKDAY($F1911,2)=7)),"Folga de fim de semana da escala 5x2",IF(AND(OR($D1911="6x1",$D1911="FF 6x1"),WEEKDAY($F1911,2)=6,AND($A1911=$A1900,$L1900&gt;0)),"Folga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$112,$AB1911),"")="",IF($L1911&gt;0,1,0),IF(IFERROR(INDEX(Cadastro!$F$5:$F$112,$AB1911),"")&lt;=IFERROR(INDEX(Parâmetros!$B$39:$B$48,MATCH($E1911,Parâmetros!$A$39:$A$48,0)),99),IFERROR(INDEX(Cadastro!$F$5:$F$112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$112,$AB1911),"")="",0,IF(IFERROR(INDEX(Cadastro!$F$5:$F$112,$AB1911),"")&gt;IFERROR(INDEX(Parâmetros!$B$39:$B$48,MATCH($E1911,Parâmetros!$A$39:$A$48,0)),99),IFERROR(INDEX(Cadastro!$F$5:$F$112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registro"),IF(AND($AB1911&lt;&gt;$AB1910,IFERROR(INDEX(Cadastro!$F$5:$F$112,$AB1911),"")=""),"Indeterminado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IFERROR(MATCH($A1911&amp;"|"&amp;TEXT(_xlfn.MAXIFS(Cadastro!$E$5:$E$112,Cadastro!$A$5:$A$112,$A1911,Cadastro!$E$5:$E$112,"&lt;="&amp;$F1911),"yyyymmdd"),Cadastro!$I$5:$I$112,0),"")</f>
        <v>71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55179</v>
      </c>
      <c r="B1912" s="17" t="s">
        <v>211</v>
      </c>
      <c r="C1912" s="17" t="str">
        <f>IFERROR(INDEX(Cadastro!$C$5:$C$112,$AB1912),"NÃO INFORMADO")</f>
        <v>ELE</v>
      </c>
      <c r="D1912" s="17" t="str">
        <f>IFERROR(INDEX(Cadastro!$D$5:$D$112,$AB1912),"")</f>
        <v>B</v>
      </c>
      <c r="E1912" s="17" t="str">
        <f>IFERROR(INDEX(Cadastro!$G$5:$G$112,$AB1912),"")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folga da escala 5x2",IF($Y1912="Folga",IF(AND($D1912="5x2",OR(WEEKDAY($F1912,2)=6,WEEKDAY($F1912,2)=7)),"Folga de fim de semana da escala 5x2",IF(AND(OR($D1912="6x1",$D1912="FF 6x1"),WEEKDAY($F1912,2)=6,AND($A1912=$A1901,$L1901&gt;0)),"Folga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$112,$AB1912),"")="",IF($L1912&gt;0,1,0),IF(IFERROR(INDEX(Cadastro!$F$5:$F$112,$AB1912),"")&lt;=IFERROR(INDEX(Parâmetros!$B$39:$B$48,MATCH($E1912,Parâmetros!$A$39:$A$48,0)),99),IFERROR(INDEX(Cadastro!$F$5:$F$112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$112,$AB1912),"")="",0,IF(IFERROR(INDEX(Cadastro!$F$5:$F$112,$AB1912),"")&gt;IFERROR(INDEX(Parâmetros!$B$39:$B$48,MATCH($E1912,Parâmetros!$A$39:$A$48,0)),99),IFERROR(INDEX(Cadastro!$F$5:$F$112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registro"),IF(AND($AB1912&lt;&gt;$AB1911,IFERROR(INDEX(Cadastro!$F$5:$F$112,$AB1912),"")=""),"Indeterminado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IFERROR(MATCH($A1912&amp;"|"&amp;TEXT(_xlfn.MAXIFS(Cadastro!$E$5:$E$112,Cadastro!$A$5:$A$112,$A1912,Cadastro!$E$5:$E$112,"&lt;="&amp;$F1912),"yyyymmdd"),Cadastro!$I$5:$I$112,0),"")</f>
        <v>71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55179</v>
      </c>
      <c r="B1913" s="17" t="s">
        <v>211</v>
      </c>
      <c r="C1913" s="17" t="str">
        <f>IFERROR(INDEX(Cadastro!$C$5:$C$112,$AB1913),"NÃO INFORMADO")</f>
        <v>ELE</v>
      </c>
      <c r="D1913" s="17" t="str">
        <f>IFERROR(INDEX(Cadastro!$D$5:$D$112,$AB1913),"")</f>
        <v>B</v>
      </c>
      <c r="E1913" s="17" t="str">
        <f>IFERROR(INDEX(Cadastro!$G$5:$G$112,$AB1913),"")</f>
        <v>B</v>
      </c>
      <c r="F1913" s="29">
        <v>46267</v>
      </c>
      <c r="G1913" s="32" t="str">
        <f t="shared" si="324"/>
        <v>qua</v>
      </c>
      <c r="H1913" s="31" t="str">
        <f>IF($L1913=0,"",_xlfn.MINIFS(Dados!$Q:$Q,Dados!$A:$A,$A1913,Dados!$S:$S,$F1913))</f>
        <v/>
      </c>
      <c r="I1913" s="31" t="str">
        <f>IF($H1913="","",_xlfn.MAXIFS(Dados!$R:$R,Dados!$A:$A,$A1913,Dados!$S:$S,$F1913))</f>
        <v/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/>
      </c>
      <c r="L1913" s="30">
        <f>SUMIFS(Dados!$E:$E,Dados!$A:$A,$A1913,Dados!$S:$S,$F1913)</f>
        <v>0</v>
      </c>
      <c r="M1913" s="30" t="str">
        <f>IFERROR(INDEX(Parâmetros!$E$6:$E$11,MATCH($K1913,Parâmetros!$A$6:$A$11,0)),"")</f>
        <v/>
      </c>
      <c r="N1913" s="33" t="str">
        <f t="shared" si="325"/>
        <v/>
      </c>
      <c r="O1913" s="33">
        <f>Parâmetros!$E$13</f>
        <v>0.8</v>
      </c>
      <c r="P1913" s="32" t="str">
        <f>IF(OR($M1913="",$F1913&gt;Parâmetros!$E$14),"Não","Sim")</f>
        <v>Não</v>
      </c>
      <c r="Q1913" s="32" t="str">
        <f t="shared" si="326"/>
        <v/>
      </c>
      <c r="R1913" s="32" t="str">
        <f t="shared" si="327"/>
        <v/>
      </c>
      <c r="S1913" s="30" t="str">
        <f t="shared" si="328"/>
        <v/>
      </c>
      <c r="T1913" s="32" t="str">
        <f>IF($Q1913&lt;&gt;"Sim","",IF($N1913&gt;Parâmetros!$E$15,"Sim","Não"))</f>
        <v/>
      </c>
      <c r="U1913" s="17" t="str">
        <f t="shared" si="329"/>
        <v>Folga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folga da escala 5x2",IF($Y1913="Folga",IF(AND($D1913="5x2",OR(WEEKDAY($F1913,2)=6,WEEKDAY($F1913,2)=7)),"Folga de fim de semana da escala 5x2",IF(AND(OR($D1913="6x1",$D1913="FF 6x1"),WEEKDAY($F1913,2)=6,AND($A1913=$A1902,$L1902&gt;0)),"Folga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Folga prevista pelo ciclo</v>
      </c>
      <c r="W1913" s="34">
        <f>IF(OR(OR($D1913="6x1",$D1913="FF 6x1"),$D1913="5x2"),"",IF($AB1913&lt;&gt;$AB1912,IF(IFERROR(INDEX(Cadastro!$F$5:$F$112,$AB1913),"")="",IF($L1913&gt;0,1,0),IF(IFERROR(INDEX(Cadastro!$F$5:$F$112,$AB1913),"")&lt;=IFERROR(INDEX(Parâmetros!$B$39:$B$48,MATCH($E1913,Parâmetros!$A$39:$A$48,0)),99),IFERROR(INDEX(Cadastro!$F$5:$F$112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0</v>
      </c>
      <c r="X1913" s="34">
        <f>IF(OR(OR($D1913="6x1",$D1913="FF 6x1"),$D1913="5x2"),"",IF($AB1913&lt;&gt;$AB1912,IF(IFERROR(INDEX(Cadastro!$F$5:$F$112,$AB1913),"")="",0,IF(IFERROR(INDEX(Cadastro!$F$5:$F$112,$AB1913),"")&gt;IFERROR(INDEX(Parâmetros!$B$39:$B$48,MATCH($E1913,Parâmetros!$A$39:$A$48,0)),99),IFERROR(INDEX(Cadastro!$F$5:$F$112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1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registro"),IF(AND($AB1913&lt;&gt;$AB1912,IFERROR(INDEX(Cadastro!$F$5:$F$112,$AB1913),"")=""),"Indeterminado (início da série)",IF($X1913&gt;0,"Folga","Falta de registro"))))))))</f>
        <v>Folga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IFERROR(MATCH($A1913&amp;"|"&amp;TEXT(_xlfn.MAXIFS(Cadastro!$E$5:$E$112,Cadastro!$A$5:$A$112,$A1913,Cadastro!$E$5:$E$112,"&lt;="&amp;$F1913),"yyyymmdd"),Cadastro!$I$5:$I$112,0),"")</f>
        <v>71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55179</v>
      </c>
      <c r="B1914" s="17" t="s">
        <v>211</v>
      </c>
      <c r="C1914" s="17" t="str">
        <f>IFERROR(INDEX(Cadastro!$C$5:$C$112,$AB1914),"NÃO INFORMADO")</f>
        <v>ELE</v>
      </c>
      <c r="D1914" s="17" t="str">
        <f>IFERROR(INDEX(Cadastro!$D$5:$D$112,$AB1914),"")</f>
        <v>B</v>
      </c>
      <c r="E1914" s="17" t="str">
        <f>IFERROR(INDEX(Cadastro!$G$5:$G$112,$AB1914),"")</f>
        <v>B</v>
      </c>
      <c r="F1914" s="29">
        <v>46268</v>
      </c>
      <c r="G1914" s="32" t="str">
        <f t="shared" si="324"/>
        <v>qui</v>
      </c>
      <c r="H1914" s="31" t="str">
        <f>IF($L1914=0,"",_xlfn.MINIFS(Dados!$Q:$Q,Dados!$A:$A,$A1914,Dados!$S:$S,$F1914))</f>
        <v/>
      </c>
      <c r="I1914" s="31" t="str">
        <f>IF($H1914="","",_xlfn.MAXIFS(Dados!$R:$R,Dados!$A:$A,$A1914,Dados!$S:$S,$F1914))</f>
        <v/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0</v>
      </c>
      <c r="M1914" s="30">
        <f>IFERROR(INDEX(Parâmetros!$E$6:$E$11,MATCH($K1914,Parâmetros!$A$6:$A$11,0)),"")</f>
        <v>7.67</v>
      </c>
      <c r="N1914" s="33">
        <f t="shared" si="325"/>
        <v>0</v>
      </c>
      <c r="O1914" s="33">
        <f>Parâmetros!$E$13</f>
        <v>0.8</v>
      </c>
      <c r="P1914" s="32" t="str">
        <f>IF(OR($M1914="",$F1914&gt;Parâmetros!$E$14),"Não","Sim")</f>
        <v>Não</v>
      </c>
      <c r="Q1914" s="32" t="str">
        <f t="shared" si="326"/>
        <v/>
      </c>
      <c r="R1914" s="32" t="str">
        <f t="shared" si="327"/>
        <v/>
      </c>
      <c r="S1914" s="30" t="str">
        <f t="shared" si="328"/>
        <v/>
      </c>
      <c r="T1914" s="32" t="str">
        <f>IF($Q1914&lt;&gt;"Sim","",IF($N1914&gt;Parâmetros!$E$15,"Sim","Não"))</f>
        <v/>
      </c>
      <c r="U1914" s="17" t="str">
        <f t="shared" si="329"/>
        <v>Fora da apuração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folga da escala 5x2",IF($Y1914="Folga",IF(AND($D1914="5x2",OR(WEEKDAY($F1914,2)=6,WEEKDAY($F1914,2)=7)),"Folga de fim de semana da escala 5x2",IF(AND(OR($D1914="6x1",$D1914="FF 6x1"),WEEKDAY($F1914,2)=6,AND($A1914=$A1903,$L1903&gt;0)),"Folga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FALTA DE REGISTRO · dia 1 de 5 do ciclo</v>
      </c>
      <c r="W1914" s="34">
        <f>IF(OR(OR($D1914="6x1",$D1914="FF 6x1"),$D1914="5x2"),"",IF($AB1914&lt;&gt;$AB1913,IF(IFERROR(INDEX(Cadastro!$F$5:$F$112,$AB1914),"")="",IF($L1914&gt;0,1,0),IF(IFERROR(INDEX(Cadastro!$F$5:$F$112,$AB1914),"")&lt;=IFERROR(INDEX(Parâmetros!$B$39:$B$48,MATCH($E1914,Parâmetros!$A$39:$A$48,0)),99),IFERROR(INDEX(Cadastro!$F$5:$F$112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1</v>
      </c>
      <c r="X1914" s="34">
        <f>IF(OR(OR($D1914="6x1",$D1914="FF 6x1"),$D1914="5x2"),"",IF($AB1914&lt;&gt;$AB1913,IF(IFERROR(INDEX(Cadastro!$F$5:$F$112,$AB1914),"")="",0,IF(IFERROR(INDEX(Cadastro!$F$5:$F$112,$AB1914),"")&gt;IFERROR(INDEX(Parâmetros!$B$39:$B$48,MATCH($E1914,Parâmetros!$A$39:$A$48,0)),99),IFERROR(INDEX(Cadastro!$F$5:$F$112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registro"),IF(AND($AB1914&lt;&gt;$AB1913,IFERROR(INDEX(Cadastro!$F$5:$F$112,$AB1914),"")=""),"Indeterminado (início da série)",IF($X1914&gt;0,"Folga","Falta de registro"))))))))</f>
        <v>Falta de registro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IFERROR(MATCH($A1914&amp;"|"&amp;TEXT(_xlfn.MAXIFS(Cadastro!$E$5:$E$112,Cadastro!$A$5:$A$112,$A1914,Cadastro!$E$5:$E$112,"&lt;="&amp;$F1914),"yyyymmdd"),Cadastro!$I$5:$I$112,0),"")</f>
        <v>71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55179</v>
      </c>
      <c r="B1915" s="17" t="s">
        <v>211</v>
      </c>
      <c r="C1915" s="17" t="str">
        <f>IFERROR(INDEX(Cadastro!$C$5:$C$112,$AB1915),"NÃO INFORMADO")</f>
        <v>ELE</v>
      </c>
      <c r="D1915" s="17" t="str">
        <f>IFERROR(INDEX(Cadastro!$D$5:$D$112,$AB1915),"")</f>
        <v>B</v>
      </c>
      <c r="E1915" s="17" t="str">
        <f>IFERROR(INDEX(Cadastro!$G$5:$G$112,$AB1915),"")</f>
        <v>B</v>
      </c>
      <c r="F1915" s="29">
        <v>46269</v>
      </c>
      <c r="G1915" s="32" t="str">
        <f t="shared" si="324"/>
        <v>sex</v>
      </c>
      <c r="H1915" s="31" t="str">
        <f>IF($L1915=0,"",_xlfn.MINIFS(Dados!$Q:$Q,Dados!$A:$A,$A1915,Dados!$S:$S,$F1915))</f>
        <v/>
      </c>
      <c r="I1915" s="31" t="str">
        <f>IF($H1915="","",_xlfn.MAXIFS(Dados!$R:$R,Dados!$A:$A,$A1915,Dados!$S:$S,$F1915))</f>
        <v/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0</v>
      </c>
      <c r="M1915" s="30">
        <f>IFERROR(INDEX(Parâmetros!$E$6:$E$11,MATCH($K1915,Parâmetros!$A$6:$A$11,0)),"")</f>
        <v>7.67</v>
      </c>
      <c r="N1915" s="33">
        <f t="shared" si="325"/>
        <v>0</v>
      </c>
      <c r="O1915" s="33">
        <f>Parâmetros!$E$13</f>
        <v>0.8</v>
      </c>
      <c r="P1915" s="32" t="str">
        <f>IF(OR($M1915="",$F1915&gt;Parâmetros!$E$14),"Não","Sim")</f>
        <v>Não</v>
      </c>
      <c r="Q1915" s="32" t="str">
        <f t="shared" si="326"/>
        <v/>
      </c>
      <c r="R1915" s="32" t="str">
        <f t="shared" si="327"/>
        <v/>
      </c>
      <c r="S1915" s="30" t="str">
        <f t="shared" si="328"/>
        <v/>
      </c>
      <c r="T1915" s="32" t="str">
        <f>IF($Q1915&lt;&gt;"Sim","",IF($N1915&gt;Parâmetros!$E$15,"Sim","Não"))</f>
        <v/>
      </c>
      <c r="U1915" s="17" t="str">
        <f t="shared" si="329"/>
        <v>Fora da apuração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folga da escala 5x2",IF($Y1915="Folga",IF(AND($D1915="5x2",OR(WEEKDAY($F1915,2)=6,WEEKDAY($F1915,2)=7)),"Folga de fim de semana da escala 5x2",IF(AND(OR($D1915="6x1",$D1915="FF 6x1"),WEEKDAY($F1915,2)=6,AND($A1915=$A1904,$L1904&gt;0)),"Folga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FALTA DE REGISTRO · dia 2 de 5 do ciclo</v>
      </c>
      <c r="W1915" s="34">
        <f>IF(OR(OR($D1915="6x1",$D1915="FF 6x1"),$D1915="5x2"),"",IF($AB1915&lt;&gt;$AB1914,IF(IFERROR(INDEX(Cadastro!$F$5:$F$112,$AB1915),"")="",IF($L1915&gt;0,1,0),IF(IFERROR(INDEX(Cadastro!$F$5:$F$112,$AB1915),"")&lt;=IFERROR(INDEX(Parâmetros!$B$39:$B$48,MATCH($E1915,Parâmetros!$A$39:$A$48,0)),99),IFERROR(INDEX(Cadastro!$F$5:$F$112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2</v>
      </c>
      <c r="X1915" s="34">
        <f>IF(OR(OR($D1915="6x1",$D1915="FF 6x1"),$D1915="5x2"),"",IF($AB1915&lt;&gt;$AB1914,IF(IFERROR(INDEX(Cadastro!$F$5:$F$112,$AB1915),"")="",0,IF(IFERROR(INDEX(Cadastro!$F$5:$F$112,$AB1915),"")&gt;IFERROR(INDEX(Parâmetros!$B$39:$B$48,MATCH($E1915,Parâmetros!$A$39:$A$48,0)),99),IFERROR(INDEX(Cadastro!$F$5:$F$112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registro"),IF(AND($AB1915&lt;&gt;$AB1914,IFERROR(INDEX(Cadastro!$F$5:$F$112,$AB1915),"")=""),"Indeterminado (início da série)",IF($X1915&gt;0,"Folga","Falta de registro"))))))))</f>
        <v>Falta de registro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IFERROR(MATCH($A1915&amp;"|"&amp;TEXT(_xlfn.MAXIFS(Cadastro!$E$5:$E$112,Cadastro!$A$5:$A$112,$A1915,Cadastro!$E$5:$E$112,"&lt;="&amp;$F1915),"yyyymmdd"),Cadastro!$I$5:$I$112,0),"")</f>
        <v>71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55179</v>
      </c>
      <c r="B1916" s="17" t="s">
        <v>211</v>
      </c>
      <c r="C1916" s="17" t="str">
        <f>IFERROR(INDEX(Cadastro!$C$5:$C$112,$AB1916),"NÃO INFORMADO")</f>
        <v>ELE</v>
      </c>
      <c r="D1916" s="17" t="str">
        <f>IFERROR(INDEX(Cadastro!$D$5:$D$112,$AB1916),"")</f>
        <v>B</v>
      </c>
      <c r="E1916" s="17" t="str">
        <f>IFERROR(INDEX(Cadastro!$G$5:$G$112,$AB1916),"")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>B</v>
      </c>
      <c r="L1916" s="30">
        <f>SUMIFS(Dados!$E:$E,Dados!$A:$A,$A1916,Dados!$S:$S,$F1916)</f>
        <v>0</v>
      </c>
      <c r="M1916" s="30">
        <f>IFERROR(INDEX(Parâmetros!$E$6:$E$11,MATCH($K1916,Parâmetros!$A$6:$A$11,0)),"")</f>
        <v>7.67</v>
      </c>
      <c r="N1916" s="33">
        <f t="shared" si="325"/>
        <v>0</v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Fora da apuração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folga da escala 5x2",IF($Y1916="Folga",IF(AND($D1916="5x2",OR(WEEKDAY($F1916,2)=6,WEEKDAY($F1916,2)=7)),"Folga de fim de semana da escala 5x2",IF(AND(OR($D1916="6x1",$D1916="FF 6x1"),WEEKDAY($F1916,2)=6,AND($A1916=$A1905,$L1905&gt;0)),"Folga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FALTA DE REGISTRO · dia 3 de 5 do ciclo</v>
      </c>
      <c r="W1916" s="34">
        <f>IF(OR(OR($D1916="6x1",$D1916="FF 6x1"),$D1916="5x2"),"",IF($AB1916&lt;&gt;$AB1915,IF(IFERROR(INDEX(Cadastro!$F$5:$F$112,$AB1916),"")="",IF($L1916&gt;0,1,0),IF(IFERROR(INDEX(Cadastro!$F$5:$F$112,$AB1916),"")&lt;=IFERROR(INDEX(Parâmetros!$B$39:$B$48,MATCH($E1916,Parâmetros!$A$39:$A$48,0)),99),IFERROR(INDEX(Cadastro!$F$5:$F$112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3</v>
      </c>
      <c r="X1916" s="34">
        <f>IF(OR(OR($D1916="6x1",$D1916="FF 6x1"),$D1916="5x2"),"",IF($AB1916&lt;&gt;$AB1915,IF(IFERROR(INDEX(Cadastro!$F$5:$F$112,$AB1916),"")="",0,IF(IFERROR(INDEX(Cadastro!$F$5:$F$112,$AB1916),"")&gt;IFERROR(INDEX(Parâmetros!$B$39:$B$48,MATCH($E1916,Parâmetros!$A$39:$A$48,0)),99),IFERROR(INDEX(Cadastro!$F$5:$F$112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0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registro"),IF(AND($AB1916&lt;&gt;$AB1915,IFERROR(INDEX(Cadastro!$F$5:$F$112,$AB1916),"")=""),"Indeterminado (início da série)",IF($X1916&gt;0,"Folga","Falta de registro"))))))))</f>
        <v>Falta de registro</v>
      </c>
      <c r="Z1916" s="34">
        <f>IF(OR($L1916&gt;0,$F1916&gt;Parâmetros!$E$14),0,IF($A1916&lt;&gt;$A1915,1,N($Z1915)+1))</f>
        <v>0</v>
      </c>
      <c r="AA1916" s="34">
        <f>IF(OR($L1916&gt;0,$F1916&gt;Parâmetros!$E$14),0,IF(OR($A1916&lt;&gt;$A1917,$F1917&gt;Parâmetros!$E$14),1,N($AA1917)+1))</f>
        <v>0</v>
      </c>
      <c r="AB1916" s="31">
        <f>IFERROR(MATCH($A1916&amp;"|"&amp;TEXT(_xlfn.MAXIFS(Cadastro!$E$5:$E$112,Cadastro!$A$5:$A$112,$A1916,Cadastro!$E$5:$E$112,"&lt;="&amp;$F1916),"yyyymmdd"),Cadastro!$I$5:$I$112,0),"")</f>
        <v>71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55179</v>
      </c>
      <c r="B1917" s="17" t="s">
        <v>211</v>
      </c>
      <c r="C1917" s="17" t="str">
        <f>IFERROR(INDEX(Cadastro!$C$5:$C$112,$AB1917),"NÃO INFORMADO")</f>
        <v>ELE</v>
      </c>
      <c r="D1917" s="17" t="str">
        <f>IFERROR(INDEX(Cadastro!$D$5:$D$112,$AB1917),"")</f>
        <v>B</v>
      </c>
      <c r="E1917" s="17" t="str">
        <f>IFERROR(INDEX(Cadastro!$G$5:$G$112,$AB1917),"")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Não</v>
      </c>
      <c r="Q1917" s="32" t="str">
        <f t="shared" si="326"/>
        <v/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Fora da apuração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folga da escala 5x2",IF($Y1917="Folga",IF(AND($D1917="5x2",OR(WEEKDAY($F1917,2)=6,WEEKDAY($F1917,2)=7)),"Folga de fim de semana da escala 5x2",IF(AND(OR($D1917="6x1",$D1917="FF 6x1"),WEEKDAY($F1917,2)=6,AND($A1917=$A1906,$L1906&gt;0)),"Folga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4 de 5 do ciclo</v>
      </c>
      <c r="W1917" s="34">
        <f>IF(OR(OR($D1917="6x1",$D1917="FF 6x1"),$D1917="5x2"),"",IF($AB1917&lt;&gt;$AB1916,IF(IFERROR(INDEX(Cadastro!$F$5:$F$112,$AB1917),"")="",IF($L1917&gt;0,1,0),IF(IFERROR(INDEX(Cadastro!$F$5:$F$112,$AB1917),"")&lt;=IFERROR(INDEX(Parâmetros!$B$39:$B$48,MATCH($E1917,Parâmetros!$A$39:$A$48,0)),99),IFERROR(INDEX(Cadastro!$F$5:$F$112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4</v>
      </c>
      <c r="X1917" s="34">
        <f>IF(OR(OR($D1917="6x1",$D1917="FF 6x1"),$D1917="5x2"),"",IF($AB1917&lt;&gt;$AB1916,IF(IFERROR(INDEX(Cadastro!$F$5:$F$112,$AB1917),"")="",0,IF(IFERROR(INDEX(Cadastro!$F$5:$F$112,$AB1917),"")&gt;IFERROR(INDEX(Parâmetros!$B$39:$B$48,MATCH($E1917,Parâmetros!$A$39:$A$48,0)),99),IFERROR(INDEX(Cadastro!$F$5:$F$112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registro"),IF(AND($AB1917&lt;&gt;$AB1916,IFERROR(INDEX(Cadastro!$F$5:$F$112,$AB1917),"")=""),"Indeterminado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0</v>
      </c>
      <c r="AA1917" s="34">
        <f>IF(OR($L1917&gt;0,$F1917&gt;Parâmetros!$E$14),0,IF(OR($A1917&lt;&gt;$A1918,$F1918&gt;Parâmetros!$E$14),1,N($AA1918)+1))</f>
        <v>0</v>
      </c>
      <c r="AB1917" s="31">
        <f>IFERROR(MATCH($A1917&amp;"|"&amp;TEXT(_xlfn.MAXIFS(Cadastro!$E$5:$E$112,Cadastro!$A$5:$A$112,$A1917,Cadastro!$E$5:$E$112,"&lt;="&amp;$F1917),"yyyymmdd"),Cadastro!$I$5:$I$112,0),"")</f>
        <v>71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55179</v>
      </c>
      <c r="B1918" s="17" t="s">
        <v>211</v>
      </c>
      <c r="C1918" s="17" t="str">
        <f>IFERROR(INDEX(Cadastro!$C$5:$C$112,$AB1918),"NÃO INFORMADO")</f>
        <v>ELE</v>
      </c>
      <c r="D1918" s="17" t="str">
        <f>IFERROR(INDEX(Cadastro!$D$5:$D$112,$AB1918),"")</f>
        <v>B</v>
      </c>
      <c r="E1918" s="17" t="str">
        <f>IFERROR(INDEX(Cadastro!$G$5:$G$112,$AB1918),"")</f>
        <v>B</v>
      </c>
      <c r="F1918" s="29">
        <v>46272</v>
      </c>
      <c r="G1918" s="32" t="str">
        <f t="shared" si="324"/>
        <v>seg</v>
      </c>
      <c r="H1918" s="31" t="str">
        <f>IF($L1918=0,"",_xlfn.MINIFS(Dados!$Q:$Q,Dados!$A:$A,$A1918,Dados!$S:$S,$F1918))</f>
        <v/>
      </c>
      <c r="I1918" s="31" t="str">
        <f>IF($H1918="","",_xlfn.MAXIFS(Dados!$R:$R,Dados!$A:$A,$A1918,Dados!$S:$S,$F1918))</f>
        <v/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0</v>
      </c>
      <c r="M1918" s="30">
        <f>IFERROR(INDEX(Parâmetros!$E$6:$E$11,MATCH($K1918,Parâmetros!$A$6:$A$11,0)),"")</f>
        <v>7.67</v>
      </c>
      <c r="N1918" s="33">
        <f t="shared" si="325"/>
        <v>0</v>
      </c>
      <c r="O1918" s="33">
        <f>Parâmetros!$E$13</f>
        <v>0.8</v>
      </c>
      <c r="P1918" s="32" t="str">
        <f>IF(OR($M1918="",$F1918&gt;Parâmetros!$E$14),"Não","Sim")</f>
        <v>Não</v>
      </c>
      <c r="Q1918" s="32" t="str">
        <f t="shared" si="326"/>
        <v/>
      </c>
      <c r="R1918" s="32" t="str">
        <f t="shared" si="327"/>
        <v/>
      </c>
      <c r="S1918" s="30" t="str">
        <f t="shared" si="328"/>
        <v/>
      </c>
      <c r="T1918" s="32" t="str">
        <f>IF($Q1918&lt;&gt;"Sim","",IF($N1918&gt;Parâmetros!$E$15,"Sim","Não"))</f>
        <v/>
      </c>
      <c r="U1918" s="17" t="str">
        <f t="shared" si="329"/>
        <v>Fora da apuração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folga da escala 5x2",IF($Y1918="Folga",IF(AND($D1918="5x2",OR(WEEKDAY($F1918,2)=6,WEEKDAY($F1918,2)=7)),"Folga de fim de semana da escala 5x2",IF(AND(OR($D1918="6x1",$D1918="FF 6x1"),WEEKDAY($F1918,2)=6,AND($A1918=$A1907,$L1907&gt;0)),"Folga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FALTA DE REGISTRO · dia 5 de 5 do ciclo</v>
      </c>
      <c r="W1918" s="34">
        <f>IF(OR(OR($D1918="6x1",$D1918="FF 6x1"),$D1918="5x2"),"",IF($AB1918&lt;&gt;$AB1917,IF(IFERROR(INDEX(Cadastro!$F$5:$F$112,$AB1918),"")="",IF($L1918&gt;0,1,0),IF(IFERROR(INDEX(Cadastro!$F$5:$F$112,$AB1918),"")&lt;=IFERROR(INDEX(Parâmetros!$B$39:$B$48,MATCH($E1918,Parâmetros!$A$39:$A$48,0)),99),IFERROR(INDEX(Cadastro!$F$5:$F$112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5</v>
      </c>
      <c r="X1918" s="34">
        <f>IF(OR(OR($D1918="6x1",$D1918="FF 6x1"),$D1918="5x2"),"",IF($AB1918&lt;&gt;$AB1917,IF(IFERROR(INDEX(Cadastro!$F$5:$F$112,$AB1918),"")="",0,IF(IFERROR(INDEX(Cadastro!$F$5:$F$112,$AB1918),"")&gt;IFERROR(INDEX(Parâmetros!$B$39:$B$48,MATCH($E1918,Parâmetros!$A$39:$A$48,0)),99),IFERROR(INDEX(Cadastro!$F$5:$F$112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registro"),IF(AND($AB1918&lt;&gt;$AB1917,IFERROR(INDEX(Cadastro!$F$5:$F$112,$AB1918),"")=""),"Indeterminado (início da série)",IF($X1918&gt;0,"Folga","Falta de registro"))))))))</f>
        <v>Falta de registro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IFERROR(MATCH($A1918&amp;"|"&amp;TEXT(_xlfn.MAXIFS(Cadastro!$E$5:$E$112,Cadastro!$A$5:$A$112,$A1918,Cadastro!$E$5:$E$112,"&lt;="&amp;$F1918),"yyyymmdd"),Cadastro!$I$5:$I$112,0),"")</f>
        <v>71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55179</v>
      </c>
      <c r="B1919" s="17" t="s">
        <v>211</v>
      </c>
      <c r="C1919" s="17" t="str">
        <f>IFERROR(INDEX(Cadastro!$C$5:$C$112,$AB1919),"NÃO INFORMADO")</f>
        <v>ELE</v>
      </c>
      <c r="D1919" s="17" t="str">
        <f>IFERROR(INDEX(Cadastro!$D$5:$D$112,$AB1919),"")</f>
        <v>B</v>
      </c>
      <c r="E1919" s="17" t="str">
        <f>IFERROR(INDEX(Cadastro!$G$5:$G$112,$AB1919),"")</f>
        <v>B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/>
      </c>
      <c r="L1919" s="30">
        <f>SUMIFS(Dados!$E:$E,Dados!$A:$A,$A1919,Dados!$S:$S,$F1919)</f>
        <v>0</v>
      </c>
      <c r="M1919" s="30" t="str">
        <f>IFERROR(INDEX(Parâmetros!$E$6:$E$11,MATCH($K1919,Parâmetros!$A$6:$A$11,0)),"")</f>
        <v/>
      </c>
      <c r="N1919" s="33" t="str">
        <f t="shared" si="325"/>
        <v/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Folga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folga da escala 5x2",IF($Y1919="Folga",IF(AND($D1919="5x2",OR(WEEKDAY($F1919,2)=6,WEEKDAY($F1919,2)=7)),"Folga de fim de semana da escala 5x2",IF(AND(OR($D1919="6x1",$D1919="FF 6x1"),WEEKDAY($F1919,2)=6,AND($A1919=$A1908,$L1908&gt;0)),"Folga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Folga prevista pelo ciclo</v>
      </c>
      <c r="W1919" s="34">
        <f>IF(OR(OR($D1919="6x1",$D1919="FF 6x1"),$D1919="5x2"),"",IF($AB1919&lt;&gt;$AB1918,IF(IFERROR(INDEX(Cadastro!$F$5:$F$112,$AB1919),"")="",IF($L1919&gt;0,1,0),IF(IFERROR(INDEX(Cadastro!$F$5:$F$112,$AB1919),"")&lt;=IFERROR(INDEX(Parâmetros!$B$39:$B$48,MATCH($E1919,Parâmetros!$A$39:$A$48,0)),99),IFERROR(INDEX(Cadastro!$F$5:$F$112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0</v>
      </c>
      <c r="X1919" s="34">
        <f>IF(OR(OR($D1919="6x1",$D1919="FF 6x1"),$D1919="5x2"),"",IF($AB1919&lt;&gt;$AB1918,IF(IFERROR(INDEX(Cadastro!$F$5:$F$112,$AB1919),"")="",0,IF(IFERROR(INDEX(Cadastro!$F$5:$F$112,$AB1919),"")&gt;IFERROR(INDEX(Parâmetros!$B$39:$B$48,MATCH($E1919,Parâmetros!$A$39:$A$48,0)),99),IFERROR(INDEX(Cadastro!$F$5:$F$112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1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registro"),IF(AND($AB1919&lt;&gt;$AB1918,IFERROR(INDEX(Cadastro!$F$5:$F$112,$AB1919),"")=""),"Indeterminado (início da série)",IF($X1919&gt;0,"Folga","Falta de registro"))))))))</f>
        <v>Folga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IFERROR(MATCH($A1919&amp;"|"&amp;TEXT(_xlfn.MAXIFS(Cadastro!$E$5:$E$112,Cadastro!$A$5:$A$112,$A1919,Cadastro!$E$5:$E$112,"&lt;="&amp;$F1919),"yyyymmdd"),Cadastro!$I$5:$I$112,0),"")</f>
        <v>71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55179</v>
      </c>
      <c r="B1920" s="17" t="s">
        <v>211</v>
      </c>
      <c r="C1920" s="17" t="str">
        <f>IFERROR(INDEX(Cadastro!$C$5:$C$112,$AB1920),"NÃO INFORMADO")</f>
        <v>ELE</v>
      </c>
      <c r="D1920" s="17" t="str">
        <f>IFERROR(INDEX(Cadastro!$D$5:$D$112,$AB1920),"")</f>
        <v>B</v>
      </c>
      <c r="E1920" s="17" t="str">
        <f>IFERROR(INDEX(Cadastro!$G$5:$G$112,$AB1920),"")</f>
        <v>B</v>
      </c>
      <c r="F1920" s="29">
        <v>46274</v>
      </c>
      <c r="G1920" s="32" t="str">
        <f t="shared" si="324"/>
        <v>qua</v>
      </c>
      <c r="H1920" s="31" t="str">
        <f>IF($L1920=0,"",_xlfn.MINIFS(Dados!$Q:$Q,Dados!$A:$A,$A1920,Dados!$S:$S,$F1920))</f>
        <v/>
      </c>
      <c r="I1920" s="31" t="str">
        <f>IF($H1920="","",_xlfn.MAXIFS(Dados!$R:$R,Dados!$A:$A,$A1920,Dados!$S:$S,$F1920))</f>
        <v/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0</v>
      </c>
      <c r="M1920" s="30">
        <f>IFERROR(INDEX(Parâmetros!$E$6:$E$11,MATCH($K1920,Parâmetros!$A$6:$A$11,0)),"")</f>
        <v>7.67</v>
      </c>
      <c r="N1920" s="33">
        <f t="shared" si="325"/>
        <v>0</v>
      </c>
      <c r="O1920" s="33">
        <f>Parâmetros!$E$13</f>
        <v>0.8</v>
      </c>
      <c r="P1920" s="32" t="str">
        <f>IF(OR($M1920="",$F1920&gt;Parâmetros!$E$14),"Não","Sim")</f>
        <v>Não</v>
      </c>
      <c r="Q1920" s="32" t="str">
        <f t="shared" si="326"/>
        <v/>
      </c>
      <c r="R1920" s="32" t="str">
        <f t="shared" si="327"/>
        <v/>
      </c>
      <c r="S1920" s="30" t="str">
        <f t="shared" si="328"/>
        <v/>
      </c>
      <c r="T1920" s="32" t="str">
        <f>IF($Q1920&lt;&gt;"Sim","",IF($N1920&gt;Parâmetros!$E$15,"Sim","Não"))</f>
        <v/>
      </c>
      <c r="U1920" s="17" t="str">
        <f t="shared" si="329"/>
        <v>Fora da apuração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folga da escala 5x2",IF($Y1920="Folga",IF(AND($D1920="5x2",OR(WEEKDAY($F1920,2)=6,WEEKDAY($F1920,2)=7)),"Folga de fim de semana da escala 5x2",IF(AND(OR($D1920="6x1",$D1920="FF 6x1"),WEEKDAY($F1920,2)=6,AND($A1920=$A1909,$L1909&gt;0)),"Folga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FALTA DE REGISTRO · dia 1 de 5 do ciclo</v>
      </c>
      <c r="W1920" s="34">
        <f>IF(OR(OR($D1920="6x1",$D1920="FF 6x1"),$D1920="5x2"),"",IF($AB1920&lt;&gt;$AB1919,IF(IFERROR(INDEX(Cadastro!$F$5:$F$112,$AB1920),"")="",IF($L1920&gt;0,1,0),IF(IFERROR(INDEX(Cadastro!$F$5:$F$112,$AB1920),"")&lt;=IFERROR(INDEX(Parâmetros!$B$39:$B$48,MATCH($E1920,Parâmetros!$A$39:$A$48,0)),99),IFERROR(INDEX(Cadastro!$F$5:$F$112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1</v>
      </c>
      <c r="X1920" s="34">
        <f>IF(OR(OR($D1920="6x1",$D1920="FF 6x1"),$D1920="5x2"),"",IF($AB1920&lt;&gt;$AB1919,IF(IFERROR(INDEX(Cadastro!$F$5:$F$112,$AB1920),"")="",0,IF(IFERROR(INDEX(Cadastro!$F$5:$F$112,$AB1920),"")&gt;IFERROR(INDEX(Parâmetros!$B$39:$B$48,MATCH($E1920,Parâmetros!$A$39:$A$48,0)),99),IFERROR(INDEX(Cadastro!$F$5:$F$112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registro"),IF(AND($AB1920&lt;&gt;$AB1919,IFERROR(INDEX(Cadastro!$F$5:$F$112,$AB1920),"")=""),"Indeterminado (início da série)",IF($X1920&gt;0,"Folga","Falta de registro"))))))))</f>
        <v>Falta de registro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IFERROR(MATCH($A1920&amp;"|"&amp;TEXT(_xlfn.MAXIFS(Cadastro!$E$5:$E$112,Cadastro!$A$5:$A$112,$A1920,Cadastro!$E$5:$E$112,"&lt;="&amp;$F1920),"yyyymmdd"),Cadastro!$I$5:$I$112,0),"")</f>
        <v>71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55179</v>
      </c>
      <c r="B1921" s="17" t="s">
        <v>211</v>
      </c>
      <c r="C1921" s="17" t="str">
        <f>IFERROR(INDEX(Cadastro!$C$5:$C$112,$AB1921),"NÃO INFORMADO")</f>
        <v>ELE</v>
      </c>
      <c r="D1921" s="17" t="str">
        <f>IFERROR(INDEX(Cadastro!$D$5:$D$112,$AB1921),"")</f>
        <v>B</v>
      </c>
      <c r="E1921" s="17" t="str">
        <f>IFERROR(INDEX(Cadastro!$G$5:$G$112,$AB1921),"")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folga da escala 5x2",IF($Y1921="Folga",IF(AND($D1921="5x2",OR(WEEKDAY($F1921,2)=6,WEEKDAY($F1921,2)=7)),"Folga de fim de semana da escala 5x2",IF(AND(OR($D1921="6x1",$D1921="FF 6x1"),WEEKDAY($F1921,2)=6,AND($A1921=$A1910,$L1910&gt;0)),"Folga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2 de 5 do ciclo</v>
      </c>
      <c r="W1921" s="34">
        <f>IF(OR(OR($D1921="6x1",$D1921="FF 6x1"),$D1921="5x2"),"",IF($AB1921&lt;&gt;$AB1920,IF(IFERROR(INDEX(Cadastro!$F$5:$F$112,$AB1921),"")="",IF($L1921&gt;0,1,0),IF(IFERROR(INDEX(Cadastro!$F$5:$F$112,$AB1921),"")&lt;=IFERROR(INDEX(Parâmetros!$B$39:$B$48,MATCH($E1921,Parâmetros!$A$39:$A$48,0)),99),IFERROR(INDEX(Cadastro!$F$5:$F$112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2</v>
      </c>
      <c r="X1921" s="34">
        <f>IF(OR(OR($D1921="6x1",$D1921="FF 6x1"),$D1921="5x2"),"",IF($AB1921&lt;&gt;$AB1920,IF(IFERROR(INDEX(Cadastro!$F$5:$F$112,$AB1921),"")="",0,IF(IFERROR(INDEX(Cadastro!$F$5:$F$112,$AB1921),"")&gt;IFERROR(INDEX(Parâmetros!$B$39:$B$48,MATCH($E1921,Parâmetros!$A$39:$A$48,0)),99),IFERROR(INDEX(Cadastro!$F$5:$F$112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registro"),IF(AND($AB1921&lt;&gt;$AB1920,IFERROR(INDEX(Cadastro!$F$5:$F$112,$AB1921),"")=""),"Indeterminado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IFERROR(MATCH($A1921&amp;"|"&amp;TEXT(_xlfn.MAXIFS(Cadastro!$E$5:$E$112,Cadastro!$A$5:$A$112,$A1921,Cadastro!$E$5:$E$112,"&lt;="&amp;$F1921),"yyyymmdd"),Cadastro!$I$5:$I$112,0),"")</f>
        <v>71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55179</v>
      </c>
      <c r="B1922" s="17" t="s">
        <v>211</v>
      </c>
      <c r="C1922" s="17" t="str">
        <f>IFERROR(INDEX(Cadastro!$C$5:$C$112,$AB1922),"NÃO INFORMADO")</f>
        <v>ELE</v>
      </c>
      <c r="D1922" s="17" t="str">
        <f>IFERROR(INDEX(Cadastro!$D$5:$D$112,$AB1922),"")</f>
        <v>B</v>
      </c>
      <c r="E1922" s="17" t="str">
        <f>IFERROR(INDEX(Cadastro!$G$5:$G$112,$AB1922),"")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>B</v>
      </c>
      <c r="L1922" s="30">
        <f>SUMIFS(Dados!$E:$E,Dados!$A:$A,$A1922,Dados!$S:$S,$F1922)</f>
        <v>0</v>
      </c>
      <c r="M1922" s="30">
        <f>IFERROR(INDEX(Parâmetros!$E$6:$E$11,MATCH($K1922,Parâmetros!$A$6:$A$11,0)),"")</f>
        <v>7.67</v>
      </c>
      <c r="N1922" s="33">
        <f t="shared" si="325"/>
        <v>0</v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Fora da apuração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folga da escala 5x2",IF($Y1922="Folga",IF(AND($D1922="5x2",OR(WEEKDAY($F1922,2)=6,WEEKDAY($F1922,2)=7)),"Folga de fim de semana da escala 5x2",IF(AND(OR($D1922="6x1",$D1922="FF 6x1"),WEEKDAY($F1922,2)=6,AND($A1922=$A1911,$L1911&gt;0)),"Folga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FALTA DE REGISTRO · dia 3 de 5 do ciclo</v>
      </c>
      <c r="W1922" s="34">
        <f>IF(OR(OR($D1922="6x1",$D1922="FF 6x1"),$D1922="5x2"),"",IF($AB1922&lt;&gt;$AB1921,IF(IFERROR(INDEX(Cadastro!$F$5:$F$112,$AB1922),"")="",IF($L1922&gt;0,1,0),IF(IFERROR(INDEX(Cadastro!$F$5:$F$112,$AB1922),"")&lt;=IFERROR(INDEX(Parâmetros!$B$39:$B$48,MATCH($E1922,Parâmetros!$A$39:$A$48,0)),99),IFERROR(INDEX(Cadastro!$F$5:$F$112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3</v>
      </c>
      <c r="X1922" s="34">
        <f>IF(OR(OR($D1922="6x1",$D1922="FF 6x1"),$D1922="5x2"),"",IF($AB1922&lt;&gt;$AB1921,IF(IFERROR(INDEX(Cadastro!$F$5:$F$112,$AB1922),"")="",0,IF(IFERROR(INDEX(Cadastro!$F$5:$F$112,$AB1922),"")&gt;IFERROR(INDEX(Parâmetros!$B$39:$B$48,MATCH($E1922,Parâmetros!$A$39:$A$48,0)),99),IFERROR(INDEX(Cadastro!$F$5:$F$112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0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registro"),IF(AND($AB1922&lt;&gt;$AB1921,IFERROR(INDEX(Cadastro!$F$5:$F$112,$AB1922),"")=""),"Indeterminado (início da série)",IF($X1922&gt;0,"Folga","Falta de registro"))))))))</f>
        <v>Falta de registro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IFERROR(MATCH($A1922&amp;"|"&amp;TEXT(_xlfn.MAXIFS(Cadastro!$E$5:$E$112,Cadastro!$A$5:$A$112,$A1922,Cadastro!$E$5:$E$112,"&lt;="&amp;$F1922),"yyyymmdd"),Cadastro!$I$5:$I$112,0),"")</f>
        <v>71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55179</v>
      </c>
      <c r="B1923" s="17" t="s">
        <v>211</v>
      </c>
      <c r="C1923" s="17" t="str">
        <f>IFERROR(INDEX(Cadastro!$C$5:$C$112,$AB1923),"NÃO INFORMADO")</f>
        <v>ELE</v>
      </c>
      <c r="D1923" s="17" t="str">
        <f>IFERROR(INDEX(Cadastro!$D$5:$D$112,$AB1923),"")</f>
        <v>B</v>
      </c>
      <c r="E1923" s="17" t="str">
        <f>IFERROR(INDEX(Cadastro!$G$5:$G$112,$AB1923),"")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folga da escala 5x2",IF($Y1923="Folga",IF(AND($D1923="5x2",OR(WEEKDAY($F1923,2)=6,WEEKDAY($F1923,2)=7)),"Folga de fim de semana da escala 5x2",IF(AND(OR($D1923="6x1",$D1923="FF 6x1"),WEEKDAY($F1923,2)=6,AND($A1923=$A1912,$L1912&gt;0)),"Folga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4 de 5 do ciclo</v>
      </c>
      <c r="W1923" s="34">
        <f>IF(OR(OR($D1923="6x1",$D1923="FF 6x1"),$D1923="5x2"),"",IF($AB1923&lt;&gt;$AB1922,IF(IFERROR(INDEX(Cadastro!$F$5:$F$112,$AB1923),"")="",IF($L1923&gt;0,1,0),IF(IFERROR(INDEX(Cadastro!$F$5:$F$112,$AB1923),"")&lt;=IFERROR(INDEX(Parâmetros!$B$39:$B$48,MATCH($E1923,Parâmetros!$A$39:$A$48,0)),99),IFERROR(INDEX(Cadastro!$F$5:$F$112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4</v>
      </c>
      <c r="X1923" s="34">
        <f>IF(OR(OR($D1923="6x1",$D1923="FF 6x1"),$D1923="5x2"),"",IF($AB1923&lt;&gt;$AB1922,IF(IFERROR(INDEX(Cadastro!$F$5:$F$112,$AB1923),"")="",0,IF(IFERROR(INDEX(Cadastro!$F$5:$F$112,$AB1923),"")&gt;IFERROR(INDEX(Parâmetros!$B$39:$B$48,MATCH($E1923,Parâmetros!$A$39:$A$48,0)),99),IFERROR(INDEX(Cadastro!$F$5:$F$112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registro"),IF(AND($AB1923&lt;&gt;$AB1922,IFERROR(INDEX(Cadastro!$F$5:$F$112,$AB1923),"")=""),"Indeterminado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IFERROR(MATCH($A1923&amp;"|"&amp;TEXT(_xlfn.MAXIFS(Cadastro!$E$5:$E$112,Cadastro!$A$5:$A$112,$A1923,Cadastro!$E$5:$E$112,"&lt;="&amp;$F1923),"yyyymmdd"),Cadastro!$I$5:$I$112,0),"")</f>
        <v>71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55179</v>
      </c>
      <c r="B1924" s="17" t="s">
        <v>211</v>
      </c>
      <c r="C1924" s="17" t="str">
        <f>IFERROR(INDEX(Cadastro!$C$5:$C$112,$AB1924),"NÃO INFORMADO")</f>
        <v>ELE</v>
      </c>
      <c r="D1924" s="17" t="str">
        <f>IFERROR(INDEX(Cadastro!$D$5:$D$112,$AB1924),"")</f>
        <v>B</v>
      </c>
      <c r="E1924" s="17" t="str">
        <f>IFERROR(INDEX(Cadastro!$G$5:$G$112,$AB1924),"")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folga da escala 5x2",IF($Y1924="Folga",IF(AND($D1924="5x2",OR(WEEKDAY($F1924,2)=6,WEEKDAY($F1924,2)=7)),"Folga de fim de semana da escala 5x2",IF(AND(OR($D1924="6x1",$D1924="FF 6x1"),WEEKDAY($F1924,2)=6,AND($A1924=$A1913,$L1913&gt;0)),"Folga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5 de 5 do ciclo</v>
      </c>
      <c r="W1924" s="34">
        <f>IF(OR(OR($D1924="6x1",$D1924="FF 6x1"),$D1924="5x2"),"",IF($AB1924&lt;&gt;$AB1923,IF(IFERROR(INDEX(Cadastro!$F$5:$F$112,$AB1924),"")="",IF($L1924&gt;0,1,0),IF(IFERROR(INDEX(Cadastro!$F$5:$F$112,$AB1924),"")&lt;=IFERROR(INDEX(Parâmetros!$B$39:$B$48,MATCH($E1924,Parâmetros!$A$39:$A$48,0)),99),IFERROR(INDEX(Cadastro!$F$5:$F$112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5</v>
      </c>
      <c r="X1924" s="34">
        <f>IF(OR(OR($D1924="6x1",$D1924="FF 6x1"),$D1924="5x2"),"",IF($AB1924&lt;&gt;$AB1923,IF(IFERROR(INDEX(Cadastro!$F$5:$F$112,$AB1924),"")="",0,IF(IFERROR(INDEX(Cadastro!$F$5:$F$112,$AB1924),"")&gt;IFERROR(INDEX(Parâmetros!$B$39:$B$48,MATCH($E1924,Parâmetros!$A$39:$A$48,0)),99),IFERROR(INDEX(Cadastro!$F$5:$F$112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registro"),IF(AND($AB1924&lt;&gt;$AB1923,IFERROR(INDEX(Cadastro!$F$5:$F$112,$AB1924),"")=""),"Indeterminado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IFERROR(MATCH($A1924&amp;"|"&amp;TEXT(_xlfn.MAXIFS(Cadastro!$E$5:$E$112,Cadastro!$A$5:$A$112,$A1924,Cadastro!$E$5:$E$112,"&lt;="&amp;$F1924),"yyyymmdd"),Cadastro!$I$5:$I$112,0),"")</f>
        <v>71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55179</v>
      </c>
      <c r="B1925" s="17" t="s">
        <v>211</v>
      </c>
      <c r="C1925" s="17" t="str">
        <f>IFERROR(INDEX(Cadastro!$C$5:$C$112,$AB1925),"NÃO INFORMADO")</f>
        <v>ELE</v>
      </c>
      <c r="D1925" s="17" t="str">
        <f>IFERROR(INDEX(Cadastro!$D$5:$D$112,$AB1925),"")</f>
        <v>B</v>
      </c>
      <c r="E1925" s="17" t="str">
        <f>IFERROR(INDEX(Cadastro!$G$5:$G$112,$AB1925),"")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/>
      </c>
      <c r="L1925" s="30">
        <f>SUMIFS(Dados!$E:$E,Dados!$A:$A,$A1925,Dados!$S:$S,$F1925)</f>
        <v>0</v>
      </c>
      <c r="M1925" s="30" t="str">
        <f>IFERROR(INDEX(Parâmetros!$E$6:$E$11,MATCH($K1925,Parâmetros!$A$6:$A$11,0)),"")</f>
        <v/>
      </c>
      <c r="N1925" s="33" t="str">
        <f t="shared" si="325"/>
        <v/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Folga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folga da escala 5x2",IF($Y1925="Folga",IF(AND($D1925="5x2",OR(WEEKDAY($F1925,2)=6,WEEKDAY($F1925,2)=7)),"Folga de fim de semana da escala 5x2",IF(AND(OR($D1925="6x1",$D1925="FF 6x1"),WEEKDAY($F1925,2)=6,AND($A1925=$A1914,$L1914&gt;0)),"Folga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Folga prevista pelo ciclo</v>
      </c>
      <c r="W1925" s="34">
        <f>IF(OR(OR($D1925="6x1",$D1925="FF 6x1"),$D1925="5x2"),"",IF($AB1925&lt;&gt;$AB1924,IF(IFERROR(INDEX(Cadastro!$F$5:$F$112,$AB1925),"")="",IF($L1925&gt;0,1,0),IF(IFERROR(INDEX(Cadastro!$F$5:$F$112,$AB1925),"")&lt;=IFERROR(INDEX(Parâmetros!$B$39:$B$48,MATCH($E1925,Parâmetros!$A$39:$A$48,0)),99),IFERROR(INDEX(Cadastro!$F$5:$F$112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0</v>
      </c>
      <c r="X1925" s="34">
        <f>IF(OR(OR($D1925="6x1",$D1925="FF 6x1"),$D1925="5x2"),"",IF($AB1925&lt;&gt;$AB1924,IF(IFERROR(INDEX(Cadastro!$F$5:$F$112,$AB1925),"")="",0,IF(IFERROR(INDEX(Cadastro!$F$5:$F$112,$AB1925),"")&gt;IFERROR(INDEX(Parâmetros!$B$39:$B$48,MATCH($E1925,Parâmetros!$A$39:$A$48,0)),99),IFERROR(INDEX(Cadastro!$F$5:$F$112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1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registro"),IF(AND($AB1925&lt;&gt;$AB1924,IFERROR(INDEX(Cadastro!$F$5:$F$112,$AB1925),"")=""),"Indeterminado (início da série)",IF($X1925&gt;0,"Folga","Falta de registro"))))))))</f>
        <v>Folga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IFERROR(MATCH($A1925&amp;"|"&amp;TEXT(_xlfn.MAXIFS(Cadastro!$E$5:$E$112,Cadastro!$A$5:$A$112,$A1925,Cadastro!$E$5:$E$112,"&lt;="&amp;$F1925),"yyyymmdd"),Cadastro!$I$5:$I$112,0),"")</f>
        <v>71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55179</v>
      </c>
      <c r="B1926" s="17" t="s">
        <v>211</v>
      </c>
      <c r="C1926" s="17" t="str">
        <f>IFERROR(INDEX(Cadastro!$C$5:$C$112,$AB1926),"NÃO INFORMADO")</f>
        <v>ELE</v>
      </c>
      <c r="D1926" s="17" t="str">
        <f>IFERROR(INDEX(Cadastro!$D$5:$D$112,$AB1926),"")</f>
        <v>B</v>
      </c>
      <c r="E1926" s="17" t="str">
        <f>IFERROR(INDEX(Cadastro!$G$5:$G$112,$AB1926),"")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folga da escala 5x2",IF($Y1926="Folga",IF(AND($D1926="5x2",OR(WEEKDAY($F1926,2)=6,WEEKDAY($F1926,2)=7)),"Folga de fim de semana da escala 5x2",IF(AND(OR($D1926="6x1",$D1926="FF 6x1"),WEEKDAY($F1926,2)=6,AND($A1926=$A1915,$L1915&gt;0)),"Folga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1 de 5 do ciclo</v>
      </c>
      <c r="W1926" s="34">
        <f>IF(OR(OR($D1926="6x1",$D1926="FF 6x1"),$D1926="5x2"),"",IF($AB1926&lt;&gt;$AB1925,IF(IFERROR(INDEX(Cadastro!$F$5:$F$112,$AB1926),"")="",IF($L1926&gt;0,1,0),IF(IFERROR(INDEX(Cadastro!$F$5:$F$112,$AB1926),"")&lt;=IFERROR(INDEX(Parâmetros!$B$39:$B$48,MATCH($E1926,Parâmetros!$A$39:$A$48,0)),99),IFERROR(INDEX(Cadastro!$F$5:$F$112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1</v>
      </c>
      <c r="X1926" s="34">
        <f>IF(OR(OR($D1926="6x1",$D1926="FF 6x1"),$D1926="5x2"),"",IF($AB1926&lt;&gt;$AB1925,IF(IFERROR(INDEX(Cadastro!$F$5:$F$112,$AB1926),"")="",0,IF(IFERROR(INDEX(Cadastro!$F$5:$F$112,$AB1926),"")&gt;IFERROR(INDEX(Parâmetros!$B$39:$B$48,MATCH($E1926,Parâmetros!$A$39:$A$48,0)),99),IFERROR(INDEX(Cadastro!$F$5:$F$112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registro"),IF(AND($AB1926&lt;&gt;$AB1925,IFERROR(INDEX(Cadastro!$F$5:$F$112,$AB1926),"")=""),"Indeterminado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IFERROR(MATCH($A1926&amp;"|"&amp;TEXT(_xlfn.MAXIFS(Cadastro!$E$5:$E$112,Cadastro!$A$5:$A$112,$A1926,Cadastro!$E$5:$E$112,"&lt;="&amp;$F1926),"yyyymmdd"),Cadastro!$I$5:$I$112,0),"")</f>
        <v>71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55179</v>
      </c>
      <c r="B1927" s="17" t="s">
        <v>211</v>
      </c>
      <c r="C1927" s="17" t="str">
        <f>IFERROR(INDEX(Cadastro!$C$5:$C$112,$AB1927),"NÃO INFORMADO")</f>
        <v>ELE</v>
      </c>
      <c r="D1927" s="17" t="str">
        <f>IFERROR(INDEX(Cadastro!$D$5:$D$112,$AB1927),"")</f>
        <v>B</v>
      </c>
      <c r="E1927" s="17" t="str">
        <f>IFERROR(INDEX(Cadastro!$G$5:$G$112,$AB1927),"")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folga da escala 5x2",IF($Y1927="Folga",IF(AND($D1927="5x2",OR(WEEKDAY($F1927,2)=6,WEEKDAY($F1927,2)=7)),"Folga de fim de semana da escala 5x2",IF(AND(OR($D1927="6x1",$D1927="FF 6x1"),WEEKDAY($F1927,2)=6,AND($A1927=$A1916,$L1916&gt;0)),"Folga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2 de 5 do ciclo</v>
      </c>
      <c r="W1927" s="34">
        <f>IF(OR(OR($D1927="6x1",$D1927="FF 6x1"),$D1927="5x2"),"",IF($AB1927&lt;&gt;$AB1926,IF(IFERROR(INDEX(Cadastro!$F$5:$F$112,$AB1927),"")="",IF($L1927&gt;0,1,0),IF(IFERROR(INDEX(Cadastro!$F$5:$F$112,$AB1927),"")&lt;=IFERROR(INDEX(Parâmetros!$B$39:$B$48,MATCH($E1927,Parâmetros!$A$39:$A$48,0)),99),IFERROR(INDEX(Cadastro!$F$5:$F$112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2</v>
      </c>
      <c r="X1927" s="34">
        <f>IF(OR(OR($D1927="6x1",$D1927="FF 6x1"),$D1927="5x2"),"",IF($AB1927&lt;&gt;$AB1926,IF(IFERROR(INDEX(Cadastro!$F$5:$F$112,$AB1927),"")="",0,IF(IFERROR(INDEX(Cadastro!$F$5:$F$112,$AB1927),"")&gt;IFERROR(INDEX(Parâmetros!$B$39:$B$48,MATCH($E1927,Parâmetros!$A$39:$A$48,0)),99),IFERROR(INDEX(Cadastro!$F$5:$F$112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registro"),IF(AND($AB1927&lt;&gt;$AB1926,IFERROR(INDEX(Cadastro!$F$5:$F$112,$AB1927),"")=""),"Indeterminado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IFERROR(MATCH($A1927&amp;"|"&amp;TEXT(_xlfn.MAXIFS(Cadastro!$E$5:$E$112,Cadastro!$A$5:$A$112,$A1927,Cadastro!$E$5:$E$112,"&lt;="&amp;$F1927),"yyyymmdd"),Cadastro!$I$5:$I$112,0),"")</f>
        <v>71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55179</v>
      </c>
      <c r="B1928" s="17" t="s">
        <v>211</v>
      </c>
      <c r="C1928" s="17" t="str">
        <f>IFERROR(INDEX(Cadastro!$C$5:$C$112,$AB1928),"NÃO INFORMADO")</f>
        <v>ELE</v>
      </c>
      <c r="D1928" s="17" t="str">
        <f>IFERROR(INDEX(Cadastro!$D$5:$D$112,$AB1928),"")</f>
        <v>B</v>
      </c>
      <c r="E1928" s="17" t="str">
        <f>IFERROR(INDEX(Cadastro!$G$5:$G$112,$AB1928),"")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>B</v>
      </c>
      <c r="L1928" s="30">
        <f>SUMIFS(Dados!$E:$E,Dados!$A:$A,$A1928,Dados!$S:$S,$F1928)</f>
        <v>0</v>
      </c>
      <c r="M1928" s="30">
        <f>IFERROR(INDEX(Parâmetros!$E$6:$E$11,MATCH($K1928,Parâmetros!$A$6:$A$11,0)),"")</f>
        <v>7.67</v>
      </c>
      <c r="N1928" s="33">
        <f t="shared" si="325"/>
        <v>0</v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Fora da apuração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folga da escala 5x2",IF($Y1928="Folga",IF(AND($D1928="5x2",OR(WEEKDAY($F1928,2)=6,WEEKDAY($F1928,2)=7)),"Folga de fim de semana da escala 5x2",IF(AND(OR($D1928="6x1",$D1928="FF 6x1"),WEEKDAY($F1928,2)=6,AND($A1928=$A1917,$L1917&gt;0)),"Folga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FALTA DE REGISTRO · dia 3 de 5 do ciclo</v>
      </c>
      <c r="W1928" s="34">
        <f>IF(OR(OR($D1928="6x1",$D1928="FF 6x1"),$D1928="5x2"),"",IF($AB1928&lt;&gt;$AB1927,IF(IFERROR(INDEX(Cadastro!$F$5:$F$112,$AB1928),"")="",IF($L1928&gt;0,1,0),IF(IFERROR(INDEX(Cadastro!$F$5:$F$112,$AB1928),"")&lt;=IFERROR(INDEX(Parâmetros!$B$39:$B$48,MATCH($E1928,Parâmetros!$A$39:$A$48,0)),99),IFERROR(INDEX(Cadastro!$F$5:$F$112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3</v>
      </c>
      <c r="X1928" s="34">
        <f>IF(OR(OR($D1928="6x1",$D1928="FF 6x1"),$D1928="5x2"),"",IF($AB1928&lt;&gt;$AB1927,IF(IFERROR(INDEX(Cadastro!$F$5:$F$112,$AB1928),"")="",0,IF(IFERROR(INDEX(Cadastro!$F$5:$F$112,$AB1928),"")&gt;IFERROR(INDEX(Parâmetros!$B$39:$B$48,MATCH($E1928,Parâmetros!$A$39:$A$48,0)),99),IFERROR(INDEX(Cadastro!$F$5:$F$112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0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registro"),IF(AND($AB1928&lt;&gt;$AB1927,IFERROR(INDEX(Cadastro!$F$5:$F$112,$AB1928),"")=""),"Indeterminado (início da série)",IF($X1928&gt;0,"Folga","Falta de registro"))))))))</f>
        <v>Falta de registro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IFERROR(MATCH($A1928&amp;"|"&amp;TEXT(_xlfn.MAXIFS(Cadastro!$E$5:$E$112,Cadastro!$A$5:$A$112,$A1928,Cadastro!$E$5:$E$112,"&lt;="&amp;$F1928),"yyyymmdd"),Cadastro!$I$5:$I$112,0),"")</f>
        <v>71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55179</v>
      </c>
      <c r="B1929" s="17" t="s">
        <v>211</v>
      </c>
      <c r="C1929" s="17" t="str">
        <f>IFERROR(INDEX(Cadastro!$C$5:$C$112,$AB1929),"NÃO INFORMADO")</f>
        <v>ELE</v>
      </c>
      <c r="D1929" s="17" t="str">
        <f>IFERROR(INDEX(Cadastro!$D$5:$D$112,$AB1929),"")</f>
        <v>B</v>
      </c>
      <c r="E1929" s="17" t="str">
        <f>IFERROR(INDEX(Cadastro!$G$5:$G$112,$AB1929),"")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folga da escala 5x2",IF($Y1929="Folga",IF(AND($D1929="5x2",OR(WEEKDAY($F1929,2)=6,WEEKDAY($F1929,2)=7)),"Folga de fim de semana da escala 5x2",IF(AND(OR($D1929="6x1",$D1929="FF 6x1"),WEEKDAY($F1929,2)=6,AND($A1929=$A1918,$L1918&gt;0)),"Folga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4 de 5 do ciclo</v>
      </c>
      <c r="W1929" s="34">
        <f>IF(OR(OR($D1929="6x1",$D1929="FF 6x1"),$D1929="5x2"),"",IF($AB1929&lt;&gt;$AB1928,IF(IFERROR(INDEX(Cadastro!$F$5:$F$112,$AB1929),"")="",IF($L1929&gt;0,1,0),IF(IFERROR(INDEX(Cadastro!$F$5:$F$112,$AB1929),"")&lt;=IFERROR(INDEX(Parâmetros!$B$39:$B$48,MATCH($E1929,Parâmetros!$A$39:$A$48,0)),99),IFERROR(INDEX(Cadastro!$F$5:$F$112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4</v>
      </c>
      <c r="X1929" s="34">
        <f>IF(OR(OR($D1929="6x1",$D1929="FF 6x1"),$D1929="5x2"),"",IF($AB1929&lt;&gt;$AB1928,IF(IFERROR(INDEX(Cadastro!$F$5:$F$112,$AB1929),"")="",0,IF(IFERROR(INDEX(Cadastro!$F$5:$F$112,$AB1929),"")&gt;IFERROR(INDEX(Parâmetros!$B$39:$B$48,MATCH($E1929,Parâmetros!$A$39:$A$48,0)),99),IFERROR(INDEX(Cadastro!$F$5:$F$112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registro"),IF(AND($AB1929&lt;&gt;$AB1928,IFERROR(INDEX(Cadastro!$F$5:$F$112,$AB1929),"")=""),"Indeterminado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IFERROR(MATCH($A1929&amp;"|"&amp;TEXT(_xlfn.MAXIFS(Cadastro!$E$5:$E$112,Cadastro!$A$5:$A$112,$A1929,Cadastro!$E$5:$E$112,"&lt;="&amp;$F1929),"yyyymmdd"),Cadastro!$I$5:$I$112,0),"")</f>
        <v>71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55179</v>
      </c>
      <c r="B1930" s="17" t="s">
        <v>211</v>
      </c>
      <c r="C1930" s="17" t="str">
        <f>IFERROR(INDEX(Cadastro!$C$5:$C$112,$AB1930),"NÃO INFORMADO")</f>
        <v>ELE</v>
      </c>
      <c r="D1930" s="17" t="str">
        <f>IFERROR(INDEX(Cadastro!$D$5:$D$112,$AB1930),"")</f>
        <v>B</v>
      </c>
      <c r="E1930" s="17" t="str">
        <f>IFERROR(INDEX(Cadastro!$G$5:$G$112,$AB1930),"")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folga da escala 5x2",IF($Y1930="Folga",IF(AND($D1930="5x2",OR(WEEKDAY($F1930,2)=6,WEEKDAY($F1930,2)=7)),"Folga de fim de semana da escala 5x2",IF(AND(OR($D1930="6x1",$D1930="FF 6x1"),WEEKDAY($F1930,2)=6,AND($A1930=$A1919,$L1919&gt;0)),"Folga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5 de 5 do ciclo</v>
      </c>
      <c r="W1930" s="34">
        <f>IF(OR(OR($D1930="6x1",$D1930="FF 6x1"),$D1930="5x2"),"",IF($AB1930&lt;&gt;$AB1929,IF(IFERROR(INDEX(Cadastro!$F$5:$F$112,$AB1930),"")="",IF($L1930&gt;0,1,0),IF(IFERROR(INDEX(Cadastro!$F$5:$F$112,$AB1930),"")&lt;=IFERROR(INDEX(Parâmetros!$B$39:$B$48,MATCH($E1930,Parâmetros!$A$39:$A$48,0)),99),IFERROR(INDEX(Cadastro!$F$5:$F$112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5</v>
      </c>
      <c r="X1930" s="34">
        <f>IF(OR(OR($D1930="6x1",$D1930="FF 6x1"),$D1930="5x2"),"",IF($AB1930&lt;&gt;$AB1929,IF(IFERROR(INDEX(Cadastro!$F$5:$F$112,$AB1930),"")="",0,IF(IFERROR(INDEX(Cadastro!$F$5:$F$112,$AB1930),"")&gt;IFERROR(INDEX(Parâmetros!$B$39:$B$48,MATCH($E1930,Parâmetros!$A$39:$A$48,0)),99),IFERROR(INDEX(Cadastro!$F$5:$F$112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registro"),IF(AND($AB1930&lt;&gt;$AB1929,IFERROR(INDEX(Cadastro!$F$5:$F$112,$AB1930),"")=""),"Indeterminado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IFERROR(MATCH($A1930&amp;"|"&amp;TEXT(_xlfn.MAXIFS(Cadastro!$E$5:$E$112,Cadastro!$A$5:$A$112,$A1930,Cadastro!$E$5:$E$112,"&lt;="&amp;$F1930),"yyyymmdd"),Cadastro!$I$5:$I$112,0),"")</f>
        <v>71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55179</v>
      </c>
      <c r="B1931" s="17" t="s">
        <v>211</v>
      </c>
      <c r="C1931" s="17" t="str">
        <f>IFERROR(INDEX(Cadastro!$C$5:$C$112,$AB1931),"NÃO INFORMADO")</f>
        <v>ELE</v>
      </c>
      <c r="D1931" s="17" t="str">
        <f>IFERROR(INDEX(Cadastro!$D$5:$D$112,$AB1931),"")</f>
        <v>B</v>
      </c>
      <c r="E1931" s="17" t="str">
        <f>IFERROR(INDEX(Cadastro!$G$5:$G$112,$AB1931),"")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/>
      </c>
      <c r="L1931" s="30">
        <f>SUMIFS(Dados!$E:$E,Dados!$A:$A,$A1931,Dados!$S:$S,$F1931)</f>
        <v>0</v>
      </c>
      <c r="M1931" s="30" t="str">
        <f>IFERROR(INDEX(Parâmetros!$E$6:$E$11,MATCH($K1931,Parâmetros!$A$6:$A$11,0)),"")</f>
        <v/>
      </c>
      <c r="N1931" s="33" t="str">
        <f t="shared" si="325"/>
        <v/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Folga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folga da escala 5x2",IF($Y1931="Folga",IF(AND($D1931="5x2",OR(WEEKDAY($F1931,2)=6,WEEKDAY($F1931,2)=7)),"Folga de fim de semana da escala 5x2",IF(AND(OR($D1931="6x1",$D1931="FF 6x1"),WEEKDAY($F1931,2)=6,AND($A1931=$A1920,$L1920&gt;0)),"Folga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Folga prevista pelo ciclo</v>
      </c>
      <c r="W1931" s="34">
        <f>IF(OR(OR($D1931="6x1",$D1931="FF 6x1"),$D1931="5x2"),"",IF($AB1931&lt;&gt;$AB1930,IF(IFERROR(INDEX(Cadastro!$F$5:$F$112,$AB1931),"")="",IF($L1931&gt;0,1,0),IF(IFERROR(INDEX(Cadastro!$F$5:$F$112,$AB1931),"")&lt;=IFERROR(INDEX(Parâmetros!$B$39:$B$48,MATCH($E1931,Parâmetros!$A$39:$A$48,0)),99),IFERROR(INDEX(Cadastro!$F$5:$F$112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0</v>
      </c>
      <c r="X1931" s="34">
        <f>IF(OR(OR($D1931="6x1",$D1931="FF 6x1"),$D1931="5x2"),"",IF($AB1931&lt;&gt;$AB1930,IF(IFERROR(INDEX(Cadastro!$F$5:$F$112,$AB1931),"")="",0,IF(IFERROR(INDEX(Cadastro!$F$5:$F$112,$AB1931),"")&gt;IFERROR(INDEX(Parâmetros!$B$39:$B$48,MATCH($E1931,Parâmetros!$A$39:$A$48,0)),99),IFERROR(INDEX(Cadastro!$F$5:$F$112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1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registro"),IF(AND($AB1931&lt;&gt;$AB1930,IFERROR(INDEX(Cadastro!$F$5:$F$112,$AB1931),"")=""),"Indeterminado (início da série)",IF($X1931&gt;0,"Folga","Falta de registro"))))))))</f>
        <v>Folga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IFERROR(MATCH($A1931&amp;"|"&amp;TEXT(_xlfn.MAXIFS(Cadastro!$E$5:$E$112,Cadastro!$A$5:$A$112,$A1931,Cadastro!$E$5:$E$112,"&lt;="&amp;$F1931),"yyyymmdd"),Cadastro!$I$5:$I$112,0),"")</f>
        <v>71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55179</v>
      </c>
      <c r="B1932" s="17" t="s">
        <v>211</v>
      </c>
      <c r="C1932" s="17" t="str">
        <f>IFERROR(INDEX(Cadastro!$C$5:$C$112,$AB1932),"NÃO INFORMADO")</f>
        <v>ELE</v>
      </c>
      <c r="D1932" s="17" t="str">
        <f>IFERROR(INDEX(Cadastro!$D$5:$D$112,$AB1932),"")</f>
        <v>B</v>
      </c>
      <c r="E1932" s="17" t="str">
        <f>IFERROR(INDEX(Cadastro!$G$5:$G$112,$AB1932),"")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folga da escala 5x2",IF($Y1932="Folga",IF(AND($D1932="5x2",OR(WEEKDAY($F1932,2)=6,WEEKDAY($F1932,2)=7)),"Folga de fim de semana da escala 5x2",IF(AND(OR($D1932="6x1",$D1932="FF 6x1"),WEEKDAY($F1932,2)=6,AND($A1932=$A1921,$L1921&gt;0)),"Folga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1 de 5 do ciclo</v>
      </c>
      <c r="W1932" s="34">
        <f>IF(OR(OR($D1932="6x1",$D1932="FF 6x1"),$D1932="5x2"),"",IF($AB1932&lt;&gt;$AB1931,IF(IFERROR(INDEX(Cadastro!$F$5:$F$112,$AB1932),"")="",IF($L1932&gt;0,1,0),IF(IFERROR(INDEX(Cadastro!$F$5:$F$112,$AB1932),"")&lt;=IFERROR(INDEX(Parâmetros!$B$39:$B$48,MATCH($E1932,Parâmetros!$A$39:$A$48,0)),99),IFERROR(INDEX(Cadastro!$F$5:$F$112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1</v>
      </c>
      <c r="X1932" s="34">
        <f>IF(OR(OR($D1932="6x1",$D1932="FF 6x1"),$D1932="5x2"),"",IF($AB1932&lt;&gt;$AB1931,IF(IFERROR(INDEX(Cadastro!$F$5:$F$112,$AB1932),"")="",0,IF(IFERROR(INDEX(Cadastro!$F$5:$F$112,$AB1932),"")&gt;IFERROR(INDEX(Parâmetros!$B$39:$B$48,MATCH($E1932,Parâmetros!$A$39:$A$48,0)),99),IFERROR(INDEX(Cadastro!$F$5:$F$112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registro"),IF(AND($AB1932&lt;&gt;$AB1931,IFERROR(INDEX(Cadastro!$F$5:$F$112,$AB1932),"")=""),"Indeterminado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IFERROR(MATCH($A1932&amp;"|"&amp;TEXT(_xlfn.MAXIFS(Cadastro!$E$5:$E$112,Cadastro!$A$5:$A$112,$A1932,Cadastro!$E$5:$E$112,"&lt;="&amp;$F1932),"yyyymmdd"),Cadastro!$I$5:$I$112,0),"")</f>
        <v>71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55179</v>
      </c>
      <c r="B1933" s="17" t="s">
        <v>211</v>
      </c>
      <c r="C1933" s="17" t="str">
        <f>IFERROR(INDEX(Cadastro!$C$5:$C$112,$AB1933),"NÃO INFORMADO")</f>
        <v>ELE</v>
      </c>
      <c r="D1933" s="17" t="str">
        <f>IFERROR(INDEX(Cadastro!$D$5:$D$112,$AB1933),"")</f>
        <v>B</v>
      </c>
      <c r="E1933" s="17" t="str">
        <f>IFERROR(INDEX(Cadastro!$G$5:$G$112,$AB1933),"")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folga da escala 5x2",IF($Y1933="Folga",IF(AND($D1933="5x2",OR(WEEKDAY($F1933,2)=6,WEEKDAY($F1933,2)=7)),"Folga de fim de semana da escala 5x2",IF(AND(OR($D1933="6x1",$D1933="FF 6x1"),WEEKDAY($F1933,2)=6,AND($A1933=$A1922,$L1922&gt;0)),"Folga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2 de 5 do ciclo</v>
      </c>
      <c r="W1933" s="34">
        <f>IF(OR(OR($D1933="6x1",$D1933="FF 6x1"),$D1933="5x2"),"",IF($AB1933&lt;&gt;$AB1932,IF(IFERROR(INDEX(Cadastro!$F$5:$F$112,$AB1933),"")="",IF($L1933&gt;0,1,0),IF(IFERROR(INDEX(Cadastro!$F$5:$F$112,$AB1933),"")&lt;=IFERROR(INDEX(Parâmetros!$B$39:$B$48,MATCH($E1933,Parâmetros!$A$39:$A$48,0)),99),IFERROR(INDEX(Cadastro!$F$5:$F$112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2</v>
      </c>
      <c r="X1933" s="34">
        <f>IF(OR(OR($D1933="6x1",$D1933="FF 6x1"),$D1933="5x2"),"",IF($AB1933&lt;&gt;$AB1932,IF(IFERROR(INDEX(Cadastro!$F$5:$F$112,$AB1933),"")="",0,IF(IFERROR(INDEX(Cadastro!$F$5:$F$112,$AB1933),"")&gt;IFERROR(INDEX(Parâmetros!$B$39:$B$48,MATCH($E1933,Parâmetros!$A$39:$A$48,0)),99),IFERROR(INDEX(Cadastro!$F$5:$F$112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registro"),IF(AND($AB1933&lt;&gt;$AB1932,IFERROR(INDEX(Cadastro!$F$5:$F$112,$AB1933),"")=""),"Indeterminado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IFERROR(MATCH($A1933&amp;"|"&amp;TEXT(_xlfn.MAXIFS(Cadastro!$E$5:$E$112,Cadastro!$A$5:$A$112,$A1933,Cadastro!$E$5:$E$112,"&lt;="&amp;$F1933),"yyyymmdd"),Cadastro!$I$5:$I$112,0),"")</f>
        <v>71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55179</v>
      </c>
      <c r="B1934" s="17" t="s">
        <v>211</v>
      </c>
      <c r="C1934" s="17" t="str">
        <f>IFERROR(INDEX(Cadastro!$C$5:$C$112,$AB1934),"NÃO INFORMADO")</f>
        <v>ELE</v>
      </c>
      <c r="D1934" s="17" t="str">
        <f>IFERROR(INDEX(Cadastro!$D$5:$D$112,$AB1934),"")</f>
        <v>B</v>
      </c>
      <c r="E1934" s="17" t="str">
        <f>IFERROR(INDEX(Cadastro!$G$5:$G$112,$AB1934),"")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>B</v>
      </c>
      <c r="L1934" s="30">
        <f>SUMIFS(Dados!$E:$E,Dados!$A:$A,$A1934,Dados!$S:$S,$F1934)</f>
        <v>0</v>
      </c>
      <c r="M1934" s="30">
        <f>IFERROR(INDEX(Parâmetros!$E$6:$E$11,MATCH($K1934,Parâmetros!$A$6:$A$11,0)),"")</f>
        <v>7.67</v>
      </c>
      <c r="N1934" s="33">
        <f t="shared" si="325"/>
        <v>0</v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Fora da apuração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folga da escala 5x2",IF($Y1934="Folga",IF(AND($D1934="5x2",OR(WEEKDAY($F1934,2)=6,WEEKDAY($F1934,2)=7)),"Folga de fim de semana da escala 5x2",IF(AND(OR($D1934="6x1",$D1934="FF 6x1"),WEEKDAY($F1934,2)=6,AND($A1934=$A1923,$L1923&gt;0)),"Folga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FALTA DE REGISTRO · dia 3 de 5 do ciclo</v>
      </c>
      <c r="W1934" s="34">
        <f>IF(OR(OR($D1934="6x1",$D1934="FF 6x1"),$D1934="5x2"),"",IF($AB1934&lt;&gt;$AB1933,IF(IFERROR(INDEX(Cadastro!$F$5:$F$112,$AB1934),"")="",IF($L1934&gt;0,1,0),IF(IFERROR(INDEX(Cadastro!$F$5:$F$112,$AB1934),"")&lt;=IFERROR(INDEX(Parâmetros!$B$39:$B$48,MATCH($E1934,Parâmetros!$A$39:$A$48,0)),99),IFERROR(INDEX(Cadastro!$F$5:$F$112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3</v>
      </c>
      <c r="X1934" s="34">
        <f>IF(OR(OR($D1934="6x1",$D1934="FF 6x1"),$D1934="5x2"),"",IF($AB1934&lt;&gt;$AB1933,IF(IFERROR(INDEX(Cadastro!$F$5:$F$112,$AB1934),"")="",0,IF(IFERROR(INDEX(Cadastro!$F$5:$F$112,$AB1934),"")&gt;IFERROR(INDEX(Parâmetros!$B$39:$B$48,MATCH($E1934,Parâmetros!$A$39:$A$48,0)),99),IFERROR(INDEX(Cadastro!$F$5:$F$112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0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registro"),IF(AND($AB1934&lt;&gt;$AB1933,IFERROR(INDEX(Cadastro!$F$5:$F$112,$AB1934),"")=""),"Indeterminado (início da série)",IF($X1934&gt;0,"Folga","Falta de registro"))))))))</f>
        <v>Falta de registro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IFERROR(MATCH($A1934&amp;"|"&amp;TEXT(_xlfn.MAXIFS(Cadastro!$E$5:$E$112,Cadastro!$A$5:$A$112,$A1934,Cadastro!$E$5:$E$112,"&lt;="&amp;$F1934),"yyyymmdd"),Cadastro!$I$5:$I$112,0),"")</f>
        <v>71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55179</v>
      </c>
      <c r="B1935" s="17" t="s">
        <v>211</v>
      </c>
      <c r="C1935" s="17" t="str">
        <f>IFERROR(INDEX(Cadastro!$C$5:$C$112,$AB1935),"NÃO INFORMADO")</f>
        <v>ELE</v>
      </c>
      <c r="D1935" s="17" t="str">
        <f>IFERROR(INDEX(Cadastro!$D$5:$D$112,$AB1935),"")</f>
        <v>B</v>
      </c>
      <c r="E1935" s="17" t="str">
        <f>IFERROR(INDEX(Cadastro!$G$5:$G$112,$AB1935),"")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folga da escala 5x2",IF($Y1935="Folga",IF(AND($D1935="5x2",OR(WEEKDAY($F1935,2)=6,WEEKDAY($F1935,2)=7)),"Folga de fim de semana da escala 5x2",IF(AND(OR($D1935="6x1",$D1935="FF 6x1"),WEEKDAY($F1935,2)=6,AND($A1935=$A1924,$L1924&gt;0)),"Folga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4 de 5 do ciclo</v>
      </c>
      <c r="W1935" s="34">
        <f>IF(OR(OR($D1935="6x1",$D1935="FF 6x1"),$D1935="5x2"),"",IF($AB1935&lt;&gt;$AB1934,IF(IFERROR(INDEX(Cadastro!$F$5:$F$112,$AB1935),"")="",IF($L1935&gt;0,1,0),IF(IFERROR(INDEX(Cadastro!$F$5:$F$112,$AB1935),"")&lt;=IFERROR(INDEX(Parâmetros!$B$39:$B$48,MATCH($E1935,Parâmetros!$A$39:$A$48,0)),99),IFERROR(INDEX(Cadastro!$F$5:$F$112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4</v>
      </c>
      <c r="X1935" s="34">
        <f>IF(OR(OR($D1935="6x1",$D1935="FF 6x1"),$D1935="5x2"),"",IF($AB1935&lt;&gt;$AB1934,IF(IFERROR(INDEX(Cadastro!$F$5:$F$112,$AB1935),"")="",0,IF(IFERROR(INDEX(Cadastro!$F$5:$F$112,$AB1935),"")&gt;IFERROR(INDEX(Parâmetros!$B$39:$B$48,MATCH($E1935,Parâmetros!$A$39:$A$48,0)),99),IFERROR(INDEX(Cadastro!$F$5:$F$112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registro"),IF(AND($AB1935&lt;&gt;$AB1934,IFERROR(INDEX(Cadastro!$F$5:$F$112,$AB1935),"")=""),"Indeterminado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IFERROR(MATCH($A1935&amp;"|"&amp;TEXT(_xlfn.MAXIFS(Cadastro!$E$5:$E$112,Cadastro!$A$5:$A$112,$A1935,Cadastro!$E$5:$E$112,"&lt;="&amp;$F1935),"yyyymmdd"),Cadastro!$I$5:$I$112,0),"")</f>
        <v>71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55179</v>
      </c>
      <c r="B1936" s="17" t="s">
        <v>211</v>
      </c>
      <c r="C1936" s="17" t="str">
        <f>IFERROR(INDEX(Cadastro!$C$5:$C$112,$AB1936),"NÃO INFORMADO")</f>
        <v>ELE</v>
      </c>
      <c r="D1936" s="17" t="str">
        <f>IFERROR(INDEX(Cadastro!$D$5:$D$112,$AB1936),"")</f>
        <v>B</v>
      </c>
      <c r="E1936" s="17" t="str">
        <f>IFERROR(INDEX(Cadastro!$G$5:$G$112,$AB1936),"")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folga da escala 5x2",IF($Y1936="Folga",IF(AND($D1936="5x2",OR(WEEKDAY($F1936,2)=6,WEEKDAY($F1936,2)=7)),"Folga de fim de semana da escala 5x2",IF(AND(OR($D1936="6x1",$D1936="FF 6x1"),WEEKDAY($F1936,2)=6,AND($A1936=$A1925,$L1925&gt;0)),"Folga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5 de 5 do ciclo</v>
      </c>
      <c r="W1936" s="34">
        <f>IF(OR(OR($D1936="6x1",$D1936="FF 6x1"),$D1936="5x2"),"",IF($AB1936&lt;&gt;$AB1935,IF(IFERROR(INDEX(Cadastro!$F$5:$F$112,$AB1936),"")="",IF($L1936&gt;0,1,0),IF(IFERROR(INDEX(Cadastro!$F$5:$F$112,$AB1936),"")&lt;=IFERROR(INDEX(Parâmetros!$B$39:$B$48,MATCH($E1936,Parâmetros!$A$39:$A$48,0)),99),IFERROR(INDEX(Cadastro!$F$5:$F$112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5</v>
      </c>
      <c r="X1936" s="34">
        <f>IF(OR(OR($D1936="6x1",$D1936="FF 6x1"),$D1936="5x2"),"",IF($AB1936&lt;&gt;$AB1935,IF(IFERROR(INDEX(Cadastro!$F$5:$F$112,$AB1936),"")="",0,IF(IFERROR(INDEX(Cadastro!$F$5:$F$112,$AB1936),"")&gt;IFERROR(INDEX(Parâmetros!$B$39:$B$48,MATCH($E1936,Parâmetros!$A$39:$A$48,0)),99),IFERROR(INDEX(Cadastro!$F$5:$F$112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registro"),IF(AND($AB1936&lt;&gt;$AB1935,IFERROR(INDEX(Cadastro!$F$5:$F$112,$AB1936),"")=""),"Indeterminado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IFERROR(MATCH($A1936&amp;"|"&amp;TEXT(_xlfn.MAXIFS(Cadastro!$E$5:$E$112,Cadastro!$A$5:$A$112,$A1936,Cadastro!$E$5:$E$112,"&lt;="&amp;$F1936),"yyyymmdd"),Cadastro!$I$5:$I$112,0),"")</f>
        <v>71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55179</v>
      </c>
      <c r="B1937" s="17" t="s">
        <v>211</v>
      </c>
      <c r="C1937" s="17" t="str">
        <f>IFERROR(INDEX(Cadastro!$C$5:$C$112,$AB1937),"NÃO INFORMADO")</f>
        <v>ELE</v>
      </c>
      <c r="D1937" s="17" t="str">
        <f>IFERROR(INDEX(Cadastro!$D$5:$D$112,$AB1937),"")</f>
        <v>B</v>
      </c>
      <c r="E1937" s="17" t="str">
        <f>IFERROR(INDEX(Cadastro!$G$5:$G$112,$AB1937),"")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/>
      </c>
      <c r="L1937" s="30">
        <f>SUMIFS(Dados!$E:$E,Dados!$A:$A,$A1937,Dados!$S:$S,$F1937)</f>
        <v>0</v>
      </c>
      <c r="M1937" s="30" t="str">
        <f>IFERROR(INDEX(Parâmetros!$E$6:$E$11,MATCH($K1937,Parâmetros!$A$6:$A$11,0)),"")</f>
        <v/>
      </c>
      <c r="N1937" s="33" t="str">
        <f t="shared" si="325"/>
        <v/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Folga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folga da escala 5x2",IF($Y1937="Folga",IF(AND($D1937="5x2",OR(WEEKDAY($F1937,2)=6,WEEKDAY($F1937,2)=7)),"Folga de fim de semana da escala 5x2",IF(AND(OR($D1937="6x1",$D1937="FF 6x1"),WEEKDAY($F1937,2)=6,AND($A1937=$A1926,$L1926&gt;0)),"Folga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Folga prevista pelo ciclo</v>
      </c>
      <c r="W1937" s="34">
        <f>IF(OR(OR($D1937="6x1",$D1937="FF 6x1"),$D1937="5x2"),"",IF($AB1937&lt;&gt;$AB1936,IF(IFERROR(INDEX(Cadastro!$F$5:$F$112,$AB1937),"")="",IF($L1937&gt;0,1,0),IF(IFERROR(INDEX(Cadastro!$F$5:$F$112,$AB1937),"")&lt;=IFERROR(INDEX(Parâmetros!$B$39:$B$48,MATCH($E1937,Parâmetros!$A$39:$A$48,0)),99),IFERROR(INDEX(Cadastro!$F$5:$F$112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0</v>
      </c>
      <c r="X1937" s="34">
        <f>IF(OR(OR($D1937="6x1",$D1937="FF 6x1"),$D1937="5x2"),"",IF($AB1937&lt;&gt;$AB1936,IF(IFERROR(INDEX(Cadastro!$F$5:$F$112,$AB1937),"")="",0,IF(IFERROR(INDEX(Cadastro!$F$5:$F$112,$AB1937),"")&gt;IFERROR(INDEX(Parâmetros!$B$39:$B$48,MATCH($E1937,Parâmetros!$A$39:$A$48,0)),99),IFERROR(INDEX(Cadastro!$F$5:$F$112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1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registro"),IF(AND($AB1937&lt;&gt;$AB1936,IFERROR(INDEX(Cadastro!$F$5:$F$112,$AB1937),"")=""),"Indeterminado (início da série)",IF($X1937&gt;0,"Folga","Falta de registro"))))))))</f>
        <v>Folga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IFERROR(MATCH($A1937&amp;"|"&amp;TEXT(_xlfn.MAXIFS(Cadastro!$E$5:$E$112,Cadastro!$A$5:$A$112,$A1937,Cadastro!$E$5:$E$112,"&lt;="&amp;$F1937),"yyyymmdd"),Cadastro!$I$5:$I$112,0),"")</f>
        <v>71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55179</v>
      </c>
      <c r="B1938" s="17" t="s">
        <v>211</v>
      </c>
      <c r="C1938" s="17" t="str">
        <f>IFERROR(INDEX(Cadastro!$C$5:$C$112,$AB1938),"NÃO INFORMADO")</f>
        <v>ELE</v>
      </c>
      <c r="D1938" s="17" t="str">
        <f>IFERROR(INDEX(Cadastro!$D$5:$D$112,$AB1938),"")</f>
        <v>B</v>
      </c>
      <c r="E1938" s="17" t="str">
        <f>IFERROR(INDEX(Cadastro!$G$5:$G$112,$AB1938),"")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folga da escala 5x2",IF($Y1938="Folga",IF(AND($D1938="5x2",OR(WEEKDAY($F1938,2)=6,WEEKDAY($F1938,2)=7)),"Folga de fim de semana da escala 5x2",IF(AND(OR($D1938="6x1",$D1938="FF 6x1"),WEEKDAY($F1938,2)=6,AND($A1938=$A1927,$L1927&gt;0)),"Folga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1 de 5 do ciclo</v>
      </c>
      <c r="W1938" s="34">
        <f>IF(OR(OR($D1938="6x1",$D1938="FF 6x1"),$D1938="5x2"),"",IF($AB1938&lt;&gt;$AB1937,IF(IFERROR(INDEX(Cadastro!$F$5:$F$112,$AB1938),"")="",IF($L1938&gt;0,1,0),IF(IFERROR(INDEX(Cadastro!$F$5:$F$112,$AB1938),"")&lt;=IFERROR(INDEX(Parâmetros!$B$39:$B$48,MATCH($E1938,Parâmetros!$A$39:$A$48,0)),99),IFERROR(INDEX(Cadastro!$F$5:$F$112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1</v>
      </c>
      <c r="X1938" s="34">
        <f>IF(OR(OR($D1938="6x1",$D1938="FF 6x1"),$D1938="5x2"),"",IF($AB1938&lt;&gt;$AB1937,IF(IFERROR(INDEX(Cadastro!$F$5:$F$112,$AB1938),"")="",0,IF(IFERROR(INDEX(Cadastro!$F$5:$F$112,$AB1938),"")&gt;IFERROR(INDEX(Parâmetros!$B$39:$B$48,MATCH($E1938,Parâmetros!$A$39:$A$48,0)),99),IFERROR(INDEX(Cadastro!$F$5:$F$112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registro"),IF(AND($AB1938&lt;&gt;$AB1937,IFERROR(INDEX(Cadastro!$F$5:$F$112,$AB1938),"")=""),"Indeterminado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IFERROR(MATCH($A1938&amp;"|"&amp;TEXT(_xlfn.MAXIFS(Cadastro!$E$5:$E$112,Cadastro!$A$5:$A$112,$A1938,Cadastro!$E$5:$E$112,"&lt;="&amp;$F1938),"yyyymmdd"),Cadastro!$I$5:$I$112,0),"")</f>
        <v>71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55179</v>
      </c>
      <c r="B1939" s="17" t="s">
        <v>211</v>
      </c>
      <c r="C1939" s="17" t="str">
        <f>IFERROR(INDEX(Cadastro!$C$5:$C$112,$AB1939),"NÃO INFORMADO")</f>
        <v>ELE</v>
      </c>
      <c r="D1939" s="17" t="str">
        <f>IFERROR(INDEX(Cadastro!$D$5:$D$112,$AB1939),"")</f>
        <v>B</v>
      </c>
      <c r="E1939" s="17" t="str">
        <f>IFERROR(INDEX(Cadastro!$G$5:$G$112,$AB1939),"")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folga da escala 5x2",IF($Y1939="Folga",IF(AND($D1939="5x2",OR(WEEKDAY($F1939,2)=6,WEEKDAY($F1939,2)=7)),"Folga de fim de semana da escala 5x2",IF(AND(OR($D1939="6x1",$D1939="FF 6x1"),WEEKDAY($F1939,2)=6,AND($A1939=$A1928,$L1928&gt;0)),"Folga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2 de 5 do ciclo</v>
      </c>
      <c r="W1939" s="34">
        <f>IF(OR(OR($D1939="6x1",$D1939="FF 6x1"),$D1939="5x2"),"",IF($AB1939&lt;&gt;$AB1938,IF(IFERROR(INDEX(Cadastro!$F$5:$F$112,$AB1939),"")="",IF($L1939&gt;0,1,0),IF(IFERROR(INDEX(Cadastro!$F$5:$F$112,$AB1939),"")&lt;=IFERROR(INDEX(Parâmetros!$B$39:$B$48,MATCH($E1939,Parâmetros!$A$39:$A$48,0)),99),IFERROR(INDEX(Cadastro!$F$5:$F$112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2</v>
      </c>
      <c r="X1939" s="34">
        <f>IF(OR(OR($D1939="6x1",$D1939="FF 6x1"),$D1939="5x2"),"",IF($AB1939&lt;&gt;$AB1938,IF(IFERROR(INDEX(Cadastro!$F$5:$F$112,$AB1939),"")="",0,IF(IFERROR(INDEX(Cadastro!$F$5:$F$112,$AB1939),"")&gt;IFERROR(INDEX(Parâmetros!$B$39:$B$48,MATCH($E1939,Parâmetros!$A$39:$A$48,0)),99),IFERROR(INDEX(Cadastro!$F$5:$F$112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registro"),IF(AND($AB1939&lt;&gt;$AB1938,IFERROR(INDEX(Cadastro!$F$5:$F$112,$AB1939),"")=""),"Indeterminado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IFERROR(MATCH($A1939&amp;"|"&amp;TEXT(_xlfn.MAXIFS(Cadastro!$E$5:$E$112,Cadastro!$A$5:$A$112,$A1939,Cadastro!$E$5:$E$112,"&lt;="&amp;$F1939),"yyyymmdd"),Cadastro!$I$5:$I$112,0),"")</f>
        <v>71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55179</v>
      </c>
      <c r="B1940" s="17" t="s">
        <v>211</v>
      </c>
      <c r="C1940" s="17" t="str">
        <f>IFERROR(INDEX(Cadastro!$C$5:$C$112,$AB1940),"NÃO INFORMADO")</f>
        <v>ELE</v>
      </c>
      <c r="D1940" s="17" t="str">
        <f>IFERROR(INDEX(Cadastro!$D$5:$D$112,$AB1940),"")</f>
        <v>B</v>
      </c>
      <c r="E1940" s="17" t="str">
        <f>IFERROR(INDEX(Cadastro!$G$5:$G$112,$AB1940),"")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>B</v>
      </c>
      <c r="L1940" s="30">
        <f>SUMIFS(Dados!$E:$E,Dados!$A:$A,$A1940,Dados!$S:$S,$F1940)</f>
        <v>0</v>
      </c>
      <c r="M1940" s="30">
        <f>IFERROR(INDEX(Parâmetros!$E$6:$E$11,MATCH($K1940,Parâmetros!$A$6:$A$11,0)),"")</f>
        <v>7.67</v>
      </c>
      <c r="N1940" s="33">
        <f t="shared" si="325"/>
        <v>0</v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Fora da apuração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folga da escala 5x2",IF($Y1940="Folga",IF(AND($D1940="5x2",OR(WEEKDAY($F1940,2)=6,WEEKDAY($F1940,2)=7)),"Folga de fim de semana da escala 5x2",IF(AND(OR($D1940="6x1",$D1940="FF 6x1"),WEEKDAY($F1940,2)=6,AND($A1940=$A1929,$L1929&gt;0)),"Folga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FALTA DE REGISTRO · dia 3 de 5 do ciclo</v>
      </c>
      <c r="W1940" s="34">
        <f>IF(OR(OR($D1940="6x1",$D1940="FF 6x1"),$D1940="5x2"),"",IF($AB1940&lt;&gt;$AB1939,IF(IFERROR(INDEX(Cadastro!$F$5:$F$112,$AB1940),"")="",IF($L1940&gt;0,1,0),IF(IFERROR(INDEX(Cadastro!$F$5:$F$112,$AB1940),"")&lt;=IFERROR(INDEX(Parâmetros!$B$39:$B$48,MATCH($E1940,Parâmetros!$A$39:$A$48,0)),99),IFERROR(INDEX(Cadastro!$F$5:$F$112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3</v>
      </c>
      <c r="X1940" s="34">
        <f>IF(OR(OR($D1940="6x1",$D1940="FF 6x1"),$D1940="5x2"),"",IF($AB1940&lt;&gt;$AB1939,IF(IFERROR(INDEX(Cadastro!$F$5:$F$112,$AB1940),"")="",0,IF(IFERROR(INDEX(Cadastro!$F$5:$F$112,$AB1940),"")&gt;IFERROR(INDEX(Parâmetros!$B$39:$B$48,MATCH($E1940,Parâmetros!$A$39:$A$48,0)),99),IFERROR(INDEX(Cadastro!$F$5:$F$112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0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registro"),IF(AND($AB1940&lt;&gt;$AB1939,IFERROR(INDEX(Cadastro!$F$5:$F$112,$AB1940),"")=""),"Indeterminado (início da série)",IF($X1940&gt;0,"Folga","Falta de registro"))))))))</f>
        <v>Falta de registro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IFERROR(MATCH($A1940&amp;"|"&amp;TEXT(_xlfn.MAXIFS(Cadastro!$E$5:$E$112,Cadastro!$A$5:$A$112,$A1940,Cadastro!$E$5:$E$112,"&lt;="&amp;$F1940),"yyyymmdd"),Cadastro!$I$5:$I$112,0),"")</f>
        <v>71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55179</v>
      </c>
      <c r="B1941" s="17" t="s">
        <v>211</v>
      </c>
      <c r="C1941" s="17" t="str">
        <f>IFERROR(INDEX(Cadastro!$C$5:$C$112,$AB1941),"NÃO INFORMADO")</f>
        <v>ELE</v>
      </c>
      <c r="D1941" s="17" t="str">
        <f>IFERROR(INDEX(Cadastro!$D$5:$D$112,$AB1941),"")</f>
        <v>B</v>
      </c>
      <c r="E1941" s="17" t="str">
        <f>IFERROR(INDEX(Cadastro!$G$5:$G$112,$AB1941),"")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folga da escala 5x2",IF($Y1941="Folga",IF(AND($D1941="5x2",OR(WEEKDAY($F1941,2)=6,WEEKDAY($F1941,2)=7)),"Folga de fim de semana da escala 5x2",IF(AND(OR($D1941="6x1",$D1941="FF 6x1"),WEEKDAY($F1941,2)=6,AND($A1941=$A1930,$L1930&gt;0)),"Folga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4 de 5 do ciclo</v>
      </c>
      <c r="W1941" s="34">
        <f>IF(OR(OR($D1941="6x1",$D1941="FF 6x1"),$D1941="5x2"),"",IF($AB1941&lt;&gt;$AB1940,IF(IFERROR(INDEX(Cadastro!$F$5:$F$112,$AB1941),"")="",IF($L1941&gt;0,1,0),IF(IFERROR(INDEX(Cadastro!$F$5:$F$112,$AB1941),"")&lt;=IFERROR(INDEX(Parâmetros!$B$39:$B$48,MATCH($E1941,Parâmetros!$A$39:$A$48,0)),99),IFERROR(INDEX(Cadastro!$F$5:$F$112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4</v>
      </c>
      <c r="X1941" s="34">
        <f>IF(OR(OR($D1941="6x1",$D1941="FF 6x1"),$D1941="5x2"),"",IF($AB1941&lt;&gt;$AB1940,IF(IFERROR(INDEX(Cadastro!$F$5:$F$112,$AB1941),"")="",0,IF(IFERROR(INDEX(Cadastro!$F$5:$F$112,$AB1941),"")&gt;IFERROR(INDEX(Parâmetros!$B$39:$B$48,MATCH($E1941,Parâmetros!$A$39:$A$48,0)),99),IFERROR(INDEX(Cadastro!$F$5:$F$112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registro"),IF(AND($AB1941&lt;&gt;$AB1940,IFERROR(INDEX(Cadastro!$F$5:$F$112,$AB1941),"")=""),"Indeterminado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IFERROR(MATCH($A1941&amp;"|"&amp;TEXT(_xlfn.MAXIFS(Cadastro!$E$5:$E$112,Cadastro!$A$5:$A$112,$A1941,Cadastro!$E$5:$E$112,"&lt;="&amp;$F1941),"yyyymmdd"),Cadastro!$I$5:$I$112,0),"")</f>
        <v>71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55179</v>
      </c>
      <c r="B1942" s="17" t="s">
        <v>211</v>
      </c>
      <c r="C1942" s="17" t="str">
        <f>IFERROR(INDEX(Cadastro!$C$5:$C$112,$AB1942),"NÃO INFORMADO")</f>
        <v>ELE</v>
      </c>
      <c r="D1942" s="17" t="str">
        <f>IFERROR(INDEX(Cadastro!$D$5:$D$112,$AB1942),"")</f>
        <v>B</v>
      </c>
      <c r="E1942" s="17" t="str">
        <f>IFERROR(INDEX(Cadastro!$G$5:$G$112,$AB1942),"")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folga da escala 5x2",IF($Y1942="Folga",IF(AND($D1942="5x2",OR(WEEKDAY($F1942,2)=6,WEEKDAY($F1942,2)=7)),"Folga de fim de semana da escala 5x2",IF(AND(OR($D1942="6x1",$D1942="FF 6x1"),WEEKDAY($F1942,2)=6,AND($A1942=$A1931,$L1931&gt;0)),"Folga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5 de 5 do ciclo</v>
      </c>
      <c r="W1942" s="34">
        <f>IF(OR(OR($D1942="6x1",$D1942="FF 6x1"),$D1942="5x2"),"",IF($AB1942&lt;&gt;$AB1941,IF(IFERROR(INDEX(Cadastro!$F$5:$F$112,$AB1942),"")="",IF($L1942&gt;0,1,0),IF(IFERROR(INDEX(Cadastro!$F$5:$F$112,$AB1942),"")&lt;=IFERROR(INDEX(Parâmetros!$B$39:$B$48,MATCH($E1942,Parâmetros!$A$39:$A$48,0)),99),IFERROR(INDEX(Cadastro!$F$5:$F$112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5</v>
      </c>
      <c r="X1942" s="34">
        <f>IF(OR(OR($D1942="6x1",$D1942="FF 6x1"),$D1942="5x2"),"",IF($AB1942&lt;&gt;$AB1941,IF(IFERROR(INDEX(Cadastro!$F$5:$F$112,$AB1942),"")="",0,IF(IFERROR(INDEX(Cadastro!$F$5:$F$112,$AB1942),"")&gt;IFERROR(INDEX(Parâmetros!$B$39:$B$48,MATCH($E1942,Parâmetros!$A$39:$A$48,0)),99),IFERROR(INDEX(Cadastro!$F$5:$F$112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registro"),IF(AND($AB1942&lt;&gt;$AB1941,IFERROR(INDEX(Cadastro!$F$5:$F$112,$AB1942),"")=""),"Indeterminado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IFERROR(MATCH($A1942&amp;"|"&amp;TEXT(_xlfn.MAXIFS(Cadastro!$E$5:$E$112,Cadastro!$A$5:$A$112,$A1942,Cadastro!$E$5:$E$112,"&lt;="&amp;$F1942),"yyyymmdd"),Cadastro!$I$5:$I$112,0),"")</f>
        <v>71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55179</v>
      </c>
      <c r="B1943" s="17" t="s">
        <v>211</v>
      </c>
      <c r="C1943" s="17" t="str">
        <f>IFERROR(INDEX(Cadastro!$C$5:$C$112,$AB1943),"NÃO INFORMADO")</f>
        <v>ELE</v>
      </c>
      <c r="D1943" s="17" t="str">
        <f>IFERROR(INDEX(Cadastro!$D$5:$D$112,$AB1943),"")</f>
        <v>B</v>
      </c>
      <c r="E1943" s="17" t="str">
        <f>IFERROR(INDEX(Cadastro!$G$5:$G$112,$AB1943),"")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/>
      </c>
      <c r="L1943" s="30">
        <f>SUMIFS(Dados!$E:$E,Dados!$A:$A,$A1943,Dados!$S:$S,$F1943)</f>
        <v>0</v>
      </c>
      <c r="M1943" s="30" t="str">
        <f>IFERROR(INDEX(Parâmetros!$E$6:$E$11,MATCH($K1943,Parâmetros!$A$6:$A$11,0)),"")</f>
        <v/>
      </c>
      <c r="N1943" s="33" t="str">
        <f t="shared" si="325"/>
        <v/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Folga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folga da escala 5x2",IF($Y1943="Folga",IF(AND($D1943="5x2",OR(WEEKDAY($F1943,2)=6,WEEKDAY($F1943,2)=7)),"Folga de fim de semana da escala 5x2",IF(AND(OR($D1943="6x1",$D1943="FF 6x1"),WEEKDAY($F1943,2)=6,AND($A1943=$A1932,$L1932&gt;0)),"Folga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Folga prevista pelo ciclo</v>
      </c>
      <c r="W1943" s="34">
        <f>IF(OR(OR($D1943="6x1",$D1943="FF 6x1"),$D1943="5x2"),"",IF($AB1943&lt;&gt;$AB1942,IF(IFERROR(INDEX(Cadastro!$F$5:$F$112,$AB1943),"")="",IF($L1943&gt;0,1,0),IF(IFERROR(INDEX(Cadastro!$F$5:$F$112,$AB1943),"")&lt;=IFERROR(INDEX(Parâmetros!$B$39:$B$48,MATCH($E1943,Parâmetros!$A$39:$A$48,0)),99),IFERROR(INDEX(Cadastro!$F$5:$F$112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0</v>
      </c>
      <c r="X1943" s="34">
        <f>IF(OR(OR($D1943="6x1",$D1943="FF 6x1"),$D1943="5x2"),"",IF($AB1943&lt;&gt;$AB1942,IF(IFERROR(INDEX(Cadastro!$F$5:$F$112,$AB1943),"")="",0,IF(IFERROR(INDEX(Cadastro!$F$5:$F$112,$AB1943),"")&gt;IFERROR(INDEX(Parâmetros!$B$39:$B$48,MATCH($E1943,Parâmetros!$A$39:$A$48,0)),99),IFERROR(INDEX(Cadastro!$F$5:$F$112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1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registro"),IF(AND($AB1943&lt;&gt;$AB1942,IFERROR(INDEX(Cadastro!$F$5:$F$112,$AB1943),"")=""),"Indeterminado (início da série)",IF($X1943&gt;0,"Folga","Falta de registro"))))))))</f>
        <v>Folga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IFERROR(MATCH($A1943&amp;"|"&amp;TEXT(_xlfn.MAXIFS(Cadastro!$E$5:$E$112,Cadastro!$A$5:$A$112,$A1943,Cadastro!$E$5:$E$112,"&lt;="&amp;$F1943),"yyyymmdd"),Cadastro!$I$5:$I$112,0),"")</f>
        <v>71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55179</v>
      </c>
      <c r="B1944" s="17" t="s">
        <v>211</v>
      </c>
      <c r="C1944" s="17" t="str">
        <f>IFERROR(INDEX(Cadastro!$C$5:$C$112,$AB1944),"NÃO INFORMADO")</f>
        <v>ELE</v>
      </c>
      <c r="D1944" s="17" t="str">
        <f>IFERROR(INDEX(Cadastro!$D$5:$D$112,$AB1944),"")</f>
        <v>B</v>
      </c>
      <c r="E1944" s="17" t="str">
        <f>IFERROR(INDEX(Cadastro!$G$5:$G$112,$AB1944),"")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folga da escala 5x2",IF($Y1944="Folga",IF(AND($D1944="5x2",OR(WEEKDAY($F1944,2)=6,WEEKDAY($F1944,2)=7)),"Folga de fim de semana da escala 5x2",IF(AND(OR($D1944="6x1",$D1944="FF 6x1"),WEEKDAY($F1944,2)=6,AND($A1944=$A1933,$L1933&gt;0)),"Folga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1 de 5 do ciclo</v>
      </c>
      <c r="W1944" s="34">
        <f>IF(OR(OR($D1944="6x1",$D1944="FF 6x1"),$D1944="5x2"),"",IF($AB1944&lt;&gt;$AB1943,IF(IFERROR(INDEX(Cadastro!$F$5:$F$112,$AB1944),"")="",IF($L1944&gt;0,1,0),IF(IFERROR(INDEX(Cadastro!$F$5:$F$112,$AB1944),"")&lt;=IFERROR(INDEX(Parâmetros!$B$39:$B$48,MATCH($E1944,Parâmetros!$A$39:$A$48,0)),99),IFERROR(INDEX(Cadastro!$F$5:$F$112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1</v>
      </c>
      <c r="X1944" s="34">
        <f>IF(OR(OR($D1944="6x1",$D1944="FF 6x1"),$D1944="5x2"),"",IF($AB1944&lt;&gt;$AB1943,IF(IFERROR(INDEX(Cadastro!$F$5:$F$112,$AB1944),"")="",0,IF(IFERROR(INDEX(Cadastro!$F$5:$F$112,$AB1944),"")&gt;IFERROR(INDEX(Parâmetros!$B$39:$B$48,MATCH($E1944,Parâmetros!$A$39:$A$48,0)),99),IFERROR(INDEX(Cadastro!$F$5:$F$112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registro"),IF(AND($AB1944&lt;&gt;$AB1943,IFERROR(INDEX(Cadastro!$F$5:$F$112,$AB1944),"")=""),"Indeterminado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IFERROR(MATCH($A1944&amp;"|"&amp;TEXT(_xlfn.MAXIFS(Cadastro!$E$5:$E$112,Cadastro!$A$5:$A$112,$A1944,Cadastro!$E$5:$E$112,"&lt;="&amp;$F1944),"yyyymmdd"),Cadastro!$I$5:$I$112,0),"")</f>
        <v>71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55179</v>
      </c>
      <c r="B1945" s="17" t="s">
        <v>211</v>
      </c>
      <c r="C1945" s="17" t="str">
        <f>IFERROR(INDEX(Cadastro!$C$5:$C$112,$AB1945),"NÃO INFORMADO")</f>
        <v>ELE</v>
      </c>
      <c r="D1945" s="17" t="str">
        <f>IFERROR(INDEX(Cadastro!$D$5:$D$112,$AB1945),"")</f>
        <v>B</v>
      </c>
      <c r="E1945" s="17" t="str">
        <f>IFERROR(INDEX(Cadastro!$G$5:$G$112,$AB1945),"")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folga da escala 5x2",IF($Y1945="Folga",IF(AND($D1945="5x2",OR(WEEKDAY($F1945,2)=6,WEEKDAY($F1945,2)=7)),"Folga de fim de semana da escala 5x2",IF(AND(OR($D1945="6x1",$D1945="FF 6x1"),WEEKDAY($F1945,2)=6,AND($A1945=$A1934,$L1934&gt;0)),"Folga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2 de 5 do ciclo</v>
      </c>
      <c r="W1945" s="34">
        <f>IF(OR(OR($D1945="6x1",$D1945="FF 6x1"),$D1945="5x2"),"",IF($AB1945&lt;&gt;$AB1944,IF(IFERROR(INDEX(Cadastro!$F$5:$F$112,$AB1945),"")="",IF($L1945&gt;0,1,0),IF(IFERROR(INDEX(Cadastro!$F$5:$F$112,$AB1945),"")&lt;=IFERROR(INDEX(Parâmetros!$B$39:$B$48,MATCH($E1945,Parâmetros!$A$39:$A$48,0)),99),IFERROR(INDEX(Cadastro!$F$5:$F$112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2</v>
      </c>
      <c r="X1945" s="34">
        <f>IF(OR(OR($D1945="6x1",$D1945="FF 6x1"),$D1945="5x2"),"",IF($AB1945&lt;&gt;$AB1944,IF(IFERROR(INDEX(Cadastro!$F$5:$F$112,$AB1945),"")="",0,IF(IFERROR(INDEX(Cadastro!$F$5:$F$112,$AB1945),"")&gt;IFERROR(INDEX(Parâmetros!$B$39:$B$48,MATCH($E1945,Parâmetros!$A$39:$A$48,0)),99),IFERROR(INDEX(Cadastro!$F$5:$F$112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registro"),IF(AND($AB1945&lt;&gt;$AB1944,IFERROR(INDEX(Cadastro!$F$5:$F$112,$AB1945),"")=""),"Indeterminado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IFERROR(MATCH($A1945&amp;"|"&amp;TEXT(_xlfn.MAXIFS(Cadastro!$E$5:$E$112,Cadastro!$A$5:$A$112,$A1945,Cadastro!$E$5:$E$112,"&lt;="&amp;$F1945),"yyyymmdd"),Cadastro!$I$5:$I$112,0),"")</f>
        <v>71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55179</v>
      </c>
      <c r="B1946" s="17" t="s">
        <v>211</v>
      </c>
      <c r="C1946" s="17" t="str">
        <f>IFERROR(INDEX(Cadastro!$C$5:$C$112,$AB1946),"NÃO INFORMADO")</f>
        <v>ELE</v>
      </c>
      <c r="D1946" s="17" t="str">
        <f>IFERROR(INDEX(Cadastro!$D$5:$D$112,$AB1946),"")</f>
        <v>B</v>
      </c>
      <c r="E1946" s="17" t="str">
        <f>IFERROR(INDEX(Cadastro!$G$5:$G$112,$AB1946),"")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>B</v>
      </c>
      <c r="L1946" s="30">
        <f>SUMIFS(Dados!$E:$E,Dados!$A:$A,$A1946,Dados!$S:$S,$F1946)</f>
        <v>0</v>
      </c>
      <c r="M1946" s="30">
        <f>IFERROR(INDEX(Parâmetros!$E$6:$E$11,MATCH($K1946,Parâmetros!$A$6:$A$11,0)),"")</f>
        <v>7.67</v>
      </c>
      <c r="N1946" s="33">
        <f t="shared" si="325"/>
        <v>0</v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Fora da apuração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folga da escala 5x2",IF($Y1946="Folga",IF(AND($D1946="5x2",OR(WEEKDAY($F1946,2)=6,WEEKDAY($F1946,2)=7)),"Folga de fim de semana da escala 5x2",IF(AND(OR($D1946="6x1",$D1946="FF 6x1"),WEEKDAY($F1946,2)=6,AND($A1946=$A1935,$L1935&gt;0)),"Folga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FALTA DE REGISTRO · dia 3 de 5 do ciclo</v>
      </c>
      <c r="W1946" s="34">
        <f>IF(OR(OR($D1946="6x1",$D1946="FF 6x1"),$D1946="5x2"),"",IF($AB1946&lt;&gt;$AB1945,IF(IFERROR(INDEX(Cadastro!$F$5:$F$112,$AB1946),"")="",IF($L1946&gt;0,1,0),IF(IFERROR(INDEX(Cadastro!$F$5:$F$112,$AB1946),"")&lt;=IFERROR(INDEX(Parâmetros!$B$39:$B$48,MATCH($E1946,Parâmetros!$A$39:$A$48,0)),99),IFERROR(INDEX(Cadastro!$F$5:$F$112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3</v>
      </c>
      <c r="X1946" s="34">
        <f>IF(OR(OR($D1946="6x1",$D1946="FF 6x1"),$D1946="5x2"),"",IF($AB1946&lt;&gt;$AB1945,IF(IFERROR(INDEX(Cadastro!$F$5:$F$112,$AB1946),"")="",0,IF(IFERROR(INDEX(Cadastro!$F$5:$F$112,$AB1946),"")&gt;IFERROR(INDEX(Parâmetros!$B$39:$B$48,MATCH($E1946,Parâmetros!$A$39:$A$48,0)),99),IFERROR(INDEX(Cadastro!$F$5:$F$112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0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registro"),IF(AND($AB1946&lt;&gt;$AB1945,IFERROR(INDEX(Cadastro!$F$5:$F$112,$AB1946),"")=""),"Indeterminado (início da série)",IF($X1946&gt;0,"Folga","Falta de registro"))))))))</f>
        <v>Falta de registro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IFERROR(MATCH($A1946&amp;"|"&amp;TEXT(_xlfn.MAXIFS(Cadastro!$E$5:$E$112,Cadastro!$A$5:$A$112,$A1946,Cadastro!$E$5:$E$112,"&lt;="&amp;$F1946),"yyyymmdd"),Cadastro!$I$5:$I$112,0),"")</f>
        <v>71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12299</v>
      </c>
      <c r="B1947" s="17" t="s">
        <v>212</v>
      </c>
      <c r="C1947" s="17" t="str">
        <f>IFERROR(INDEX(Cadastro!$C$5:$C$112,$AB1947),"NÃO INFORMADO")</f>
        <v>INS</v>
      </c>
      <c r="D1947" s="17" t="str">
        <f>IFERROR(INDEX(Cadastro!$D$5:$D$112,$AB1947),"")</f>
        <v>A</v>
      </c>
      <c r="E1947" s="17" t="str">
        <f>IFERROR(INDEX(Cadastro!$G$5:$G$112,$AB1947),"")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folga da escala 5x2",IF($Y1947="Folga",IF(AND($D1947="5x2",OR(WEEKDAY($F1947,2)=6,WEEKDAY($F1947,2)=7)),"Folga de fim de semana da escala 5x2",IF(AND(OR($D1947="6x1",$D1947="FF 6x1"),WEEKDAY($F1947,2)=6,AND($A1947=$A1936,$L1936&gt;0)),"Folga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$112,$AB1947),"")="",IF($L1947&gt;0,1,0),IF(IFERROR(INDEX(Cadastro!$F$5:$F$112,$AB1947),"")&lt;=IFERROR(INDEX(Parâmetros!$B$39:$B$48,MATCH($E1947,Parâmetros!$A$39:$A$48,0)),99),IFERROR(INDEX(Cadastro!$F$5:$F$112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1</v>
      </c>
      <c r="X1947" s="34">
        <f>IF(OR(OR($D1947="6x1",$D1947="FF 6x1"),$D1947="5x2"),"",IF($AB1947&lt;&gt;$AB1946,IF(IFERROR(INDEX(Cadastro!$F$5:$F$112,$AB1947),"")="",0,IF(IFERROR(INDEX(Cadastro!$F$5:$F$112,$AB1947),"")&gt;IFERROR(INDEX(Parâmetros!$B$39:$B$48,MATCH($E1947,Parâmetros!$A$39:$A$48,0)),99),IFERROR(INDEX(Cadastro!$F$5:$F$112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registro"),IF(AND($AB1947&lt;&gt;$AB1946,IFERROR(INDEX(Cadastro!$F$5:$F$112,$AB1947),"")=""),"Indeterminado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IFERROR(MATCH($A1947&amp;"|"&amp;TEXT(_xlfn.MAXIFS(Cadastro!$E$5:$E$112,Cadastro!$A$5:$A$112,$A1947,Cadastro!$E$5:$E$112,"&lt;="&amp;$F1947),"yyyymmdd"),Cadastro!$I$5:$I$112,0),"")</f>
        <v>72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12299</v>
      </c>
      <c r="B1948" s="17" t="s">
        <v>212</v>
      </c>
      <c r="C1948" s="17" t="str">
        <f>IFERROR(INDEX(Cadastro!$C$5:$C$112,$AB1948),"NÃO INFORMADO")</f>
        <v>INS</v>
      </c>
      <c r="D1948" s="17" t="str">
        <f>IFERROR(INDEX(Cadastro!$D$5:$D$112,$AB1948),"")</f>
        <v>A</v>
      </c>
      <c r="E1948" s="17" t="str">
        <f>IFERROR(INDEX(Cadastro!$G$5:$G$112,$AB1948),"")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783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6</v>
      </c>
      <c r="M1948" s="30">
        <f>IFERROR(INDEX(Parâmetros!$E$6:$E$11,MATCH($K1948,Parâmetros!$A$6:$A$11,0)),"")</f>
        <v>7.58</v>
      </c>
      <c r="N1948" s="33">
        <f t="shared" si="331"/>
        <v>0.79155672823218992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Não</v>
      </c>
      <c r="S1948" s="30">
        <f t="shared" si="334"/>
        <v>6.4000000000000057E-2</v>
      </c>
      <c r="T1948" s="32" t="str">
        <f>IF($Q1948&lt;&gt;"Sim","",IF($N1948&gt;Parâmetros!$E$15,"Sim","Não"))</f>
        <v>Não</v>
      </c>
      <c r="U1948" s="17" t="str">
        <f t="shared" si="335"/>
        <v>Abaixo da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folga da escala 5x2",IF($Y1948="Folga",IF(AND($D1948="5x2",OR(WEEKDAY($F1948,2)=6,WEEKDAY($F1948,2)=7)),"Folga de fim de semana da escala 5x2",IF(AND(OR($D1948="6x1",$D1948="FF 6x1"),WEEKDAY($F1948,2)=6,AND($A1948=$A1937,$L1937&gt;0)),"Folga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$112,$AB1948),"")="",IF($L1948&gt;0,1,0),IF(IFERROR(INDEX(Cadastro!$F$5:$F$112,$AB1948),"")&lt;=IFERROR(INDEX(Parâmetros!$B$39:$B$48,MATCH($E1948,Parâmetros!$A$39:$A$48,0)),99),IFERROR(INDEX(Cadastro!$F$5:$F$112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2</v>
      </c>
      <c r="X1948" s="34">
        <f>IF(OR(OR($D1948="6x1",$D1948="FF 6x1"),$D1948="5x2"),"",IF($AB1948&lt;&gt;$AB1947,IF(IFERROR(INDEX(Cadastro!$F$5:$F$112,$AB1948),"")="",0,IF(IFERROR(INDEX(Cadastro!$F$5:$F$112,$AB1948),"")&gt;IFERROR(INDEX(Parâmetros!$B$39:$B$48,MATCH($E1948,Parâmetros!$A$39:$A$48,0)),99),IFERROR(INDEX(Cadastro!$F$5:$F$112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registro"),IF(AND($AB1948&lt;&gt;$AB1947,IFERROR(INDEX(Cadastro!$F$5:$F$112,$AB1948),"")=""),"Indeterminado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IFERROR(MATCH($A1948&amp;"|"&amp;TEXT(_xlfn.MAXIFS(Cadastro!$E$5:$E$112,Cadastro!$A$5:$A$112,$A1948,Cadastro!$E$5:$E$112,"&lt;="&amp;$F1948),"yyyymmdd"),Cadastro!$I$5:$I$112,0),"")</f>
        <v>72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12299</v>
      </c>
      <c r="B1949" s="17" t="s">
        <v>212</v>
      </c>
      <c r="C1949" s="17" t="str">
        <f>IFERROR(INDEX(Cadastro!$C$5:$C$112,$AB1949),"NÃO INFORMADO")</f>
        <v>INS</v>
      </c>
      <c r="D1949" s="17" t="str">
        <f>IFERROR(INDEX(Cadastro!$D$5:$D$112,$AB1949),"")</f>
        <v>A</v>
      </c>
      <c r="E1949" s="17" t="str">
        <f>IFERROR(INDEX(Cadastro!$G$5:$G$112,$AB1949),"")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>A</v>
      </c>
      <c r="L1949" s="30">
        <f>SUMIFS(Dados!$E:$E,Dados!$A:$A,$A1949,Dados!$S:$S,$F1949)</f>
        <v>0</v>
      </c>
      <c r="M1949" s="30">
        <f>IFERROR(INDEX(Parâmetros!$E$6:$E$11,MATCH($K1949,Parâmetros!$A$6:$A$11,0)),"")</f>
        <v>7.58</v>
      </c>
      <c r="N1949" s="33">
        <f t="shared" si="331"/>
        <v>0</v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Fora da apuração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folga da escala 5x2",IF($Y1949="Folga",IF(AND($D1949="5x2",OR(WEEKDAY($F1949,2)=6,WEEKDAY($F1949,2)=7)),"Folga de fim de semana da escala 5x2",IF(AND(OR($D1949="6x1",$D1949="FF 6x1"),WEEKDAY($F1949,2)=6,AND($A1949=$A1938,$L1938&gt;0)),"Folga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FALTA DE REGISTRO · dia 3 de 5 do ciclo</v>
      </c>
      <c r="W1949" s="34">
        <f>IF(OR(OR($D1949="6x1",$D1949="FF 6x1"),$D1949="5x2"),"",IF($AB1949&lt;&gt;$AB1948,IF(IFERROR(INDEX(Cadastro!$F$5:$F$112,$AB1949),"")="",IF($L1949&gt;0,1,0),IF(IFERROR(INDEX(Cadastro!$F$5:$F$112,$AB1949),"")&lt;=IFERROR(INDEX(Parâmetros!$B$39:$B$48,MATCH($E1949,Parâmetros!$A$39:$A$48,0)),99),IFERROR(INDEX(Cadastro!$F$5:$F$112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3</v>
      </c>
      <c r="X1949" s="34">
        <f>IF(OR(OR($D1949="6x1",$D1949="FF 6x1"),$D1949="5x2"),"",IF($AB1949&lt;&gt;$AB1948,IF(IFERROR(INDEX(Cadastro!$F$5:$F$112,$AB1949),"")="",0,IF(IFERROR(INDEX(Cadastro!$F$5:$F$112,$AB1949),"")&gt;IFERROR(INDEX(Parâmetros!$B$39:$B$48,MATCH($E1949,Parâmetros!$A$39:$A$48,0)),99),IFERROR(INDEX(Cadastro!$F$5:$F$112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0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registro"),IF(AND($AB1949&lt;&gt;$AB1948,IFERROR(INDEX(Cadastro!$F$5:$F$112,$AB1949),"")=""),"Indeterminado (início da série)",IF($X1949&gt;0,"Folga","Falta de registro"))))))))</f>
        <v>Falta de registro</v>
      </c>
      <c r="Z1949" s="34">
        <f>IF(OR($L1949&gt;0,$F1949&gt;Parâmetros!$E$14),0,IF($A1949&lt;&gt;$A1948,1,N($Z1948)+1))</f>
        <v>0</v>
      </c>
      <c r="AA1949" s="34">
        <f>IF(OR($L1949&gt;0,$F1949&gt;Parâmetros!$E$14),0,IF(OR($A1949&lt;&gt;$A1950,$F1950&gt;Parâmetros!$E$14),1,N($AA1950)+1))</f>
        <v>0</v>
      </c>
      <c r="AB1949" s="31">
        <f>IFERROR(MATCH($A1949&amp;"|"&amp;TEXT(_xlfn.MAXIFS(Cadastro!$E$5:$E$112,Cadastro!$A$5:$A$112,$A1949,Cadastro!$E$5:$E$112,"&lt;="&amp;$F1949),"yyyymmdd"),Cadastro!$I$5:$I$112,0),"")</f>
        <v>72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12299</v>
      </c>
      <c r="B1950" s="17" t="s">
        <v>212</v>
      </c>
      <c r="C1950" s="17" t="str">
        <f>IFERROR(INDEX(Cadastro!$C$5:$C$112,$AB1950),"NÃO INFORMADO")</f>
        <v>INS</v>
      </c>
      <c r="D1950" s="17" t="str">
        <f>IFERROR(INDEX(Cadastro!$D$5:$D$112,$AB1950),"")</f>
        <v>A</v>
      </c>
      <c r="E1950" s="17" t="str">
        <f>IFERROR(INDEX(Cadastro!$G$5:$G$112,$AB1950),"")</f>
        <v>A</v>
      </c>
      <c r="F1950" s="29">
        <v>46268</v>
      </c>
      <c r="G1950" s="32" t="str">
        <f t="shared" si="330"/>
        <v>qui</v>
      </c>
      <c r="H1950" s="31" t="str">
        <f>IF($L1950=0,"",_xlfn.MINIFS(Dados!$Q:$Q,Dados!$A:$A,$A1950,Dados!$S:$S,$F1950))</f>
        <v/>
      </c>
      <c r="I1950" s="31" t="str">
        <f>IF($H1950="","",_xlfn.MAXIFS(Dados!$R:$R,Dados!$A:$A,$A1950,Dados!$S:$S,$F1950))</f>
        <v/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0</v>
      </c>
      <c r="M1950" s="30">
        <f>IFERROR(INDEX(Parâmetros!$E$6:$E$11,MATCH($K1950,Parâmetros!$A$6:$A$11,0)),"")</f>
        <v>7.58</v>
      </c>
      <c r="N1950" s="33">
        <f t="shared" si="331"/>
        <v>0</v>
      </c>
      <c r="O1950" s="33">
        <f>Parâmetros!$E$13</f>
        <v>0.8</v>
      </c>
      <c r="P1950" s="32" t="str">
        <f>IF(OR($M1950="",$F1950&gt;Parâmetros!$E$14),"Não","Sim")</f>
        <v>Não</v>
      </c>
      <c r="Q1950" s="32" t="str">
        <f t="shared" si="332"/>
        <v/>
      </c>
      <c r="R1950" s="32" t="str">
        <f t="shared" si="333"/>
        <v/>
      </c>
      <c r="S1950" s="30" t="str">
        <f t="shared" si="334"/>
        <v/>
      </c>
      <c r="T1950" s="32" t="str">
        <f>IF($Q1950&lt;&gt;"Sim","",IF($N1950&gt;Parâmetros!$E$15,"Sim","Não"))</f>
        <v/>
      </c>
      <c r="U1950" s="17" t="str">
        <f t="shared" si="335"/>
        <v>Fora da apuração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folga da escala 5x2",IF($Y1950="Folga",IF(AND($D1950="5x2",OR(WEEKDAY($F1950,2)=6,WEEKDAY($F1950,2)=7)),"Folga de fim de semana da escala 5x2",IF(AND(OR($D1950="6x1",$D1950="FF 6x1"),WEEKDAY($F1950,2)=6,AND($A1950=$A1939,$L1939&gt;0)),"Folga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FALTA DE REGISTRO · dia 4 de 5 do ciclo</v>
      </c>
      <c r="W1950" s="34">
        <f>IF(OR(OR($D1950="6x1",$D1950="FF 6x1"),$D1950="5x2"),"",IF($AB1950&lt;&gt;$AB1949,IF(IFERROR(INDEX(Cadastro!$F$5:$F$112,$AB1950),"")="",IF($L1950&gt;0,1,0),IF(IFERROR(INDEX(Cadastro!$F$5:$F$112,$AB1950),"")&lt;=IFERROR(INDEX(Parâmetros!$B$39:$B$48,MATCH($E1950,Parâmetros!$A$39:$A$48,0)),99),IFERROR(INDEX(Cadastro!$F$5:$F$112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4</v>
      </c>
      <c r="X1950" s="34">
        <f>IF(OR(OR($D1950="6x1",$D1950="FF 6x1"),$D1950="5x2"),"",IF($AB1950&lt;&gt;$AB1949,IF(IFERROR(INDEX(Cadastro!$F$5:$F$112,$AB1950),"")="",0,IF(IFERROR(INDEX(Cadastro!$F$5:$F$112,$AB1950),"")&gt;IFERROR(INDEX(Parâmetros!$B$39:$B$48,MATCH($E1950,Parâmetros!$A$39:$A$48,0)),99),IFERROR(INDEX(Cadastro!$F$5:$F$112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registro"),IF(AND($AB1950&lt;&gt;$AB1949,IFERROR(INDEX(Cadastro!$F$5:$F$112,$AB1950),"")=""),"Indeterminado (início da série)",IF($X1950&gt;0,"Folga","Falta de registro"))))))))</f>
        <v>Falta de registro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IFERROR(MATCH($A1950&amp;"|"&amp;TEXT(_xlfn.MAXIFS(Cadastro!$E$5:$E$112,Cadastro!$A$5:$A$112,$A1950,Cadastro!$E$5:$E$112,"&lt;="&amp;$F1950),"yyyymmdd"),Cadastro!$I$5:$I$112,0),"")</f>
        <v>72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12299</v>
      </c>
      <c r="B1951" s="17" t="s">
        <v>212</v>
      </c>
      <c r="C1951" s="17" t="str">
        <f>IFERROR(INDEX(Cadastro!$C$5:$C$112,$AB1951),"NÃO INFORMADO")</f>
        <v>INS</v>
      </c>
      <c r="D1951" s="17" t="str">
        <f>IFERROR(INDEX(Cadastro!$D$5:$D$112,$AB1951),"")</f>
        <v>A</v>
      </c>
      <c r="E1951" s="17" t="str">
        <f>IFERROR(INDEX(Cadastro!$G$5:$G$112,$AB1951),"")</f>
        <v>A</v>
      </c>
      <c r="F1951" s="29">
        <v>46269</v>
      </c>
      <c r="G1951" s="32" t="str">
        <f t="shared" si="330"/>
        <v>sex</v>
      </c>
      <c r="H1951" s="31" t="str">
        <f>IF($L1951=0,"",_xlfn.MINIFS(Dados!$Q:$Q,Dados!$A:$A,$A1951,Dados!$S:$S,$F1951))</f>
        <v/>
      </c>
      <c r="I1951" s="31" t="str">
        <f>IF($H1951="","",_xlfn.MAXIFS(Dados!$R:$R,Dados!$A:$A,$A1951,Dados!$S:$S,$F1951))</f>
        <v/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0</v>
      </c>
      <c r="M1951" s="30">
        <f>IFERROR(INDEX(Parâmetros!$E$6:$E$11,MATCH($K1951,Parâmetros!$A$6:$A$11,0)),"")</f>
        <v>7.58</v>
      </c>
      <c r="N1951" s="33">
        <f t="shared" si="331"/>
        <v>0</v>
      </c>
      <c r="O1951" s="33">
        <f>Parâmetros!$E$13</f>
        <v>0.8</v>
      </c>
      <c r="P1951" s="32" t="str">
        <f>IF(OR($M1951="",$F1951&gt;Parâmetros!$E$14),"Não","Sim")</f>
        <v>Não</v>
      </c>
      <c r="Q1951" s="32" t="str">
        <f t="shared" si="332"/>
        <v/>
      </c>
      <c r="R1951" s="32" t="str">
        <f t="shared" si="333"/>
        <v/>
      </c>
      <c r="S1951" s="30" t="str">
        <f t="shared" si="334"/>
        <v/>
      </c>
      <c r="T1951" s="32" t="str">
        <f>IF($Q1951&lt;&gt;"Sim","",IF($N1951&gt;Parâmetros!$E$15,"Sim","Não"))</f>
        <v/>
      </c>
      <c r="U1951" s="17" t="str">
        <f t="shared" si="335"/>
        <v>Fora da apuração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folga da escala 5x2",IF($Y1951="Folga",IF(AND($D1951="5x2",OR(WEEKDAY($F1951,2)=6,WEEKDAY($F1951,2)=7)),"Folga de fim de semana da escala 5x2",IF(AND(OR($D1951="6x1",$D1951="FF 6x1"),WEEKDAY($F1951,2)=6,AND($A1951=$A1940,$L1940&gt;0)),"Folga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FALTA DE REGISTRO · dia 5 de 5 do ciclo</v>
      </c>
      <c r="W1951" s="34">
        <f>IF(OR(OR($D1951="6x1",$D1951="FF 6x1"),$D1951="5x2"),"",IF($AB1951&lt;&gt;$AB1950,IF(IFERROR(INDEX(Cadastro!$F$5:$F$112,$AB1951),"")="",IF($L1951&gt;0,1,0),IF(IFERROR(INDEX(Cadastro!$F$5:$F$112,$AB1951),"")&lt;=IFERROR(INDEX(Parâmetros!$B$39:$B$48,MATCH($E1951,Parâmetros!$A$39:$A$48,0)),99),IFERROR(INDEX(Cadastro!$F$5:$F$112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5</v>
      </c>
      <c r="X1951" s="34">
        <f>IF(OR(OR($D1951="6x1",$D1951="FF 6x1"),$D1951="5x2"),"",IF($AB1951&lt;&gt;$AB1950,IF(IFERROR(INDEX(Cadastro!$F$5:$F$112,$AB1951),"")="",0,IF(IFERROR(INDEX(Cadastro!$F$5:$F$112,$AB1951),"")&gt;IFERROR(INDEX(Parâmetros!$B$39:$B$48,MATCH($E1951,Parâmetros!$A$39:$A$48,0)),99),IFERROR(INDEX(Cadastro!$F$5:$F$112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registro"),IF(AND($AB1951&lt;&gt;$AB1950,IFERROR(INDEX(Cadastro!$F$5:$F$112,$AB1951),"")=""),"Indeterminado (início da série)",IF($X1951&gt;0,"Folga","Falta de registro"))))))))</f>
        <v>Falta de registro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IFERROR(MATCH($A1951&amp;"|"&amp;TEXT(_xlfn.MAXIFS(Cadastro!$E$5:$E$112,Cadastro!$A$5:$A$112,$A1951,Cadastro!$E$5:$E$112,"&lt;="&amp;$F1951),"yyyymmdd"),Cadastro!$I$5:$I$112,0),"")</f>
        <v>72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12299</v>
      </c>
      <c r="B1952" s="17" t="s">
        <v>212</v>
      </c>
      <c r="C1952" s="17" t="str">
        <f>IFERROR(INDEX(Cadastro!$C$5:$C$112,$AB1952),"NÃO INFORMADO")</f>
        <v>INS</v>
      </c>
      <c r="D1952" s="17" t="str">
        <f>IFERROR(INDEX(Cadastro!$D$5:$D$112,$AB1952),"")</f>
        <v>A</v>
      </c>
      <c r="E1952" s="17" t="str">
        <f>IFERROR(INDEX(Cadastro!$G$5:$G$112,$AB1952),"")</f>
        <v>A</v>
      </c>
      <c r="F1952" s="29">
        <v>46270</v>
      </c>
      <c r="G1952" s="32" t="str">
        <f t="shared" si="330"/>
        <v>sáb</v>
      </c>
      <c r="H1952" s="31" t="str">
        <f>IF($L1952=0,"",_xlfn.MINIFS(Dados!$Q:$Q,Dados!$A:$A,$A1952,Dados!$S:$S,$F1952))</f>
        <v/>
      </c>
      <c r="I1952" s="31" t="str">
        <f>IF($H1952="","",_xlfn.MAXIFS(Dados!$R:$R,Dados!$A:$A,$A1952,Dados!$S:$S,$F1952))</f>
        <v/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/>
      </c>
      <c r="L1952" s="30">
        <f>SUMIFS(Dados!$E:$E,Dados!$A:$A,$A1952,Dados!$S:$S,$F1952)</f>
        <v>0</v>
      </c>
      <c r="M1952" s="30" t="str">
        <f>IFERROR(INDEX(Parâmetros!$E$6:$E$11,MATCH($K1952,Parâmetros!$A$6:$A$11,0)),"")</f>
        <v/>
      </c>
      <c r="N1952" s="33" t="str">
        <f t="shared" si="331"/>
        <v/>
      </c>
      <c r="O1952" s="33">
        <f>Parâmetros!$E$13</f>
        <v>0.8</v>
      </c>
      <c r="P1952" s="32" t="str">
        <f>IF(OR($M1952="",$F1952&gt;Parâmetros!$E$14),"Não","Sim")</f>
        <v>Não</v>
      </c>
      <c r="Q1952" s="32" t="str">
        <f t="shared" si="332"/>
        <v/>
      </c>
      <c r="R1952" s="32" t="str">
        <f t="shared" si="333"/>
        <v/>
      </c>
      <c r="S1952" s="30" t="str">
        <f t="shared" si="334"/>
        <v/>
      </c>
      <c r="T1952" s="32" t="str">
        <f>IF($Q1952&lt;&gt;"Sim","",IF($N1952&gt;Parâmetros!$E$15,"Sim","Não"))</f>
        <v/>
      </c>
      <c r="U1952" s="17" t="str">
        <f t="shared" si="335"/>
        <v>Folga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folga da escala 5x2",IF($Y1952="Folga",IF(AND($D1952="5x2",OR(WEEKDAY($F1952,2)=6,WEEKDAY($F1952,2)=7)),"Folga de fim de semana da escala 5x2",IF(AND(OR($D1952="6x1",$D1952="FF 6x1"),WEEKDAY($F1952,2)=6,AND($A1952=$A1941,$L1941&gt;0)),"Folga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Folga prevista pelo ciclo</v>
      </c>
      <c r="W1952" s="34">
        <f>IF(OR(OR($D1952="6x1",$D1952="FF 6x1"),$D1952="5x2"),"",IF($AB1952&lt;&gt;$AB1951,IF(IFERROR(INDEX(Cadastro!$F$5:$F$112,$AB1952),"")="",IF($L1952&gt;0,1,0),IF(IFERROR(INDEX(Cadastro!$F$5:$F$112,$AB1952),"")&lt;=IFERROR(INDEX(Parâmetros!$B$39:$B$48,MATCH($E1952,Parâmetros!$A$39:$A$48,0)),99),IFERROR(INDEX(Cadastro!$F$5:$F$112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0</v>
      </c>
      <c r="X1952" s="34">
        <f>IF(OR(OR($D1952="6x1",$D1952="FF 6x1"),$D1952="5x2"),"",IF($AB1952&lt;&gt;$AB1951,IF(IFERROR(INDEX(Cadastro!$F$5:$F$112,$AB1952),"")="",0,IF(IFERROR(INDEX(Cadastro!$F$5:$F$112,$AB1952),"")&gt;IFERROR(INDEX(Parâmetros!$B$39:$B$48,MATCH($E1952,Parâmetros!$A$39:$A$48,0)),99),IFERROR(INDEX(Cadastro!$F$5:$F$112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1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registro"),IF(AND($AB1952&lt;&gt;$AB1951,IFERROR(INDEX(Cadastro!$F$5:$F$112,$AB1952),"")=""),"Indeterminado (início da série)",IF($X1952&gt;0,"Folga","Falta de registro"))))))))</f>
        <v>Folga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IFERROR(MATCH($A1952&amp;"|"&amp;TEXT(_xlfn.MAXIFS(Cadastro!$E$5:$E$112,Cadastro!$A$5:$A$112,$A1952,Cadastro!$E$5:$E$112,"&lt;="&amp;$F1952),"yyyymmdd"),Cadastro!$I$5:$I$112,0),"")</f>
        <v>72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12299</v>
      </c>
      <c r="B1953" s="17" t="s">
        <v>212</v>
      </c>
      <c r="C1953" s="17" t="str">
        <f>IFERROR(INDEX(Cadastro!$C$5:$C$112,$AB1953),"NÃO INFORMADO")</f>
        <v>INS</v>
      </c>
      <c r="D1953" s="17" t="str">
        <f>IFERROR(INDEX(Cadastro!$D$5:$D$112,$AB1953),"")</f>
        <v>A</v>
      </c>
      <c r="E1953" s="17" t="str">
        <f>IFERROR(INDEX(Cadastro!$G$5:$G$112,$AB1953),"")</f>
        <v>A</v>
      </c>
      <c r="F1953" s="29">
        <v>46271</v>
      </c>
      <c r="G1953" s="32" t="str">
        <f t="shared" si="330"/>
        <v>dom</v>
      </c>
      <c r="H1953" s="31" t="str">
        <f>IF($L1953=0,"",_xlfn.MINIFS(Dados!$Q:$Q,Dados!$A:$A,$A1953,Dados!$S:$S,$F1953))</f>
        <v/>
      </c>
      <c r="I1953" s="31" t="str">
        <f>IF($H1953="","",_xlfn.MAXIFS(Dados!$R:$R,Dados!$A:$A,$A1953,Dados!$S:$S,$F1953))</f>
        <v/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0</v>
      </c>
      <c r="M1953" s="30">
        <f>IFERROR(INDEX(Parâmetros!$E$6:$E$11,MATCH($K1953,Parâmetros!$A$6:$A$11,0)),"")</f>
        <v>7.58</v>
      </c>
      <c r="N1953" s="33">
        <f t="shared" si="331"/>
        <v>0</v>
      </c>
      <c r="O1953" s="33">
        <f>Parâmetros!$E$13</f>
        <v>0.8</v>
      </c>
      <c r="P1953" s="32" t="str">
        <f>IF(OR($M1953="",$F1953&gt;Parâmetros!$E$14),"Não","Sim")</f>
        <v>Não</v>
      </c>
      <c r="Q1953" s="32" t="str">
        <f t="shared" si="332"/>
        <v/>
      </c>
      <c r="R1953" s="32" t="str">
        <f t="shared" si="333"/>
        <v/>
      </c>
      <c r="S1953" s="30" t="str">
        <f t="shared" si="334"/>
        <v/>
      </c>
      <c r="T1953" s="32" t="str">
        <f>IF($Q1953&lt;&gt;"Sim","",IF($N1953&gt;Parâmetros!$E$15,"Sim","Não"))</f>
        <v/>
      </c>
      <c r="U1953" s="17" t="str">
        <f t="shared" si="335"/>
        <v>Fora da apuração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folga da escala 5x2",IF($Y1953="Folga",IF(AND($D1953="5x2",OR(WEEKDAY($F1953,2)=6,WEEKDAY($F1953,2)=7)),"Folga de fim de semana da escala 5x2",IF(AND(OR($D1953="6x1",$D1953="FF 6x1"),WEEKDAY($F1953,2)=6,AND($A1953=$A1942,$L1942&gt;0)),"Folga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FALTA DE REGISTRO · dia 1 de 5 do ciclo</v>
      </c>
      <c r="W1953" s="34">
        <f>IF(OR(OR($D1953="6x1",$D1953="FF 6x1"),$D1953="5x2"),"",IF($AB1953&lt;&gt;$AB1952,IF(IFERROR(INDEX(Cadastro!$F$5:$F$112,$AB1953),"")="",IF($L1953&gt;0,1,0),IF(IFERROR(INDEX(Cadastro!$F$5:$F$112,$AB1953),"")&lt;=IFERROR(INDEX(Parâmetros!$B$39:$B$48,MATCH($E1953,Parâmetros!$A$39:$A$48,0)),99),IFERROR(INDEX(Cadastro!$F$5:$F$112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1</v>
      </c>
      <c r="X1953" s="34">
        <f>IF(OR(OR($D1953="6x1",$D1953="FF 6x1"),$D1953="5x2"),"",IF($AB1953&lt;&gt;$AB1952,IF(IFERROR(INDEX(Cadastro!$F$5:$F$112,$AB1953),"")="",0,IF(IFERROR(INDEX(Cadastro!$F$5:$F$112,$AB1953),"")&gt;IFERROR(INDEX(Parâmetros!$B$39:$B$48,MATCH($E1953,Parâmetros!$A$39:$A$48,0)),99),IFERROR(INDEX(Cadastro!$F$5:$F$112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registro"),IF(AND($AB1953&lt;&gt;$AB1952,IFERROR(INDEX(Cadastro!$F$5:$F$112,$AB1953),"")=""),"Indeterminado (início da série)",IF($X1953&gt;0,"Folga","Falta de registro"))))))))</f>
        <v>Falta de registro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IFERROR(MATCH($A1953&amp;"|"&amp;TEXT(_xlfn.MAXIFS(Cadastro!$E$5:$E$112,Cadastro!$A$5:$A$112,$A1953,Cadastro!$E$5:$E$112,"&lt;="&amp;$F1953),"yyyymmdd"),Cadastro!$I$5:$I$112,0),"")</f>
        <v>72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12299</v>
      </c>
      <c r="B1954" s="17" t="s">
        <v>212</v>
      </c>
      <c r="C1954" s="17" t="str">
        <f>IFERROR(INDEX(Cadastro!$C$5:$C$112,$AB1954),"NÃO INFORMADO")</f>
        <v>INS</v>
      </c>
      <c r="D1954" s="17" t="str">
        <f>IFERROR(INDEX(Cadastro!$D$5:$D$112,$AB1954),"")</f>
        <v>A</v>
      </c>
      <c r="E1954" s="17" t="str">
        <f>IFERROR(INDEX(Cadastro!$G$5:$G$112,$AB1954),"")</f>
        <v>A</v>
      </c>
      <c r="F1954" s="29">
        <v>46272</v>
      </c>
      <c r="G1954" s="32" t="str">
        <f t="shared" si="330"/>
        <v>seg</v>
      </c>
      <c r="H1954" s="31" t="str">
        <f>IF($L1954=0,"",_xlfn.MINIFS(Dados!$Q:$Q,Dados!$A:$A,$A1954,Dados!$S:$S,$F1954))</f>
        <v/>
      </c>
      <c r="I1954" s="31" t="str">
        <f>IF($H1954="","",_xlfn.MAXIFS(Dados!$R:$R,Dados!$A:$A,$A1954,Dados!$S:$S,$F1954))</f>
        <v/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0</v>
      </c>
      <c r="M1954" s="30">
        <f>IFERROR(INDEX(Parâmetros!$E$6:$E$11,MATCH($K1954,Parâmetros!$A$6:$A$11,0)),"")</f>
        <v>7.58</v>
      </c>
      <c r="N1954" s="33">
        <f t="shared" si="331"/>
        <v>0</v>
      </c>
      <c r="O1954" s="33">
        <f>Parâmetros!$E$13</f>
        <v>0.8</v>
      </c>
      <c r="P1954" s="32" t="str">
        <f>IF(OR($M1954="",$F1954&gt;Parâmetros!$E$14),"Não","Sim")</f>
        <v>Não</v>
      </c>
      <c r="Q1954" s="32" t="str">
        <f t="shared" si="332"/>
        <v/>
      </c>
      <c r="R1954" s="32" t="str">
        <f t="shared" si="333"/>
        <v/>
      </c>
      <c r="S1954" s="30" t="str">
        <f t="shared" si="334"/>
        <v/>
      </c>
      <c r="T1954" s="32" t="str">
        <f>IF($Q1954&lt;&gt;"Sim","",IF($N1954&gt;Parâmetros!$E$15,"Sim","Não"))</f>
        <v/>
      </c>
      <c r="U1954" s="17" t="str">
        <f t="shared" si="335"/>
        <v>Fora da apuração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folga da escala 5x2",IF($Y1954="Folga",IF(AND($D1954="5x2",OR(WEEKDAY($F1954,2)=6,WEEKDAY($F1954,2)=7)),"Folga de fim de semana da escala 5x2",IF(AND(OR($D1954="6x1",$D1954="FF 6x1"),WEEKDAY($F1954,2)=6,AND($A1954=$A1943,$L1943&gt;0)),"Folga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FALTA DE REGISTRO · dia 2 de 5 do ciclo</v>
      </c>
      <c r="W1954" s="34">
        <f>IF(OR(OR($D1954="6x1",$D1954="FF 6x1"),$D1954="5x2"),"",IF($AB1954&lt;&gt;$AB1953,IF(IFERROR(INDEX(Cadastro!$F$5:$F$112,$AB1954),"")="",IF($L1954&gt;0,1,0),IF(IFERROR(INDEX(Cadastro!$F$5:$F$112,$AB1954),"")&lt;=IFERROR(INDEX(Parâmetros!$B$39:$B$48,MATCH($E1954,Parâmetros!$A$39:$A$48,0)),99),IFERROR(INDEX(Cadastro!$F$5:$F$112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2</v>
      </c>
      <c r="X1954" s="34">
        <f>IF(OR(OR($D1954="6x1",$D1954="FF 6x1"),$D1954="5x2"),"",IF($AB1954&lt;&gt;$AB1953,IF(IFERROR(INDEX(Cadastro!$F$5:$F$112,$AB1954),"")="",0,IF(IFERROR(INDEX(Cadastro!$F$5:$F$112,$AB1954),"")&gt;IFERROR(INDEX(Parâmetros!$B$39:$B$48,MATCH($E1954,Parâmetros!$A$39:$A$48,0)),99),IFERROR(INDEX(Cadastro!$F$5:$F$112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registro"),IF(AND($AB1954&lt;&gt;$AB1953,IFERROR(INDEX(Cadastro!$F$5:$F$112,$AB1954),"")=""),"Indeterminado (início da série)",IF($X1954&gt;0,"Folga","Falta de registro"))))))))</f>
        <v>Falta de registro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IFERROR(MATCH($A1954&amp;"|"&amp;TEXT(_xlfn.MAXIFS(Cadastro!$E$5:$E$112,Cadastro!$A$5:$A$112,$A1954,Cadastro!$E$5:$E$112,"&lt;="&amp;$F1954),"yyyymmdd"),Cadastro!$I$5:$I$112,0),"")</f>
        <v>72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12299</v>
      </c>
      <c r="B1955" s="17" t="s">
        <v>212</v>
      </c>
      <c r="C1955" s="17" t="str">
        <f>IFERROR(INDEX(Cadastro!$C$5:$C$112,$AB1955),"NÃO INFORMADO")</f>
        <v>INS</v>
      </c>
      <c r="D1955" s="17" t="str">
        <f>IFERROR(INDEX(Cadastro!$D$5:$D$112,$AB1955),"")</f>
        <v>A</v>
      </c>
      <c r="E1955" s="17" t="str">
        <f>IFERROR(INDEX(Cadastro!$G$5:$G$112,$AB1955),"")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>A</v>
      </c>
      <c r="L1955" s="30">
        <f>SUMIFS(Dados!$E:$E,Dados!$A:$A,$A1955,Dados!$S:$S,$F1955)</f>
        <v>0</v>
      </c>
      <c r="M1955" s="30">
        <f>IFERROR(INDEX(Parâmetros!$E$6:$E$11,MATCH($K1955,Parâmetros!$A$6:$A$11,0)),"")</f>
        <v>7.58</v>
      </c>
      <c r="N1955" s="33">
        <f t="shared" si="331"/>
        <v>0</v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Fora da apuração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folga da escala 5x2",IF($Y1955="Folga",IF(AND($D1955="5x2",OR(WEEKDAY($F1955,2)=6,WEEKDAY($F1955,2)=7)),"Folga de fim de semana da escala 5x2",IF(AND(OR($D1955="6x1",$D1955="FF 6x1"),WEEKDAY($F1955,2)=6,AND($A1955=$A1944,$L1944&gt;0)),"Folga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FALTA DE REGISTRO · dia 3 de 5 do ciclo</v>
      </c>
      <c r="W1955" s="34">
        <f>IF(OR(OR($D1955="6x1",$D1955="FF 6x1"),$D1955="5x2"),"",IF($AB1955&lt;&gt;$AB1954,IF(IFERROR(INDEX(Cadastro!$F$5:$F$112,$AB1955),"")="",IF($L1955&gt;0,1,0),IF(IFERROR(INDEX(Cadastro!$F$5:$F$112,$AB1955),"")&lt;=IFERROR(INDEX(Parâmetros!$B$39:$B$48,MATCH($E1955,Parâmetros!$A$39:$A$48,0)),99),IFERROR(INDEX(Cadastro!$F$5:$F$112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3</v>
      </c>
      <c r="X1955" s="34">
        <f>IF(OR(OR($D1955="6x1",$D1955="FF 6x1"),$D1955="5x2"),"",IF($AB1955&lt;&gt;$AB1954,IF(IFERROR(INDEX(Cadastro!$F$5:$F$112,$AB1955),"")="",0,IF(IFERROR(INDEX(Cadastro!$F$5:$F$112,$AB1955),"")&gt;IFERROR(INDEX(Parâmetros!$B$39:$B$48,MATCH($E1955,Parâmetros!$A$39:$A$48,0)),99),IFERROR(INDEX(Cadastro!$F$5:$F$112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0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registro"),IF(AND($AB1955&lt;&gt;$AB1954,IFERROR(INDEX(Cadastro!$F$5:$F$112,$AB1955),"")=""),"Indeterminado (início da série)",IF($X1955&gt;0,"Folga","Falta de registro"))))))))</f>
        <v>Falta de registro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IFERROR(MATCH($A1955&amp;"|"&amp;TEXT(_xlfn.MAXIFS(Cadastro!$E$5:$E$112,Cadastro!$A$5:$A$112,$A1955,Cadastro!$E$5:$E$112,"&lt;="&amp;$F1955),"yyyymmdd"),Cadastro!$I$5:$I$112,0),"")</f>
        <v>72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12299</v>
      </c>
      <c r="B1956" s="17" t="s">
        <v>212</v>
      </c>
      <c r="C1956" s="17" t="str">
        <f>IFERROR(INDEX(Cadastro!$C$5:$C$112,$AB1956),"NÃO INFORMADO")</f>
        <v>INS</v>
      </c>
      <c r="D1956" s="17" t="str">
        <f>IFERROR(INDEX(Cadastro!$D$5:$D$112,$AB1956),"")</f>
        <v>A</v>
      </c>
      <c r="E1956" s="17" t="str">
        <f>IFERROR(INDEX(Cadastro!$G$5:$G$112,$AB1956),"")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0</v>
      </c>
      <c r="M1956" s="30">
        <f>IFERROR(INDEX(Parâmetros!$E$6:$E$11,MATCH($K1956,Parâmetros!$A$6:$A$11,0)),"")</f>
        <v>7.58</v>
      </c>
      <c r="N1956" s="33">
        <f t="shared" si="331"/>
        <v>0</v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Fora da apuração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folga da escala 5x2",IF($Y1956="Folga",IF(AND($D1956="5x2",OR(WEEKDAY($F1956,2)=6,WEEKDAY($F1956,2)=7)),"Folga de fim de semana da escala 5x2",IF(AND(OR($D1956="6x1",$D1956="FF 6x1"),WEEKDAY($F1956,2)=6,AND($A1956=$A1945,$L1945&gt;0)),"Folga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FALTA DE REGISTRO · dia 4 de 5 do ciclo</v>
      </c>
      <c r="W1956" s="34">
        <f>IF(OR(OR($D1956="6x1",$D1956="FF 6x1"),$D1956="5x2"),"",IF($AB1956&lt;&gt;$AB1955,IF(IFERROR(INDEX(Cadastro!$F$5:$F$112,$AB1956),"")="",IF($L1956&gt;0,1,0),IF(IFERROR(INDEX(Cadastro!$F$5:$F$112,$AB1956),"")&lt;=IFERROR(INDEX(Parâmetros!$B$39:$B$48,MATCH($E1956,Parâmetros!$A$39:$A$48,0)),99),IFERROR(INDEX(Cadastro!$F$5:$F$112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4</v>
      </c>
      <c r="X1956" s="34">
        <f>IF(OR(OR($D1956="6x1",$D1956="FF 6x1"),$D1956="5x2"),"",IF($AB1956&lt;&gt;$AB1955,IF(IFERROR(INDEX(Cadastro!$F$5:$F$112,$AB1956),"")="",0,IF(IFERROR(INDEX(Cadastro!$F$5:$F$112,$AB1956),"")&gt;IFERROR(INDEX(Parâmetros!$B$39:$B$48,MATCH($E1956,Parâmetros!$A$39:$A$48,0)),99),IFERROR(INDEX(Cadastro!$F$5:$F$112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registro"),IF(AND($AB1956&lt;&gt;$AB1955,IFERROR(INDEX(Cadastro!$F$5:$F$112,$AB1956),"")=""),"Indeterminado (início da série)",IF($X1956&gt;0,"Folga","Falta de registro"))))))))</f>
        <v>Falta de registro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IFERROR(MATCH($A1956&amp;"|"&amp;TEXT(_xlfn.MAXIFS(Cadastro!$E$5:$E$112,Cadastro!$A$5:$A$112,$A1956,Cadastro!$E$5:$E$112,"&lt;="&amp;$F1956),"yyyymmdd"),Cadastro!$I$5:$I$112,0),"")</f>
        <v>72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12299</v>
      </c>
      <c r="B1957" s="17" t="s">
        <v>212</v>
      </c>
      <c r="C1957" s="17" t="str">
        <f>IFERROR(INDEX(Cadastro!$C$5:$C$112,$AB1957),"NÃO INFORMADO")</f>
        <v>INS</v>
      </c>
      <c r="D1957" s="17" t="str">
        <f>IFERROR(INDEX(Cadastro!$D$5:$D$112,$AB1957),"")</f>
        <v>A</v>
      </c>
      <c r="E1957" s="17" t="str">
        <f>IFERROR(INDEX(Cadastro!$G$5:$G$112,$AB1957),"")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folga da escala 5x2",IF($Y1957="Folga",IF(AND($D1957="5x2",OR(WEEKDAY($F1957,2)=6,WEEKDAY($F1957,2)=7)),"Folga de fim de semana da escala 5x2",IF(AND(OR($D1957="6x1",$D1957="FF 6x1"),WEEKDAY($F1957,2)=6,AND($A1957=$A1946,$L1946&gt;0)),"Folga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5 de 5 do ciclo</v>
      </c>
      <c r="W1957" s="34">
        <f>IF(OR(OR($D1957="6x1",$D1957="FF 6x1"),$D1957="5x2"),"",IF($AB1957&lt;&gt;$AB1956,IF(IFERROR(INDEX(Cadastro!$F$5:$F$112,$AB1957),"")="",IF($L1957&gt;0,1,0),IF(IFERROR(INDEX(Cadastro!$F$5:$F$112,$AB1957),"")&lt;=IFERROR(INDEX(Parâmetros!$B$39:$B$48,MATCH($E1957,Parâmetros!$A$39:$A$48,0)),99),IFERROR(INDEX(Cadastro!$F$5:$F$112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5</v>
      </c>
      <c r="X1957" s="34">
        <f>IF(OR(OR($D1957="6x1",$D1957="FF 6x1"),$D1957="5x2"),"",IF($AB1957&lt;&gt;$AB1956,IF(IFERROR(INDEX(Cadastro!$F$5:$F$112,$AB1957),"")="",0,IF(IFERROR(INDEX(Cadastro!$F$5:$F$112,$AB1957),"")&gt;IFERROR(INDEX(Parâmetros!$B$39:$B$48,MATCH($E1957,Parâmetros!$A$39:$A$48,0)),99),IFERROR(INDEX(Cadastro!$F$5:$F$112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registro"),IF(AND($AB1957&lt;&gt;$AB1956,IFERROR(INDEX(Cadastro!$F$5:$F$112,$AB1957),"")=""),"Indeterminado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IFERROR(MATCH($A1957&amp;"|"&amp;TEXT(_xlfn.MAXIFS(Cadastro!$E$5:$E$112,Cadastro!$A$5:$A$112,$A1957,Cadastro!$E$5:$E$112,"&lt;="&amp;$F1957),"yyyymmdd"),Cadastro!$I$5:$I$112,0),"")</f>
        <v>72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12299</v>
      </c>
      <c r="B1958" s="17" t="s">
        <v>212</v>
      </c>
      <c r="C1958" s="17" t="str">
        <f>IFERROR(INDEX(Cadastro!$C$5:$C$112,$AB1958),"NÃO INFORMADO")</f>
        <v>INS</v>
      </c>
      <c r="D1958" s="17" t="str">
        <f>IFERROR(INDEX(Cadastro!$D$5:$D$112,$AB1958),"")</f>
        <v>A</v>
      </c>
      <c r="E1958" s="17" t="str">
        <f>IFERROR(INDEX(Cadastro!$G$5:$G$112,$AB1958),"")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/>
      </c>
      <c r="L1958" s="30">
        <f>SUMIFS(Dados!$E:$E,Dados!$A:$A,$A1958,Dados!$S:$S,$F1958)</f>
        <v>0</v>
      </c>
      <c r="M1958" s="30" t="str">
        <f>IFERROR(INDEX(Parâmetros!$E$6:$E$11,MATCH($K1958,Parâmetros!$A$6:$A$11,0)),"")</f>
        <v/>
      </c>
      <c r="N1958" s="33" t="str">
        <f t="shared" si="331"/>
        <v/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Folga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folga da escala 5x2",IF($Y1958="Folga",IF(AND($D1958="5x2",OR(WEEKDAY($F1958,2)=6,WEEKDAY($F1958,2)=7)),"Folga de fim de semana da escala 5x2",IF(AND(OR($D1958="6x1",$D1958="FF 6x1"),WEEKDAY($F1958,2)=6,AND($A1958=$A1947,$L1947&gt;0)),"Folga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Folga prevista pelo ciclo</v>
      </c>
      <c r="W1958" s="34">
        <f>IF(OR(OR($D1958="6x1",$D1958="FF 6x1"),$D1958="5x2"),"",IF($AB1958&lt;&gt;$AB1957,IF(IFERROR(INDEX(Cadastro!$F$5:$F$112,$AB1958),"")="",IF($L1958&gt;0,1,0),IF(IFERROR(INDEX(Cadastro!$F$5:$F$112,$AB1958),"")&lt;=IFERROR(INDEX(Parâmetros!$B$39:$B$48,MATCH($E1958,Parâmetros!$A$39:$A$48,0)),99),IFERROR(INDEX(Cadastro!$F$5:$F$112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0</v>
      </c>
      <c r="X1958" s="34">
        <f>IF(OR(OR($D1958="6x1",$D1958="FF 6x1"),$D1958="5x2"),"",IF($AB1958&lt;&gt;$AB1957,IF(IFERROR(INDEX(Cadastro!$F$5:$F$112,$AB1958),"")="",0,IF(IFERROR(INDEX(Cadastro!$F$5:$F$112,$AB1958),"")&gt;IFERROR(INDEX(Parâmetros!$B$39:$B$48,MATCH($E1958,Parâmetros!$A$39:$A$48,0)),99),IFERROR(INDEX(Cadastro!$F$5:$F$112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1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registro"),IF(AND($AB1958&lt;&gt;$AB1957,IFERROR(INDEX(Cadastro!$F$5:$F$112,$AB1958),"")=""),"Indeterminado (início da série)",IF($X1958&gt;0,"Folga","Falta de registro"))))))))</f>
        <v>Folga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IFERROR(MATCH($A1958&amp;"|"&amp;TEXT(_xlfn.MAXIFS(Cadastro!$E$5:$E$112,Cadastro!$A$5:$A$112,$A1958,Cadastro!$E$5:$E$112,"&lt;="&amp;$F1958),"yyyymmdd"),Cadastro!$I$5:$I$112,0),"")</f>
        <v>72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12299</v>
      </c>
      <c r="B1959" s="17" t="s">
        <v>212</v>
      </c>
      <c r="C1959" s="17" t="str">
        <f>IFERROR(INDEX(Cadastro!$C$5:$C$112,$AB1959),"NÃO INFORMADO")</f>
        <v>INS</v>
      </c>
      <c r="D1959" s="17" t="str">
        <f>IFERROR(INDEX(Cadastro!$D$5:$D$112,$AB1959),"")</f>
        <v>A</v>
      </c>
      <c r="E1959" s="17" t="str">
        <f>IFERROR(INDEX(Cadastro!$G$5:$G$112,$AB1959),"")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folga da escala 5x2",IF($Y1959="Folga",IF(AND($D1959="5x2",OR(WEEKDAY($F1959,2)=6,WEEKDAY($F1959,2)=7)),"Folga de fim de semana da escala 5x2",IF(AND(OR($D1959="6x1",$D1959="FF 6x1"),WEEKDAY($F1959,2)=6,AND($A1959=$A1948,$L1948&gt;0)),"Folga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1 de 5 do ciclo</v>
      </c>
      <c r="W1959" s="34">
        <f>IF(OR(OR($D1959="6x1",$D1959="FF 6x1"),$D1959="5x2"),"",IF($AB1959&lt;&gt;$AB1958,IF(IFERROR(INDEX(Cadastro!$F$5:$F$112,$AB1959),"")="",IF($L1959&gt;0,1,0),IF(IFERROR(INDEX(Cadastro!$F$5:$F$112,$AB1959),"")&lt;=IFERROR(INDEX(Parâmetros!$B$39:$B$48,MATCH($E1959,Parâmetros!$A$39:$A$48,0)),99),IFERROR(INDEX(Cadastro!$F$5:$F$112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1</v>
      </c>
      <c r="X1959" s="34">
        <f>IF(OR(OR($D1959="6x1",$D1959="FF 6x1"),$D1959="5x2"),"",IF($AB1959&lt;&gt;$AB1958,IF(IFERROR(INDEX(Cadastro!$F$5:$F$112,$AB1959),"")="",0,IF(IFERROR(INDEX(Cadastro!$F$5:$F$112,$AB1959),"")&gt;IFERROR(INDEX(Parâmetros!$B$39:$B$48,MATCH($E1959,Parâmetros!$A$39:$A$48,0)),99),IFERROR(INDEX(Cadastro!$F$5:$F$112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registro"),IF(AND($AB1959&lt;&gt;$AB1958,IFERROR(INDEX(Cadastro!$F$5:$F$112,$AB1959),"")=""),"Indeterminado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IFERROR(MATCH($A1959&amp;"|"&amp;TEXT(_xlfn.MAXIFS(Cadastro!$E$5:$E$112,Cadastro!$A$5:$A$112,$A1959,Cadastro!$E$5:$E$112,"&lt;="&amp;$F1959),"yyyymmdd"),Cadastro!$I$5:$I$112,0),"")</f>
        <v>72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12299</v>
      </c>
      <c r="B1960" s="17" t="s">
        <v>212</v>
      </c>
      <c r="C1960" s="17" t="str">
        <f>IFERROR(INDEX(Cadastro!$C$5:$C$112,$AB1960),"NÃO INFORMADO")</f>
        <v>INS</v>
      </c>
      <c r="D1960" s="17" t="str">
        <f>IFERROR(INDEX(Cadastro!$D$5:$D$112,$AB1960),"")</f>
        <v>A</v>
      </c>
      <c r="E1960" s="17" t="str">
        <f>IFERROR(INDEX(Cadastro!$G$5:$G$112,$AB1960),"")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folga da escala 5x2",IF($Y1960="Folga",IF(AND($D1960="5x2",OR(WEEKDAY($F1960,2)=6,WEEKDAY($F1960,2)=7)),"Folga de fim de semana da escala 5x2",IF(AND(OR($D1960="6x1",$D1960="FF 6x1"),WEEKDAY($F1960,2)=6,AND($A1960=$A1949,$L1949&gt;0)),"Folga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2 de 5 do ciclo</v>
      </c>
      <c r="W1960" s="34">
        <f>IF(OR(OR($D1960="6x1",$D1960="FF 6x1"),$D1960="5x2"),"",IF($AB1960&lt;&gt;$AB1959,IF(IFERROR(INDEX(Cadastro!$F$5:$F$112,$AB1960),"")="",IF($L1960&gt;0,1,0),IF(IFERROR(INDEX(Cadastro!$F$5:$F$112,$AB1960),"")&lt;=IFERROR(INDEX(Parâmetros!$B$39:$B$48,MATCH($E1960,Parâmetros!$A$39:$A$48,0)),99),IFERROR(INDEX(Cadastro!$F$5:$F$112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2</v>
      </c>
      <c r="X1960" s="34">
        <f>IF(OR(OR($D1960="6x1",$D1960="FF 6x1"),$D1960="5x2"),"",IF($AB1960&lt;&gt;$AB1959,IF(IFERROR(INDEX(Cadastro!$F$5:$F$112,$AB1960),"")="",0,IF(IFERROR(INDEX(Cadastro!$F$5:$F$112,$AB1960),"")&gt;IFERROR(INDEX(Parâmetros!$B$39:$B$48,MATCH($E1960,Parâmetros!$A$39:$A$48,0)),99),IFERROR(INDEX(Cadastro!$F$5:$F$112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registro"),IF(AND($AB1960&lt;&gt;$AB1959,IFERROR(INDEX(Cadastro!$F$5:$F$112,$AB1960),"")=""),"Indeterminado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IFERROR(MATCH($A1960&amp;"|"&amp;TEXT(_xlfn.MAXIFS(Cadastro!$E$5:$E$112,Cadastro!$A$5:$A$112,$A1960,Cadastro!$E$5:$E$112,"&lt;="&amp;$F1960),"yyyymmdd"),Cadastro!$I$5:$I$112,0),"")</f>
        <v>72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12299</v>
      </c>
      <c r="B1961" s="17" t="s">
        <v>212</v>
      </c>
      <c r="C1961" s="17" t="str">
        <f>IFERROR(INDEX(Cadastro!$C$5:$C$112,$AB1961),"NÃO INFORMADO")</f>
        <v>INS</v>
      </c>
      <c r="D1961" s="17" t="str">
        <f>IFERROR(INDEX(Cadastro!$D$5:$D$112,$AB1961),"")</f>
        <v>A</v>
      </c>
      <c r="E1961" s="17" t="str">
        <f>IFERROR(INDEX(Cadastro!$G$5:$G$112,$AB1961),"")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>A</v>
      </c>
      <c r="L1961" s="30">
        <f>SUMIFS(Dados!$E:$E,Dados!$A:$A,$A1961,Dados!$S:$S,$F1961)</f>
        <v>0</v>
      </c>
      <c r="M1961" s="30">
        <f>IFERROR(INDEX(Parâmetros!$E$6:$E$11,MATCH($K1961,Parâmetros!$A$6:$A$11,0)),"")</f>
        <v>7.58</v>
      </c>
      <c r="N1961" s="33">
        <f t="shared" si="331"/>
        <v>0</v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Fora da apuração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folga da escala 5x2",IF($Y1961="Folga",IF(AND($D1961="5x2",OR(WEEKDAY($F1961,2)=6,WEEKDAY($F1961,2)=7)),"Folga de fim de semana da escala 5x2",IF(AND(OR($D1961="6x1",$D1961="FF 6x1"),WEEKDAY($F1961,2)=6,AND($A1961=$A1950,$L1950&gt;0)),"Folga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FALTA DE REGISTRO · dia 3 de 5 do ciclo</v>
      </c>
      <c r="W1961" s="34">
        <f>IF(OR(OR($D1961="6x1",$D1961="FF 6x1"),$D1961="5x2"),"",IF($AB1961&lt;&gt;$AB1960,IF(IFERROR(INDEX(Cadastro!$F$5:$F$112,$AB1961),"")="",IF($L1961&gt;0,1,0),IF(IFERROR(INDEX(Cadastro!$F$5:$F$112,$AB1961),"")&lt;=IFERROR(INDEX(Parâmetros!$B$39:$B$48,MATCH($E1961,Parâmetros!$A$39:$A$48,0)),99),IFERROR(INDEX(Cadastro!$F$5:$F$112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3</v>
      </c>
      <c r="X1961" s="34">
        <f>IF(OR(OR($D1961="6x1",$D1961="FF 6x1"),$D1961="5x2"),"",IF($AB1961&lt;&gt;$AB1960,IF(IFERROR(INDEX(Cadastro!$F$5:$F$112,$AB1961),"")="",0,IF(IFERROR(INDEX(Cadastro!$F$5:$F$112,$AB1961),"")&gt;IFERROR(INDEX(Parâmetros!$B$39:$B$48,MATCH($E1961,Parâmetros!$A$39:$A$48,0)),99),IFERROR(INDEX(Cadastro!$F$5:$F$112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0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registro"),IF(AND($AB1961&lt;&gt;$AB1960,IFERROR(INDEX(Cadastro!$F$5:$F$112,$AB1961),"")=""),"Indeterminado (início da série)",IF($X1961&gt;0,"Folga","Falta de registro"))))))))</f>
        <v>Falta de registro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IFERROR(MATCH($A1961&amp;"|"&amp;TEXT(_xlfn.MAXIFS(Cadastro!$E$5:$E$112,Cadastro!$A$5:$A$112,$A1961,Cadastro!$E$5:$E$112,"&lt;="&amp;$F1961),"yyyymmdd"),Cadastro!$I$5:$I$112,0),"")</f>
        <v>72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12299</v>
      </c>
      <c r="B1962" s="17" t="s">
        <v>212</v>
      </c>
      <c r="C1962" s="17" t="str">
        <f>IFERROR(INDEX(Cadastro!$C$5:$C$112,$AB1962),"NÃO INFORMADO")</f>
        <v>INS</v>
      </c>
      <c r="D1962" s="17" t="str">
        <f>IFERROR(INDEX(Cadastro!$D$5:$D$112,$AB1962),"")</f>
        <v>A</v>
      </c>
      <c r="E1962" s="17" t="str">
        <f>IFERROR(INDEX(Cadastro!$G$5:$G$112,$AB1962),"")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folga da escala 5x2",IF($Y1962="Folga",IF(AND($D1962="5x2",OR(WEEKDAY($F1962,2)=6,WEEKDAY($F1962,2)=7)),"Folga de fim de semana da escala 5x2",IF(AND(OR($D1962="6x1",$D1962="FF 6x1"),WEEKDAY($F1962,2)=6,AND($A1962=$A1951,$L1951&gt;0)),"Folga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4 de 5 do ciclo</v>
      </c>
      <c r="W1962" s="34">
        <f>IF(OR(OR($D1962="6x1",$D1962="FF 6x1"),$D1962="5x2"),"",IF($AB1962&lt;&gt;$AB1961,IF(IFERROR(INDEX(Cadastro!$F$5:$F$112,$AB1962),"")="",IF($L1962&gt;0,1,0),IF(IFERROR(INDEX(Cadastro!$F$5:$F$112,$AB1962),"")&lt;=IFERROR(INDEX(Parâmetros!$B$39:$B$48,MATCH($E1962,Parâmetros!$A$39:$A$48,0)),99),IFERROR(INDEX(Cadastro!$F$5:$F$112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4</v>
      </c>
      <c r="X1962" s="34">
        <f>IF(OR(OR($D1962="6x1",$D1962="FF 6x1"),$D1962="5x2"),"",IF($AB1962&lt;&gt;$AB1961,IF(IFERROR(INDEX(Cadastro!$F$5:$F$112,$AB1962),"")="",0,IF(IFERROR(INDEX(Cadastro!$F$5:$F$112,$AB1962),"")&gt;IFERROR(INDEX(Parâmetros!$B$39:$B$48,MATCH($E1962,Parâmetros!$A$39:$A$48,0)),99),IFERROR(INDEX(Cadastro!$F$5:$F$112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registro"),IF(AND($AB1962&lt;&gt;$AB1961,IFERROR(INDEX(Cadastro!$F$5:$F$112,$AB1962),"")=""),"Indeterminado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IFERROR(MATCH($A1962&amp;"|"&amp;TEXT(_xlfn.MAXIFS(Cadastro!$E$5:$E$112,Cadastro!$A$5:$A$112,$A1962,Cadastro!$E$5:$E$112,"&lt;="&amp;$F1962),"yyyymmdd"),Cadastro!$I$5:$I$112,0),"")</f>
        <v>72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12299</v>
      </c>
      <c r="B1963" s="17" t="s">
        <v>212</v>
      </c>
      <c r="C1963" s="17" t="str">
        <f>IFERROR(INDEX(Cadastro!$C$5:$C$112,$AB1963),"NÃO INFORMADO")</f>
        <v>INS</v>
      </c>
      <c r="D1963" s="17" t="str">
        <f>IFERROR(INDEX(Cadastro!$D$5:$D$112,$AB1963),"")</f>
        <v>A</v>
      </c>
      <c r="E1963" s="17" t="str">
        <f>IFERROR(INDEX(Cadastro!$G$5:$G$112,$AB1963),"")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folga da escala 5x2",IF($Y1963="Folga",IF(AND($D1963="5x2",OR(WEEKDAY($F1963,2)=6,WEEKDAY($F1963,2)=7)),"Folga de fim de semana da escala 5x2",IF(AND(OR($D1963="6x1",$D1963="FF 6x1"),WEEKDAY($F1963,2)=6,AND($A1963=$A1952,$L1952&gt;0)),"Folga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5 de 5 do ciclo</v>
      </c>
      <c r="W1963" s="34">
        <f>IF(OR(OR($D1963="6x1",$D1963="FF 6x1"),$D1963="5x2"),"",IF($AB1963&lt;&gt;$AB1962,IF(IFERROR(INDEX(Cadastro!$F$5:$F$112,$AB1963),"")="",IF($L1963&gt;0,1,0),IF(IFERROR(INDEX(Cadastro!$F$5:$F$112,$AB1963),"")&lt;=IFERROR(INDEX(Parâmetros!$B$39:$B$48,MATCH($E1963,Parâmetros!$A$39:$A$48,0)),99),IFERROR(INDEX(Cadastro!$F$5:$F$112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5</v>
      </c>
      <c r="X1963" s="34">
        <f>IF(OR(OR($D1963="6x1",$D1963="FF 6x1"),$D1963="5x2"),"",IF($AB1963&lt;&gt;$AB1962,IF(IFERROR(INDEX(Cadastro!$F$5:$F$112,$AB1963),"")="",0,IF(IFERROR(INDEX(Cadastro!$F$5:$F$112,$AB1963),"")&gt;IFERROR(INDEX(Parâmetros!$B$39:$B$48,MATCH($E1963,Parâmetros!$A$39:$A$48,0)),99),IFERROR(INDEX(Cadastro!$F$5:$F$112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registro"),IF(AND($AB1963&lt;&gt;$AB1962,IFERROR(INDEX(Cadastro!$F$5:$F$112,$AB1963),"")=""),"Indeterminado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IFERROR(MATCH($A1963&amp;"|"&amp;TEXT(_xlfn.MAXIFS(Cadastro!$E$5:$E$112,Cadastro!$A$5:$A$112,$A1963,Cadastro!$E$5:$E$112,"&lt;="&amp;$F1963),"yyyymmdd"),Cadastro!$I$5:$I$112,0),"")</f>
        <v>72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12299</v>
      </c>
      <c r="B1964" s="17" t="s">
        <v>212</v>
      </c>
      <c r="C1964" s="17" t="str">
        <f>IFERROR(INDEX(Cadastro!$C$5:$C$112,$AB1964),"NÃO INFORMADO")</f>
        <v>INS</v>
      </c>
      <c r="D1964" s="17" t="str">
        <f>IFERROR(INDEX(Cadastro!$D$5:$D$112,$AB1964),"")</f>
        <v>A</v>
      </c>
      <c r="E1964" s="17" t="str">
        <f>IFERROR(INDEX(Cadastro!$G$5:$G$112,$AB1964),"")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/>
      </c>
      <c r="L1964" s="30">
        <f>SUMIFS(Dados!$E:$E,Dados!$A:$A,$A1964,Dados!$S:$S,$F1964)</f>
        <v>0</v>
      </c>
      <c r="M1964" s="30" t="str">
        <f>IFERROR(INDEX(Parâmetros!$E$6:$E$11,MATCH($K1964,Parâmetros!$A$6:$A$11,0)),"")</f>
        <v/>
      </c>
      <c r="N1964" s="33" t="str">
        <f t="shared" si="331"/>
        <v/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Folga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folga da escala 5x2",IF($Y1964="Folga",IF(AND($D1964="5x2",OR(WEEKDAY($F1964,2)=6,WEEKDAY($F1964,2)=7)),"Folga de fim de semana da escala 5x2",IF(AND(OR($D1964="6x1",$D1964="FF 6x1"),WEEKDAY($F1964,2)=6,AND($A1964=$A1953,$L1953&gt;0)),"Folga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Folga prevista pelo ciclo</v>
      </c>
      <c r="W1964" s="34">
        <f>IF(OR(OR($D1964="6x1",$D1964="FF 6x1"),$D1964="5x2"),"",IF($AB1964&lt;&gt;$AB1963,IF(IFERROR(INDEX(Cadastro!$F$5:$F$112,$AB1964),"")="",IF($L1964&gt;0,1,0),IF(IFERROR(INDEX(Cadastro!$F$5:$F$112,$AB1964),"")&lt;=IFERROR(INDEX(Parâmetros!$B$39:$B$48,MATCH($E1964,Parâmetros!$A$39:$A$48,0)),99),IFERROR(INDEX(Cadastro!$F$5:$F$112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0</v>
      </c>
      <c r="X1964" s="34">
        <f>IF(OR(OR($D1964="6x1",$D1964="FF 6x1"),$D1964="5x2"),"",IF($AB1964&lt;&gt;$AB1963,IF(IFERROR(INDEX(Cadastro!$F$5:$F$112,$AB1964),"")="",0,IF(IFERROR(INDEX(Cadastro!$F$5:$F$112,$AB1964),"")&gt;IFERROR(INDEX(Parâmetros!$B$39:$B$48,MATCH($E1964,Parâmetros!$A$39:$A$48,0)),99),IFERROR(INDEX(Cadastro!$F$5:$F$112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1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registro"),IF(AND($AB1964&lt;&gt;$AB1963,IFERROR(INDEX(Cadastro!$F$5:$F$112,$AB1964),"")=""),"Indeterminado (início da série)",IF($X1964&gt;0,"Folga","Falta de registro"))))))))</f>
        <v>Folga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IFERROR(MATCH($A1964&amp;"|"&amp;TEXT(_xlfn.MAXIFS(Cadastro!$E$5:$E$112,Cadastro!$A$5:$A$112,$A1964,Cadastro!$E$5:$E$112,"&lt;="&amp;$F1964),"yyyymmdd"),Cadastro!$I$5:$I$112,0),"")</f>
        <v>72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12299</v>
      </c>
      <c r="B1965" s="17" t="s">
        <v>212</v>
      </c>
      <c r="C1965" s="17" t="str">
        <f>IFERROR(INDEX(Cadastro!$C$5:$C$112,$AB1965),"NÃO INFORMADO")</f>
        <v>INS</v>
      </c>
      <c r="D1965" s="17" t="str">
        <f>IFERROR(INDEX(Cadastro!$D$5:$D$112,$AB1965),"")</f>
        <v>A</v>
      </c>
      <c r="E1965" s="17" t="str">
        <f>IFERROR(INDEX(Cadastro!$G$5:$G$112,$AB1965),"")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folga da escala 5x2",IF($Y1965="Folga",IF(AND($D1965="5x2",OR(WEEKDAY($F1965,2)=6,WEEKDAY($F1965,2)=7)),"Folga de fim de semana da escala 5x2",IF(AND(OR($D1965="6x1",$D1965="FF 6x1"),WEEKDAY($F1965,2)=6,AND($A1965=$A1954,$L1954&gt;0)),"Folga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1 de 5 do ciclo</v>
      </c>
      <c r="W1965" s="34">
        <f>IF(OR(OR($D1965="6x1",$D1965="FF 6x1"),$D1965="5x2"),"",IF($AB1965&lt;&gt;$AB1964,IF(IFERROR(INDEX(Cadastro!$F$5:$F$112,$AB1965),"")="",IF($L1965&gt;0,1,0),IF(IFERROR(INDEX(Cadastro!$F$5:$F$112,$AB1965),"")&lt;=IFERROR(INDEX(Parâmetros!$B$39:$B$48,MATCH($E1965,Parâmetros!$A$39:$A$48,0)),99),IFERROR(INDEX(Cadastro!$F$5:$F$112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1</v>
      </c>
      <c r="X1965" s="34">
        <f>IF(OR(OR($D1965="6x1",$D1965="FF 6x1"),$D1965="5x2"),"",IF($AB1965&lt;&gt;$AB1964,IF(IFERROR(INDEX(Cadastro!$F$5:$F$112,$AB1965),"")="",0,IF(IFERROR(INDEX(Cadastro!$F$5:$F$112,$AB1965),"")&gt;IFERROR(INDEX(Parâmetros!$B$39:$B$48,MATCH($E1965,Parâmetros!$A$39:$A$48,0)),99),IFERROR(INDEX(Cadastro!$F$5:$F$112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registro"),IF(AND($AB1965&lt;&gt;$AB1964,IFERROR(INDEX(Cadastro!$F$5:$F$112,$AB1965),"")=""),"Indeterminado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IFERROR(MATCH($A1965&amp;"|"&amp;TEXT(_xlfn.MAXIFS(Cadastro!$E$5:$E$112,Cadastro!$A$5:$A$112,$A1965,Cadastro!$E$5:$E$112,"&lt;="&amp;$F1965),"yyyymmdd"),Cadastro!$I$5:$I$112,0),"")</f>
        <v>72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12299</v>
      </c>
      <c r="B1966" s="17" t="s">
        <v>212</v>
      </c>
      <c r="C1966" s="17" t="str">
        <f>IFERROR(INDEX(Cadastro!$C$5:$C$112,$AB1966),"NÃO INFORMADO")</f>
        <v>INS</v>
      </c>
      <c r="D1966" s="17" t="str">
        <f>IFERROR(INDEX(Cadastro!$D$5:$D$112,$AB1966),"")</f>
        <v>A</v>
      </c>
      <c r="E1966" s="17" t="str">
        <f>IFERROR(INDEX(Cadastro!$G$5:$G$112,$AB1966),"")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folga da escala 5x2",IF($Y1966="Folga",IF(AND($D1966="5x2",OR(WEEKDAY($F1966,2)=6,WEEKDAY($F1966,2)=7)),"Folga de fim de semana da escala 5x2",IF(AND(OR($D1966="6x1",$D1966="FF 6x1"),WEEKDAY($F1966,2)=6,AND($A1966=$A1955,$L1955&gt;0)),"Folga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2 de 5 do ciclo</v>
      </c>
      <c r="W1966" s="34">
        <f>IF(OR(OR($D1966="6x1",$D1966="FF 6x1"),$D1966="5x2"),"",IF($AB1966&lt;&gt;$AB1965,IF(IFERROR(INDEX(Cadastro!$F$5:$F$112,$AB1966),"")="",IF($L1966&gt;0,1,0),IF(IFERROR(INDEX(Cadastro!$F$5:$F$112,$AB1966),"")&lt;=IFERROR(INDEX(Parâmetros!$B$39:$B$48,MATCH($E1966,Parâmetros!$A$39:$A$48,0)),99),IFERROR(INDEX(Cadastro!$F$5:$F$112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2</v>
      </c>
      <c r="X1966" s="34">
        <f>IF(OR(OR($D1966="6x1",$D1966="FF 6x1"),$D1966="5x2"),"",IF($AB1966&lt;&gt;$AB1965,IF(IFERROR(INDEX(Cadastro!$F$5:$F$112,$AB1966),"")="",0,IF(IFERROR(INDEX(Cadastro!$F$5:$F$112,$AB1966),"")&gt;IFERROR(INDEX(Parâmetros!$B$39:$B$48,MATCH($E1966,Parâmetros!$A$39:$A$48,0)),99),IFERROR(INDEX(Cadastro!$F$5:$F$112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registro"),IF(AND($AB1966&lt;&gt;$AB1965,IFERROR(INDEX(Cadastro!$F$5:$F$112,$AB1966),"")=""),"Indeterminado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IFERROR(MATCH($A1966&amp;"|"&amp;TEXT(_xlfn.MAXIFS(Cadastro!$E$5:$E$112,Cadastro!$A$5:$A$112,$A1966,Cadastro!$E$5:$E$112,"&lt;="&amp;$F1966),"yyyymmdd"),Cadastro!$I$5:$I$112,0),"")</f>
        <v>72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12299</v>
      </c>
      <c r="B1967" s="17" t="s">
        <v>212</v>
      </c>
      <c r="C1967" s="17" t="str">
        <f>IFERROR(INDEX(Cadastro!$C$5:$C$112,$AB1967),"NÃO INFORMADO")</f>
        <v>INS</v>
      </c>
      <c r="D1967" s="17" t="str">
        <f>IFERROR(INDEX(Cadastro!$D$5:$D$112,$AB1967),"")</f>
        <v>A</v>
      </c>
      <c r="E1967" s="17" t="str">
        <f>IFERROR(INDEX(Cadastro!$G$5:$G$112,$AB1967),"")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>A</v>
      </c>
      <c r="L1967" s="30">
        <f>SUMIFS(Dados!$E:$E,Dados!$A:$A,$A1967,Dados!$S:$S,$F1967)</f>
        <v>0</v>
      </c>
      <c r="M1967" s="30">
        <f>IFERROR(INDEX(Parâmetros!$E$6:$E$11,MATCH($K1967,Parâmetros!$A$6:$A$11,0)),"")</f>
        <v>7.58</v>
      </c>
      <c r="N1967" s="33">
        <f t="shared" si="331"/>
        <v>0</v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Fora da apuração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folga da escala 5x2",IF($Y1967="Folga",IF(AND($D1967="5x2",OR(WEEKDAY($F1967,2)=6,WEEKDAY($F1967,2)=7)),"Folga de fim de semana da escala 5x2",IF(AND(OR($D1967="6x1",$D1967="FF 6x1"),WEEKDAY($F1967,2)=6,AND($A1967=$A1956,$L1956&gt;0)),"Folga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FALTA DE REGISTRO · dia 3 de 5 do ciclo</v>
      </c>
      <c r="W1967" s="34">
        <f>IF(OR(OR($D1967="6x1",$D1967="FF 6x1"),$D1967="5x2"),"",IF($AB1967&lt;&gt;$AB1966,IF(IFERROR(INDEX(Cadastro!$F$5:$F$112,$AB1967),"")="",IF($L1967&gt;0,1,0),IF(IFERROR(INDEX(Cadastro!$F$5:$F$112,$AB1967),"")&lt;=IFERROR(INDEX(Parâmetros!$B$39:$B$48,MATCH($E1967,Parâmetros!$A$39:$A$48,0)),99),IFERROR(INDEX(Cadastro!$F$5:$F$112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3</v>
      </c>
      <c r="X1967" s="34">
        <f>IF(OR(OR($D1967="6x1",$D1967="FF 6x1"),$D1967="5x2"),"",IF($AB1967&lt;&gt;$AB1966,IF(IFERROR(INDEX(Cadastro!$F$5:$F$112,$AB1967),"")="",0,IF(IFERROR(INDEX(Cadastro!$F$5:$F$112,$AB1967),"")&gt;IFERROR(INDEX(Parâmetros!$B$39:$B$48,MATCH($E1967,Parâmetros!$A$39:$A$48,0)),99),IFERROR(INDEX(Cadastro!$F$5:$F$112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0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registro"),IF(AND($AB1967&lt;&gt;$AB1966,IFERROR(INDEX(Cadastro!$F$5:$F$112,$AB1967),"")=""),"Indeterminado (início da série)",IF($X1967&gt;0,"Folga","Falta de registro"))))))))</f>
        <v>Falta de registro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IFERROR(MATCH($A1967&amp;"|"&amp;TEXT(_xlfn.MAXIFS(Cadastro!$E$5:$E$112,Cadastro!$A$5:$A$112,$A1967,Cadastro!$E$5:$E$112,"&lt;="&amp;$F1967),"yyyymmdd"),Cadastro!$I$5:$I$112,0),"")</f>
        <v>72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12299</v>
      </c>
      <c r="B1968" s="17" t="s">
        <v>212</v>
      </c>
      <c r="C1968" s="17" t="str">
        <f>IFERROR(INDEX(Cadastro!$C$5:$C$112,$AB1968),"NÃO INFORMADO")</f>
        <v>INS</v>
      </c>
      <c r="D1968" s="17" t="str">
        <f>IFERROR(INDEX(Cadastro!$D$5:$D$112,$AB1968),"")</f>
        <v>A</v>
      </c>
      <c r="E1968" s="17" t="str">
        <f>IFERROR(INDEX(Cadastro!$G$5:$G$112,$AB1968),"")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folga da escala 5x2",IF($Y1968="Folga",IF(AND($D1968="5x2",OR(WEEKDAY($F1968,2)=6,WEEKDAY($F1968,2)=7)),"Folga de fim de semana da escala 5x2",IF(AND(OR($D1968="6x1",$D1968="FF 6x1"),WEEKDAY($F1968,2)=6,AND($A1968=$A1957,$L1957&gt;0)),"Folga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4 de 5 do ciclo</v>
      </c>
      <c r="W1968" s="34">
        <f>IF(OR(OR($D1968="6x1",$D1968="FF 6x1"),$D1968="5x2"),"",IF($AB1968&lt;&gt;$AB1967,IF(IFERROR(INDEX(Cadastro!$F$5:$F$112,$AB1968),"")="",IF($L1968&gt;0,1,0),IF(IFERROR(INDEX(Cadastro!$F$5:$F$112,$AB1968),"")&lt;=IFERROR(INDEX(Parâmetros!$B$39:$B$48,MATCH($E1968,Parâmetros!$A$39:$A$48,0)),99),IFERROR(INDEX(Cadastro!$F$5:$F$112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4</v>
      </c>
      <c r="X1968" s="34">
        <f>IF(OR(OR($D1968="6x1",$D1968="FF 6x1"),$D1968="5x2"),"",IF($AB1968&lt;&gt;$AB1967,IF(IFERROR(INDEX(Cadastro!$F$5:$F$112,$AB1968),"")="",0,IF(IFERROR(INDEX(Cadastro!$F$5:$F$112,$AB1968),"")&gt;IFERROR(INDEX(Parâmetros!$B$39:$B$48,MATCH($E1968,Parâmetros!$A$39:$A$48,0)),99),IFERROR(INDEX(Cadastro!$F$5:$F$112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registro"),IF(AND($AB1968&lt;&gt;$AB1967,IFERROR(INDEX(Cadastro!$F$5:$F$112,$AB1968),"")=""),"Indeterminado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IFERROR(MATCH($A1968&amp;"|"&amp;TEXT(_xlfn.MAXIFS(Cadastro!$E$5:$E$112,Cadastro!$A$5:$A$112,$A1968,Cadastro!$E$5:$E$112,"&lt;="&amp;$F1968),"yyyymmdd"),Cadastro!$I$5:$I$112,0),"")</f>
        <v>72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12299</v>
      </c>
      <c r="B1969" s="17" t="s">
        <v>212</v>
      </c>
      <c r="C1969" s="17" t="str">
        <f>IFERROR(INDEX(Cadastro!$C$5:$C$112,$AB1969),"NÃO INFORMADO")</f>
        <v>INS</v>
      </c>
      <c r="D1969" s="17" t="str">
        <f>IFERROR(INDEX(Cadastro!$D$5:$D$112,$AB1969),"")</f>
        <v>A</v>
      </c>
      <c r="E1969" s="17" t="str">
        <f>IFERROR(INDEX(Cadastro!$G$5:$G$112,$AB1969),"")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folga da escala 5x2",IF($Y1969="Folga",IF(AND($D1969="5x2",OR(WEEKDAY($F1969,2)=6,WEEKDAY($F1969,2)=7)),"Folga de fim de semana da escala 5x2",IF(AND(OR($D1969="6x1",$D1969="FF 6x1"),WEEKDAY($F1969,2)=6,AND($A1969=$A1958,$L1958&gt;0)),"Folga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5 de 5 do ciclo</v>
      </c>
      <c r="W1969" s="34">
        <f>IF(OR(OR($D1969="6x1",$D1969="FF 6x1"),$D1969="5x2"),"",IF($AB1969&lt;&gt;$AB1968,IF(IFERROR(INDEX(Cadastro!$F$5:$F$112,$AB1969),"")="",IF($L1969&gt;0,1,0),IF(IFERROR(INDEX(Cadastro!$F$5:$F$112,$AB1969),"")&lt;=IFERROR(INDEX(Parâmetros!$B$39:$B$48,MATCH($E1969,Parâmetros!$A$39:$A$48,0)),99),IFERROR(INDEX(Cadastro!$F$5:$F$112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5</v>
      </c>
      <c r="X1969" s="34">
        <f>IF(OR(OR($D1969="6x1",$D1969="FF 6x1"),$D1969="5x2"),"",IF($AB1969&lt;&gt;$AB1968,IF(IFERROR(INDEX(Cadastro!$F$5:$F$112,$AB1969),"")="",0,IF(IFERROR(INDEX(Cadastro!$F$5:$F$112,$AB1969),"")&gt;IFERROR(INDEX(Parâmetros!$B$39:$B$48,MATCH($E1969,Parâmetros!$A$39:$A$48,0)),99),IFERROR(INDEX(Cadastro!$F$5:$F$112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registro"),IF(AND($AB1969&lt;&gt;$AB1968,IFERROR(INDEX(Cadastro!$F$5:$F$112,$AB1969),"")=""),"Indeterminado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IFERROR(MATCH($A1969&amp;"|"&amp;TEXT(_xlfn.MAXIFS(Cadastro!$E$5:$E$112,Cadastro!$A$5:$A$112,$A1969,Cadastro!$E$5:$E$112,"&lt;="&amp;$F1969),"yyyymmdd"),Cadastro!$I$5:$I$112,0),"")</f>
        <v>72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12299</v>
      </c>
      <c r="B1970" s="17" t="s">
        <v>212</v>
      </c>
      <c r="C1970" s="17" t="str">
        <f>IFERROR(INDEX(Cadastro!$C$5:$C$112,$AB1970),"NÃO INFORMADO")</f>
        <v>INS</v>
      </c>
      <c r="D1970" s="17" t="str">
        <f>IFERROR(INDEX(Cadastro!$D$5:$D$112,$AB1970),"")</f>
        <v>A</v>
      </c>
      <c r="E1970" s="17" t="str">
        <f>IFERROR(INDEX(Cadastro!$G$5:$G$112,$AB1970),"")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/>
      </c>
      <c r="L1970" s="30">
        <f>SUMIFS(Dados!$E:$E,Dados!$A:$A,$A1970,Dados!$S:$S,$F1970)</f>
        <v>0</v>
      </c>
      <c r="M1970" s="30" t="str">
        <f>IFERROR(INDEX(Parâmetros!$E$6:$E$11,MATCH($K1970,Parâmetros!$A$6:$A$11,0)),"")</f>
        <v/>
      </c>
      <c r="N1970" s="33" t="str">
        <f t="shared" si="331"/>
        <v/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Folga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folga da escala 5x2",IF($Y1970="Folga",IF(AND($D1970="5x2",OR(WEEKDAY($F1970,2)=6,WEEKDAY($F1970,2)=7)),"Folga de fim de semana da escala 5x2",IF(AND(OR($D1970="6x1",$D1970="FF 6x1"),WEEKDAY($F1970,2)=6,AND($A1970=$A1959,$L1959&gt;0)),"Folga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Folga prevista pelo ciclo</v>
      </c>
      <c r="W1970" s="34">
        <f>IF(OR(OR($D1970="6x1",$D1970="FF 6x1"),$D1970="5x2"),"",IF($AB1970&lt;&gt;$AB1969,IF(IFERROR(INDEX(Cadastro!$F$5:$F$112,$AB1970),"")="",IF($L1970&gt;0,1,0),IF(IFERROR(INDEX(Cadastro!$F$5:$F$112,$AB1970),"")&lt;=IFERROR(INDEX(Parâmetros!$B$39:$B$48,MATCH($E1970,Parâmetros!$A$39:$A$48,0)),99),IFERROR(INDEX(Cadastro!$F$5:$F$112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0</v>
      </c>
      <c r="X1970" s="34">
        <f>IF(OR(OR($D1970="6x1",$D1970="FF 6x1"),$D1970="5x2"),"",IF($AB1970&lt;&gt;$AB1969,IF(IFERROR(INDEX(Cadastro!$F$5:$F$112,$AB1970),"")="",0,IF(IFERROR(INDEX(Cadastro!$F$5:$F$112,$AB1970),"")&gt;IFERROR(INDEX(Parâmetros!$B$39:$B$48,MATCH($E1970,Parâmetros!$A$39:$A$48,0)),99),IFERROR(INDEX(Cadastro!$F$5:$F$112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1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registro"),IF(AND($AB1970&lt;&gt;$AB1969,IFERROR(INDEX(Cadastro!$F$5:$F$112,$AB1970),"")=""),"Indeterminado (início da série)",IF($X1970&gt;0,"Folga","Falta de registro"))))))))</f>
        <v>Folga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IFERROR(MATCH($A1970&amp;"|"&amp;TEXT(_xlfn.MAXIFS(Cadastro!$E$5:$E$112,Cadastro!$A$5:$A$112,$A1970,Cadastro!$E$5:$E$112,"&lt;="&amp;$F1970),"yyyymmdd"),Cadastro!$I$5:$I$112,0),"")</f>
        <v>72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12299</v>
      </c>
      <c r="B1971" s="17" t="s">
        <v>212</v>
      </c>
      <c r="C1971" s="17" t="str">
        <f>IFERROR(INDEX(Cadastro!$C$5:$C$112,$AB1971),"NÃO INFORMADO")</f>
        <v>INS</v>
      </c>
      <c r="D1971" s="17" t="str">
        <f>IFERROR(INDEX(Cadastro!$D$5:$D$112,$AB1971),"")</f>
        <v>A</v>
      </c>
      <c r="E1971" s="17" t="str">
        <f>IFERROR(INDEX(Cadastro!$G$5:$G$112,$AB1971),"")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folga da escala 5x2",IF($Y1971="Folga",IF(AND($D1971="5x2",OR(WEEKDAY($F1971,2)=6,WEEKDAY($F1971,2)=7)),"Folga de fim de semana da escala 5x2",IF(AND(OR($D1971="6x1",$D1971="FF 6x1"),WEEKDAY($F1971,2)=6,AND($A1971=$A1960,$L1960&gt;0)),"Folga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1 de 5 do ciclo</v>
      </c>
      <c r="W1971" s="34">
        <f>IF(OR(OR($D1971="6x1",$D1971="FF 6x1"),$D1971="5x2"),"",IF($AB1971&lt;&gt;$AB1970,IF(IFERROR(INDEX(Cadastro!$F$5:$F$112,$AB1971),"")="",IF($L1971&gt;0,1,0),IF(IFERROR(INDEX(Cadastro!$F$5:$F$112,$AB1971),"")&lt;=IFERROR(INDEX(Parâmetros!$B$39:$B$48,MATCH($E1971,Parâmetros!$A$39:$A$48,0)),99),IFERROR(INDEX(Cadastro!$F$5:$F$112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1</v>
      </c>
      <c r="X1971" s="34">
        <f>IF(OR(OR($D1971="6x1",$D1971="FF 6x1"),$D1971="5x2"),"",IF($AB1971&lt;&gt;$AB1970,IF(IFERROR(INDEX(Cadastro!$F$5:$F$112,$AB1971),"")="",0,IF(IFERROR(INDEX(Cadastro!$F$5:$F$112,$AB1971),"")&gt;IFERROR(INDEX(Parâmetros!$B$39:$B$48,MATCH($E1971,Parâmetros!$A$39:$A$48,0)),99),IFERROR(INDEX(Cadastro!$F$5:$F$112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registro"),IF(AND($AB1971&lt;&gt;$AB1970,IFERROR(INDEX(Cadastro!$F$5:$F$112,$AB1971),"")=""),"Indeterminado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IFERROR(MATCH($A1971&amp;"|"&amp;TEXT(_xlfn.MAXIFS(Cadastro!$E$5:$E$112,Cadastro!$A$5:$A$112,$A1971,Cadastro!$E$5:$E$112,"&lt;="&amp;$F1971),"yyyymmdd"),Cadastro!$I$5:$I$112,0),"")</f>
        <v>72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12299</v>
      </c>
      <c r="B1972" s="17" t="s">
        <v>212</v>
      </c>
      <c r="C1972" s="17" t="str">
        <f>IFERROR(INDEX(Cadastro!$C$5:$C$112,$AB1972),"NÃO INFORMADO")</f>
        <v>INS</v>
      </c>
      <c r="D1972" s="17" t="str">
        <f>IFERROR(INDEX(Cadastro!$D$5:$D$112,$AB1972),"")</f>
        <v>A</v>
      </c>
      <c r="E1972" s="17" t="str">
        <f>IFERROR(INDEX(Cadastro!$G$5:$G$112,$AB1972),"")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folga da escala 5x2",IF($Y1972="Folga",IF(AND($D1972="5x2",OR(WEEKDAY($F1972,2)=6,WEEKDAY($F1972,2)=7)),"Folga de fim de semana da escala 5x2",IF(AND(OR($D1972="6x1",$D1972="FF 6x1"),WEEKDAY($F1972,2)=6,AND($A1972=$A1961,$L1961&gt;0)),"Folga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2 de 5 do ciclo</v>
      </c>
      <c r="W1972" s="34">
        <f>IF(OR(OR($D1972="6x1",$D1972="FF 6x1"),$D1972="5x2"),"",IF($AB1972&lt;&gt;$AB1971,IF(IFERROR(INDEX(Cadastro!$F$5:$F$112,$AB1972),"")="",IF($L1972&gt;0,1,0),IF(IFERROR(INDEX(Cadastro!$F$5:$F$112,$AB1972),"")&lt;=IFERROR(INDEX(Parâmetros!$B$39:$B$48,MATCH($E1972,Parâmetros!$A$39:$A$48,0)),99),IFERROR(INDEX(Cadastro!$F$5:$F$112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2</v>
      </c>
      <c r="X1972" s="34">
        <f>IF(OR(OR($D1972="6x1",$D1972="FF 6x1"),$D1972="5x2"),"",IF($AB1972&lt;&gt;$AB1971,IF(IFERROR(INDEX(Cadastro!$F$5:$F$112,$AB1972),"")="",0,IF(IFERROR(INDEX(Cadastro!$F$5:$F$112,$AB1972),"")&gt;IFERROR(INDEX(Parâmetros!$B$39:$B$48,MATCH($E1972,Parâmetros!$A$39:$A$48,0)),99),IFERROR(INDEX(Cadastro!$F$5:$F$112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registro"),IF(AND($AB1972&lt;&gt;$AB1971,IFERROR(INDEX(Cadastro!$F$5:$F$112,$AB1972),"")=""),"Indeterminado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IFERROR(MATCH($A1972&amp;"|"&amp;TEXT(_xlfn.MAXIFS(Cadastro!$E$5:$E$112,Cadastro!$A$5:$A$112,$A1972,Cadastro!$E$5:$E$112,"&lt;="&amp;$F1972),"yyyymmdd"),Cadastro!$I$5:$I$112,0),"")</f>
        <v>72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12299</v>
      </c>
      <c r="B1973" s="17" t="s">
        <v>212</v>
      </c>
      <c r="C1973" s="17" t="str">
        <f>IFERROR(INDEX(Cadastro!$C$5:$C$112,$AB1973),"NÃO INFORMADO")</f>
        <v>INS</v>
      </c>
      <c r="D1973" s="17" t="str">
        <f>IFERROR(INDEX(Cadastro!$D$5:$D$112,$AB1973),"")</f>
        <v>A</v>
      </c>
      <c r="E1973" s="17" t="str">
        <f>IFERROR(INDEX(Cadastro!$G$5:$G$112,$AB1973),"")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>A</v>
      </c>
      <c r="L1973" s="30">
        <f>SUMIFS(Dados!$E:$E,Dados!$A:$A,$A1973,Dados!$S:$S,$F1973)</f>
        <v>0</v>
      </c>
      <c r="M1973" s="30">
        <f>IFERROR(INDEX(Parâmetros!$E$6:$E$11,MATCH($K1973,Parâmetros!$A$6:$A$11,0)),"")</f>
        <v>7.58</v>
      </c>
      <c r="N1973" s="33">
        <f t="shared" si="331"/>
        <v>0</v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Fora da apuração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folga da escala 5x2",IF($Y1973="Folga",IF(AND($D1973="5x2",OR(WEEKDAY($F1973,2)=6,WEEKDAY($F1973,2)=7)),"Folga de fim de semana da escala 5x2",IF(AND(OR($D1973="6x1",$D1973="FF 6x1"),WEEKDAY($F1973,2)=6,AND($A1973=$A1962,$L1962&gt;0)),"Folga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FALTA DE REGISTRO · dia 3 de 5 do ciclo</v>
      </c>
      <c r="W1973" s="34">
        <f>IF(OR(OR($D1973="6x1",$D1973="FF 6x1"),$D1973="5x2"),"",IF($AB1973&lt;&gt;$AB1972,IF(IFERROR(INDEX(Cadastro!$F$5:$F$112,$AB1973),"")="",IF($L1973&gt;0,1,0),IF(IFERROR(INDEX(Cadastro!$F$5:$F$112,$AB1973),"")&lt;=IFERROR(INDEX(Parâmetros!$B$39:$B$48,MATCH($E1973,Parâmetros!$A$39:$A$48,0)),99),IFERROR(INDEX(Cadastro!$F$5:$F$112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3</v>
      </c>
      <c r="X1973" s="34">
        <f>IF(OR(OR($D1973="6x1",$D1973="FF 6x1"),$D1973="5x2"),"",IF($AB1973&lt;&gt;$AB1972,IF(IFERROR(INDEX(Cadastro!$F$5:$F$112,$AB1973),"")="",0,IF(IFERROR(INDEX(Cadastro!$F$5:$F$112,$AB1973),"")&gt;IFERROR(INDEX(Parâmetros!$B$39:$B$48,MATCH($E1973,Parâmetros!$A$39:$A$48,0)),99),IFERROR(INDEX(Cadastro!$F$5:$F$112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0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registro"),IF(AND($AB1973&lt;&gt;$AB1972,IFERROR(INDEX(Cadastro!$F$5:$F$112,$AB1973),"")=""),"Indeterminado (início da série)",IF($X1973&gt;0,"Folga","Falta de registro"))))))))</f>
        <v>Falta de registro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IFERROR(MATCH($A1973&amp;"|"&amp;TEXT(_xlfn.MAXIFS(Cadastro!$E$5:$E$112,Cadastro!$A$5:$A$112,$A1973,Cadastro!$E$5:$E$112,"&lt;="&amp;$F1973),"yyyymmdd"),Cadastro!$I$5:$I$112,0),"")</f>
        <v>72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12299</v>
      </c>
      <c r="B1974" s="17" t="s">
        <v>212</v>
      </c>
      <c r="C1974" s="17" t="str">
        <f>IFERROR(INDEX(Cadastro!$C$5:$C$112,$AB1974),"NÃO INFORMADO")</f>
        <v>INS</v>
      </c>
      <c r="D1974" s="17" t="str">
        <f>IFERROR(INDEX(Cadastro!$D$5:$D$112,$AB1974),"")</f>
        <v>A</v>
      </c>
      <c r="E1974" s="17" t="str">
        <f>IFERROR(INDEX(Cadastro!$G$5:$G$112,$AB1974),"")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folga da escala 5x2",IF($Y1974="Folga",IF(AND($D1974="5x2",OR(WEEKDAY($F1974,2)=6,WEEKDAY($F1974,2)=7)),"Folga de fim de semana da escala 5x2",IF(AND(OR($D1974="6x1",$D1974="FF 6x1"),WEEKDAY($F1974,2)=6,AND($A1974=$A1963,$L1963&gt;0)),"Folga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4 de 5 do ciclo</v>
      </c>
      <c r="W1974" s="34">
        <f>IF(OR(OR($D1974="6x1",$D1974="FF 6x1"),$D1974="5x2"),"",IF($AB1974&lt;&gt;$AB1973,IF(IFERROR(INDEX(Cadastro!$F$5:$F$112,$AB1974),"")="",IF($L1974&gt;0,1,0),IF(IFERROR(INDEX(Cadastro!$F$5:$F$112,$AB1974),"")&lt;=IFERROR(INDEX(Parâmetros!$B$39:$B$48,MATCH($E1974,Parâmetros!$A$39:$A$48,0)),99),IFERROR(INDEX(Cadastro!$F$5:$F$112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4</v>
      </c>
      <c r="X1974" s="34">
        <f>IF(OR(OR($D1974="6x1",$D1974="FF 6x1"),$D1974="5x2"),"",IF($AB1974&lt;&gt;$AB1973,IF(IFERROR(INDEX(Cadastro!$F$5:$F$112,$AB1974),"")="",0,IF(IFERROR(INDEX(Cadastro!$F$5:$F$112,$AB1974),"")&gt;IFERROR(INDEX(Parâmetros!$B$39:$B$48,MATCH($E1974,Parâmetros!$A$39:$A$48,0)),99),IFERROR(INDEX(Cadastro!$F$5:$F$112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registro"),IF(AND($AB1974&lt;&gt;$AB1973,IFERROR(INDEX(Cadastro!$F$5:$F$112,$AB1974),"")=""),"Indeterminado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IFERROR(MATCH($A1974&amp;"|"&amp;TEXT(_xlfn.MAXIFS(Cadastro!$E$5:$E$112,Cadastro!$A$5:$A$112,$A1974,Cadastro!$E$5:$E$112,"&lt;="&amp;$F1974),"yyyymmdd"),Cadastro!$I$5:$I$112,0),"")</f>
        <v>72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12299</v>
      </c>
      <c r="B1975" s="17" t="s">
        <v>212</v>
      </c>
      <c r="C1975" s="17" t="str">
        <f>IFERROR(INDEX(Cadastro!$C$5:$C$112,$AB1975),"NÃO INFORMADO")</f>
        <v>INS</v>
      </c>
      <c r="D1975" s="17" t="str">
        <f>IFERROR(INDEX(Cadastro!$D$5:$D$112,$AB1975),"")</f>
        <v>A</v>
      </c>
      <c r="E1975" s="17" t="str">
        <f>IFERROR(INDEX(Cadastro!$G$5:$G$112,$AB1975),"")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folga da escala 5x2",IF($Y1975="Folga",IF(AND($D1975="5x2",OR(WEEKDAY($F1975,2)=6,WEEKDAY($F1975,2)=7)),"Folga de fim de semana da escala 5x2",IF(AND(OR($D1975="6x1",$D1975="FF 6x1"),WEEKDAY($F1975,2)=6,AND($A1975=$A1964,$L1964&gt;0)),"Folga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5 de 5 do ciclo</v>
      </c>
      <c r="W1975" s="34">
        <f>IF(OR(OR($D1975="6x1",$D1975="FF 6x1"),$D1975="5x2"),"",IF($AB1975&lt;&gt;$AB1974,IF(IFERROR(INDEX(Cadastro!$F$5:$F$112,$AB1975),"")="",IF($L1975&gt;0,1,0),IF(IFERROR(INDEX(Cadastro!$F$5:$F$112,$AB1975),"")&lt;=IFERROR(INDEX(Parâmetros!$B$39:$B$48,MATCH($E1975,Parâmetros!$A$39:$A$48,0)),99),IFERROR(INDEX(Cadastro!$F$5:$F$112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5</v>
      </c>
      <c r="X1975" s="34">
        <f>IF(OR(OR($D1975="6x1",$D1975="FF 6x1"),$D1975="5x2"),"",IF($AB1975&lt;&gt;$AB1974,IF(IFERROR(INDEX(Cadastro!$F$5:$F$112,$AB1975),"")="",0,IF(IFERROR(INDEX(Cadastro!$F$5:$F$112,$AB1975),"")&gt;IFERROR(INDEX(Parâmetros!$B$39:$B$48,MATCH($E1975,Parâmetros!$A$39:$A$48,0)),99),IFERROR(INDEX(Cadastro!$F$5:$F$112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registro"),IF(AND($AB1975&lt;&gt;$AB1974,IFERROR(INDEX(Cadastro!$F$5:$F$112,$AB1975),"")=""),"Indeterminado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IFERROR(MATCH($A1975&amp;"|"&amp;TEXT(_xlfn.MAXIFS(Cadastro!$E$5:$E$112,Cadastro!$A$5:$A$112,$A1975,Cadastro!$E$5:$E$112,"&lt;="&amp;$F1975),"yyyymmdd"),Cadastro!$I$5:$I$112,0),"")</f>
        <v>72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12299</v>
      </c>
      <c r="B1976" s="17" t="s">
        <v>212</v>
      </c>
      <c r="C1976" s="17" t="str">
        <f>IFERROR(INDEX(Cadastro!$C$5:$C$112,$AB1976),"NÃO INFORMADO")</f>
        <v>INS</v>
      </c>
      <c r="D1976" s="17" t="str">
        <f>IFERROR(INDEX(Cadastro!$D$5:$D$112,$AB1976),"")</f>
        <v>A</v>
      </c>
      <c r="E1976" s="17" t="str">
        <f>IFERROR(INDEX(Cadastro!$G$5:$G$112,$AB1976),"")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/>
      </c>
      <c r="L1976" s="30">
        <f>SUMIFS(Dados!$E:$E,Dados!$A:$A,$A1976,Dados!$S:$S,$F1976)</f>
        <v>0</v>
      </c>
      <c r="M1976" s="30" t="str">
        <f>IFERROR(INDEX(Parâmetros!$E$6:$E$11,MATCH($K1976,Parâmetros!$A$6:$A$11,0)),"")</f>
        <v/>
      </c>
      <c r="N1976" s="33" t="str">
        <f t="shared" si="331"/>
        <v/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Folga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folga da escala 5x2",IF($Y1976="Folga",IF(AND($D1976="5x2",OR(WEEKDAY($F1976,2)=6,WEEKDAY($F1976,2)=7)),"Folga de fim de semana da escala 5x2",IF(AND(OR($D1976="6x1",$D1976="FF 6x1"),WEEKDAY($F1976,2)=6,AND($A1976=$A1965,$L1965&gt;0)),"Folga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Folga prevista pelo ciclo</v>
      </c>
      <c r="W1976" s="34">
        <f>IF(OR(OR($D1976="6x1",$D1976="FF 6x1"),$D1976="5x2"),"",IF($AB1976&lt;&gt;$AB1975,IF(IFERROR(INDEX(Cadastro!$F$5:$F$112,$AB1976),"")="",IF($L1976&gt;0,1,0),IF(IFERROR(INDEX(Cadastro!$F$5:$F$112,$AB1976),"")&lt;=IFERROR(INDEX(Parâmetros!$B$39:$B$48,MATCH($E1976,Parâmetros!$A$39:$A$48,0)),99),IFERROR(INDEX(Cadastro!$F$5:$F$112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0</v>
      </c>
      <c r="X1976" s="34">
        <f>IF(OR(OR($D1976="6x1",$D1976="FF 6x1"),$D1976="5x2"),"",IF($AB1976&lt;&gt;$AB1975,IF(IFERROR(INDEX(Cadastro!$F$5:$F$112,$AB1976),"")="",0,IF(IFERROR(INDEX(Cadastro!$F$5:$F$112,$AB1976),"")&gt;IFERROR(INDEX(Parâmetros!$B$39:$B$48,MATCH($E1976,Parâmetros!$A$39:$A$48,0)),99),IFERROR(INDEX(Cadastro!$F$5:$F$112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1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registro"),IF(AND($AB1976&lt;&gt;$AB1975,IFERROR(INDEX(Cadastro!$F$5:$F$112,$AB1976),"")=""),"Indeterminado (início da série)",IF($X1976&gt;0,"Folga","Falta de registro"))))))))</f>
        <v>Folga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IFERROR(MATCH($A1976&amp;"|"&amp;TEXT(_xlfn.MAXIFS(Cadastro!$E$5:$E$112,Cadastro!$A$5:$A$112,$A1976,Cadastro!$E$5:$E$112,"&lt;="&amp;$F1976),"yyyymmdd"),Cadastro!$I$5:$I$112,0),"")</f>
        <v>72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12299</v>
      </c>
      <c r="B1977" s="17" t="s">
        <v>212</v>
      </c>
      <c r="C1977" s="17" t="str">
        <f>IFERROR(INDEX(Cadastro!$C$5:$C$112,$AB1977),"NÃO INFORMADO")</f>
        <v>INS</v>
      </c>
      <c r="D1977" s="17" t="str">
        <f>IFERROR(INDEX(Cadastro!$D$5:$D$112,$AB1977),"")</f>
        <v>A</v>
      </c>
      <c r="E1977" s="17" t="str">
        <f>IFERROR(INDEX(Cadastro!$G$5:$G$112,$AB1977),"")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folga da escala 5x2",IF($Y1977="Folga",IF(AND($D1977="5x2",OR(WEEKDAY($F1977,2)=6,WEEKDAY($F1977,2)=7)),"Folga de fim de semana da escala 5x2",IF(AND(OR($D1977="6x1",$D1977="FF 6x1"),WEEKDAY($F1977,2)=6,AND($A1977=$A1966,$L1966&gt;0)),"Folga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1 de 5 do ciclo</v>
      </c>
      <c r="W1977" s="34">
        <f>IF(OR(OR($D1977="6x1",$D1977="FF 6x1"),$D1977="5x2"),"",IF($AB1977&lt;&gt;$AB1976,IF(IFERROR(INDEX(Cadastro!$F$5:$F$112,$AB1977),"")="",IF($L1977&gt;0,1,0),IF(IFERROR(INDEX(Cadastro!$F$5:$F$112,$AB1977),"")&lt;=IFERROR(INDEX(Parâmetros!$B$39:$B$48,MATCH($E1977,Parâmetros!$A$39:$A$48,0)),99),IFERROR(INDEX(Cadastro!$F$5:$F$112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1</v>
      </c>
      <c r="X1977" s="34">
        <f>IF(OR(OR($D1977="6x1",$D1977="FF 6x1"),$D1977="5x2"),"",IF($AB1977&lt;&gt;$AB1976,IF(IFERROR(INDEX(Cadastro!$F$5:$F$112,$AB1977),"")="",0,IF(IFERROR(INDEX(Cadastro!$F$5:$F$112,$AB1977),"")&gt;IFERROR(INDEX(Parâmetros!$B$39:$B$48,MATCH($E1977,Parâmetros!$A$39:$A$48,0)),99),IFERROR(INDEX(Cadastro!$F$5:$F$112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registro"),IF(AND($AB1977&lt;&gt;$AB1976,IFERROR(INDEX(Cadastro!$F$5:$F$112,$AB1977),"")=""),"Indeterminado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IFERROR(MATCH($A1977&amp;"|"&amp;TEXT(_xlfn.MAXIFS(Cadastro!$E$5:$E$112,Cadastro!$A$5:$A$112,$A1977,Cadastro!$E$5:$E$112,"&lt;="&amp;$F1977),"yyyymmdd"),Cadastro!$I$5:$I$112,0),"")</f>
        <v>72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12299</v>
      </c>
      <c r="B1978" s="17" t="s">
        <v>212</v>
      </c>
      <c r="C1978" s="17" t="str">
        <f>IFERROR(INDEX(Cadastro!$C$5:$C$112,$AB1978),"NÃO INFORMADO")</f>
        <v>INS</v>
      </c>
      <c r="D1978" s="17" t="str">
        <f>IFERROR(INDEX(Cadastro!$D$5:$D$112,$AB1978),"")</f>
        <v>A</v>
      </c>
      <c r="E1978" s="17" t="str">
        <f>IFERROR(INDEX(Cadastro!$G$5:$G$112,$AB1978),"")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folga da escala 5x2",IF($Y1978="Folga",IF(AND($D1978="5x2",OR(WEEKDAY($F1978,2)=6,WEEKDAY($F1978,2)=7)),"Folga de fim de semana da escala 5x2",IF(AND(OR($D1978="6x1",$D1978="FF 6x1"),WEEKDAY($F1978,2)=6,AND($A1978=$A1967,$L1967&gt;0)),"Folga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2 de 5 do ciclo</v>
      </c>
      <c r="W1978" s="34">
        <f>IF(OR(OR($D1978="6x1",$D1978="FF 6x1"),$D1978="5x2"),"",IF($AB1978&lt;&gt;$AB1977,IF(IFERROR(INDEX(Cadastro!$F$5:$F$112,$AB1978),"")="",IF($L1978&gt;0,1,0),IF(IFERROR(INDEX(Cadastro!$F$5:$F$112,$AB1978),"")&lt;=IFERROR(INDEX(Parâmetros!$B$39:$B$48,MATCH($E1978,Parâmetros!$A$39:$A$48,0)),99),IFERROR(INDEX(Cadastro!$F$5:$F$112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2</v>
      </c>
      <c r="X1978" s="34">
        <f>IF(OR(OR($D1978="6x1",$D1978="FF 6x1"),$D1978="5x2"),"",IF($AB1978&lt;&gt;$AB1977,IF(IFERROR(INDEX(Cadastro!$F$5:$F$112,$AB1978),"")="",0,IF(IFERROR(INDEX(Cadastro!$F$5:$F$112,$AB1978),"")&gt;IFERROR(INDEX(Parâmetros!$B$39:$B$48,MATCH($E1978,Parâmetros!$A$39:$A$48,0)),99),IFERROR(INDEX(Cadastro!$F$5:$F$112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registro"),IF(AND($AB1978&lt;&gt;$AB1977,IFERROR(INDEX(Cadastro!$F$5:$F$112,$AB1978),"")=""),"Indeterminado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IFERROR(MATCH($A1978&amp;"|"&amp;TEXT(_xlfn.MAXIFS(Cadastro!$E$5:$E$112,Cadastro!$A$5:$A$112,$A1978,Cadastro!$E$5:$E$112,"&lt;="&amp;$F1978),"yyyymmdd"),Cadastro!$I$5:$I$112,0),"")</f>
        <v>72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12299</v>
      </c>
      <c r="B1979" s="17" t="s">
        <v>212</v>
      </c>
      <c r="C1979" s="17" t="str">
        <f>IFERROR(INDEX(Cadastro!$C$5:$C$112,$AB1979),"NÃO INFORMADO")</f>
        <v>INS</v>
      </c>
      <c r="D1979" s="17" t="str">
        <f>IFERROR(INDEX(Cadastro!$D$5:$D$112,$AB1979),"")</f>
        <v>A</v>
      </c>
      <c r="E1979" s="17" t="str">
        <f>IFERROR(INDEX(Cadastro!$G$5:$G$112,$AB1979),"")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>A</v>
      </c>
      <c r="L1979" s="30">
        <f>SUMIFS(Dados!$E:$E,Dados!$A:$A,$A1979,Dados!$S:$S,$F1979)</f>
        <v>0</v>
      </c>
      <c r="M1979" s="30">
        <f>IFERROR(INDEX(Parâmetros!$E$6:$E$11,MATCH($K1979,Parâmetros!$A$6:$A$11,0)),"")</f>
        <v>7.58</v>
      </c>
      <c r="N1979" s="33">
        <f t="shared" si="331"/>
        <v>0</v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Fora da apuração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folga da escala 5x2",IF($Y1979="Folga",IF(AND($D1979="5x2",OR(WEEKDAY($F1979,2)=6,WEEKDAY($F1979,2)=7)),"Folga de fim de semana da escala 5x2",IF(AND(OR($D1979="6x1",$D1979="FF 6x1"),WEEKDAY($F1979,2)=6,AND($A1979=$A1968,$L1968&gt;0)),"Folga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FALTA DE REGISTRO · dia 3 de 5 do ciclo</v>
      </c>
      <c r="W1979" s="34">
        <f>IF(OR(OR($D1979="6x1",$D1979="FF 6x1"),$D1979="5x2"),"",IF($AB1979&lt;&gt;$AB1978,IF(IFERROR(INDEX(Cadastro!$F$5:$F$112,$AB1979),"")="",IF($L1979&gt;0,1,0),IF(IFERROR(INDEX(Cadastro!$F$5:$F$112,$AB1979),"")&lt;=IFERROR(INDEX(Parâmetros!$B$39:$B$48,MATCH($E1979,Parâmetros!$A$39:$A$48,0)),99),IFERROR(INDEX(Cadastro!$F$5:$F$112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3</v>
      </c>
      <c r="X1979" s="34">
        <f>IF(OR(OR($D1979="6x1",$D1979="FF 6x1"),$D1979="5x2"),"",IF($AB1979&lt;&gt;$AB1978,IF(IFERROR(INDEX(Cadastro!$F$5:$F$112,$AB1979),"")="",0,IF(IFERROR(INDEX(Cadastro!$F$5:$F$112,$AB1979),"")&gt;IFERROR(INDEX(Parâmetros!$B$39:$B$48,MATCH($E1979,Parâmetros!$A$39:$A$48,0)),99),IFERROR(INDEX(Cadastro!$F$5:$F$112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0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registro"),IF(AND($AB1979&lt;&gt;$AB1978,IFERROR(INDEX(Cadastro!$F$5:$F$112,$AB1979),"")=""),"Indeterminado (início da série)",IF($X1979&gt;0,"Folga","Falta de registro"))))))))</f>
        <v>Falta de registro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IFERROR(MATCH($A1979&amp;"|"&amp;TEXT(_xlfn.MAXIFS(Cadastro!$E$5:$E$112,Cadastro!$A$5:$A$112,$A1979,Cadastro!$E$5:$E$112,"&lt;="&amp;$F1979),"yyyymmdd"),Cadastro!$I$5:$I$112,0),"")</f>
        <v>72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12299</v>
      </c>
      <c r="B1980" s="17" t="s">
        <v>212</v>
      </c>
      <c r="C1980" s="17" t="str">
        <f>IFERROR(INDEX(Cadastro!$C$5:$C$112,$AB1980),"NÃO INFORMADO")</f>
        <v>INS</v>
      </c>
      <c r="D1980" s="17" t="str">
        <f>IFERROR(INDEX(Cadastro!$D$5:$D$112,$AB1980),"")</f>
        <v>A</v>
      </c>
      <c r="E1980" s="17" t="str">
        <f>IFERROR(INDEX(Cadastro!$G$5:$G$112,$AB1980),"")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folga da escala 5x2",IF($Y1980="Folga",IF(AND($D1980="5x2",OR(WEEKDAY($F1980,2)=6,WEEKDAY($F1980,2)=7)),"Folga de fim de semana da escala 5x2",IF(AND(OR($D1980="6x1",$D1980="FF 6x1"),WEEKDAY($F1980,2)=6,AND($A1980=$A1969,$L1969&gt;0)),"Folga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4 de 5 do ciclo</v>
      </c>
      <c r="W1980" s="34">
        <f>IF(OR(OR($D1980="6x1",$D1980="FF 6x1"),$D1980="5x2"),"",IF($AB1980&lt;&gt;$AB1979,IF(IFERROR(INDEX(Cadastro!$F$5:$F$112,$AB1980),"")="",IF($L1980&gt;0,1,0),IF(IFERROR(INDEX(Cadastro!$F$5:$F$112,$AB1980),"")&lt;=IFERROR(INDEX(Parâmetros!$B$39:$B$48,MATCH($E1980,Parâmetros!$A$39:$A$48,0)),99),IFERROR(INDEX(Cadastro!$F$5:$F$112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4</v>
      </c>
      <c r="X1980" s="34">
        <f>IF(OR(OR($D1980="6x1",$D1980="FF 6x1"),$D1980="5x2"),"",IF($AB1980&lt;&gt;$AB1979,IF(IFERROR(INDEX(Cadastro!$F$5:$F$112,$AB1980),"")="",0,IF(IFERROR(INDEX(Cadastro!$F$5:$F$112,$AB1980),"")&gt;IFERROR(INDEX(Parâmetros!$B$39:$B$48,MATCH($E1980,Parâmetros!$A$39:$A$48,0)),99),IFERROR(INDEX(Cadastro!$F$5:$F$112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registro"),IF(AND($AB1980&lt;&gt;$AB1979,IFERROR(INDEX(Cadastro!$F$5:$F$112,$AB1980),"")=""),"Indeterminado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IFERROR(MATCH($A1980&amp;"|"&amp;TEXT(_xlfn.MAXIFS(Cadastro!$E$5:$E$112,Cadastro!$A$5:$A$112,$A1980,Cadastro!$E$5:$E$112,"&lt;="&amp;$F1980),"yyyymmdd"),Cadastro!$I$5:$I$112,0),"")</f>
        <v>72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12299</v>
      </c>
      <c r="B1981" s="17" t="s">
        <v>212</v>
      </c>
      <c r="C1981" s="17" t="str">
        <f>IFERROR(INDEX(Cadastro!$C$5:$C$112,$AB1981),"NÃO INFORMADO")</f>
        <v>INS</v>
      </c>
      <c r="D1981" s="17" t="str">
        <f>IFERROR(INDEX(Cadastro!$D$5:$D$112,$AB1981),"")</f>
        <v>A</v>
      </c>
      <c r="E1981" s="17" t="str">
        <f>IFERROR(INDEX(Cadastro!$G$5:$G$112,$AB1981),"")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folga da escala 5x2",IF($Y1981="Folga",IF(AND($D1981="5x2",OR(WEEKDAY($F1981,2)=6,WEEKDAY($F1981,2)=7)),"Folga de fim de semana da escala 5x2",IF(AND(OR($D1981="6x1",$D1981="FF 6x1"),WEEKDAY($F1981,2)=6,AND($A1981=$A1970,$L1970&gt;0)),"Folga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5 de 5 do ciclo</v>
      </c>
      <c r="W1981" s="34">
        <f>IF(OR(OR($D1981="6x1",$D1981="FF 6x1"),$D1981="5x2"),"",IF($AB1981&lt;&gt;$AB1980,IF(IFERROR(INDEX(Cadastro!$F$5:$F$112,$AB1981),"")="",IF($L1981&gt;0,1,0),IF(IFERROR(INDEX(Cadastro!$F$5:$F$112,$AB1981),"")&lt;=IFERROR(INDEX(Parâmetros!$B$39:$B$48,MATCH($E1981,Parâmetros!$A$39:$A$48,0)),99),IFERROR(INDEX(Cadastro!$F$5:$F$112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5</v>
      </c>
      <c r="X1981" s="34">
        <f>IF(OR(OR($D1981="6x1",$D1981="FF 6x1"),$D1981="5x2"),"",IF($AB1981&lt;&gt;$AB1980,IF(IFERROR(INDEX(Cadastro!$F$5:$F$112,$AB1981),"")="",0,IF(IFERROR(INDEX(Cadastro!$F$5:$F$112,$AB1981),"")&gt;IFERROR(INDEX(Parâmetros!$B$39:$B$48,MATCH($E1981,Parâmetros!$A$39:$A$48,0)),99),IFERROR(INDEX(Cadastro!$F$5:$F$112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registro"),IF(AND($AB1981&lt;&gt;$AB1980,IFERROR(INDEX(Cadastro!$F$5:$F$112,$AB1981),"")=""),"Indeterminado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IFERROR(MATCH($A1981&amp;"|"&amp;TEXT(_xlfn.MAXIFS(Cadastro!$E$5:$E$112,Cadastro!$A$5:$A$112,$A1981,Cadastro!$E$5:$E$112,"&lt;="&amp;$F1981),"yyyymmdd"),Cadastro!$I$5:$I$112,0),"")</f>
        <v>72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12299</v>
      </c>
      <c r="B1982" s="17" t="s">
        <v>212</v>
      </c>
      <c r="C1982" s="17" t="str">
        <f>IFERROR(INDEX(Cadastro!$C$5:$C$112,$AB1982),"NÃO INFORMADO")</f>
        <v>INS</v>
      </c>
      <c r="D1982" s="17" t="str">
        <f>IFERROR(INDEX(Cadastro!$D$5:$D$112,$AB1982),"")</f>
        <v>A</v>
      </c>
      <c r="E1982" s="17" t="str">
        <f>IFERROR(INDEX(Cadastro!$G$5:$G$112,$AB1982),"")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/>
      </c>
      <c r="L1982" s="30">
        <f>SUMIFS(Dados!$E:$E,Dados!$A:$A,$A1982,Dados!$S:$S,$F1982)</f>
        <v>0</v>
      </c>
      <c r="M1982" s="30" t="str">
        <f>IFERROR(INDEX(Parâmetros!$E$6:$E$11,MATCH($K1982,Parâmetros!$A$6:$A$11,0)),"")</f>
        <v/>
      </c>
      <c r="N1982" s="33" t="str">
        <f t="shared" si="331"/>
        <v/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Folga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folga da escala 5x2",IF($Y1982="Folga",IF(AND($D1982="5x2",OR(WEEKDAY($F1982,2)=6,WEEKDAY($F1982,2)=7)),"Folga de fim de semana da escala 5x2",IF(AND(OR($D1982="6x1",$D1982="FF 6x1"),WEEKDAY($F1982,2)=6,AND($A1982=$A1971,$L1971&gt;0)),"Folga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Folga prevista pelo ciclo</v>
      </c>
      <c r="W1982" s="34">
        <f>IF(OR(OR($D1982="6x1",$D1982="FF 6x1"),$D1982="5x2"),"",IF($AB1982&lt;&gt;$AB1981,IF(IFERROR(INDEX(Cadastro!$F$5:$F$112,$AB1982),"")="",IF($L1982&gt;0,1,0),IF(IFERROR(INDEX(Cadastro!$F$5:$F$112,$AB1982),"")&lt;=IFERROR(INDEX(Parâmetros!$B$39:$B$48,MATCH($E1982,Parâmetros!$A$39:$A$48,0)),99),IFERROR(INDEX(Cadastro!$F$5:$F$112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0</v>
      </c>
      <c r="X1982" s="34">
        <f>IF(OR(OR($D1982="6x1",$D1982="FF 6x1"),$D1982="5x2"),"",IF($AB1982&lt;&gt;$AB1981,IF(IFERROR(INDEX(Cadastro!$F$5:$F$112,$AB1982),"")="",0,IF(IFERROR(INDEX(Cadastro!$F$5:$F$112,$AB1982),"")&gt;IFERROR(INDEX(Parâmetros!$B$39:$B$48,MATCH($E1982,Parâmetros!$A$39:$A$48,0)),99),IFERROR(INDEX(Cadastro!$F$5:$F$112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1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registro"),IF(AND($AB1982&lt;&gt;$AB1981,IFERROR(INDEX(Cadastro!$F$5:$F$112,$AB1982),"")=""),"Indeterminado (início da série)",IF($X1982&gt;0,"Folga","Falta de registro"))))))))</f>
        <v>Folga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IFERROR(MATCH($A1982&amp;"|"&amp;TEXT(_xlfn.MAXIFS(Cadastro!$E$5:$E$112,Cadastro!$A$5:$A$112,$A1982,Cadastro!$E$5:$E$112,"&lt;="&amp;$F1982),"yyyymmdd"),Cadastro!$I$5:$I$112,0),"")</f>
        <v>72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12244</v>
      </c>
      <c r="B1983" s="17" t="s">
        <v>213</v>
      </c>
      <c r="C1983" s="17" t="str">
        <f>IFERROR(INDEX(Cadastro!$C$5:$C$112,$AB1983),"NÃO INFORMADO")</f>
        <v>USI</v>
      </c>
      <c r="D1983" s="17" t="str">
        <f>IFERROR(INDEX(Cadastro!$D$5:$D$112,$AB1983),"")</f>
        <v>A</v>
      </c>
      <c r="E1983" s="17" t="str">
        <f>IFERROR(INDEX(Cadastro!$G$5:$G$112,$AB1983),"")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folga da escala 5x2",IF($Y1983="Folga",IF(AND($D1983="5x2",OR(WEEKDAY($F1983,2)=6,WEEKDAY($F1983,2)=7)),"Folga de fim de semana da escala 5x2",IF(AND(OR($D1983="6x1",$D1983="FF 6x1"),WEEKDAY($F1983,2)=6,AND($A1983=$A1972,$L1972&gt;0)),"Folga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$112,$AB1983),"")="",IF($L1983&gt;0,1,0),IF(IFERROR(INDEX(Cadastro!$F$5:$F$112,$AB1983),"")&lt;=IFERROR(INDEX(Parâmetros!$B$39:$B$48,MATCH($E1983,Parâmetros!$A$39:$A$48,0)),99),IFERROR(INDEX(Cadastro!$F$5:$F$112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$112,$AB1983),"")="",0,IF(IFERROR(INDEX(Cadastro!$F$5:$F$112,$AB1983),"")&gt;IFERROR(INDEX(Parâmetros!$B$39:$B$48,MATCH($E1983,Parâmetros!$A$39:$A$48,0)),99),IFERROR(INDEX(Cadastro!$F$5:$F$112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registro"),IF(AND($AB1983&lt;&gt;$AB1982,IFERROR(INDEX(Cadastro!$F$5:$F$112,$AB1983),"")=""),"Indeterminado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IFERROR(MATCH($A1983&amp;"|"&amp;TEXT(_xlfn.MAXIFS(Cadastro!$E$5:$E$112,Cadastro!$A$5:$A$112,$A1983,Cadastro!$E$5:$E$112,"&lt;="&amp;$F1983),"yyyymmdd"),Cadastro!$I$5:$I$112,0),"")</f>
        <v>73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12244</v>
      </c>
      <c r="B1984" s="17" t="s">
        <v>213</v>
      </c>
      <c r="C1984" s="17" t="str">
        <f>IFERROR(INDEX(Cadastro!$C$5:$C$112,$AB1984),"NÃO INFORMADO")</f>
        <v>USI</v>
      </c>
      <c r="D1984" s="17" t="str">
        <f>IFERROR(INDEX(Cadastro!$D$5:$D$112,$AB1984),"")</f>
        <v>A</v>
      </c>
      <c r="E1984" s="17" t="str">
        <f>IFERROR(INDEX(Cadastro!$G$5:$G$112,$AB1984),"")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folga da escala 5x2",IF($Y1984="Folga",IF(AND($D1984="5x2",OR(WEEKDAY($F1984,2)=6,WEEKDAY($F1984,2)=7)),"Folga de fim de semana da escala 5x2",IF(AND(OR($D1984="6x1",$D1984="FF 6x1"),WEEKDAY($F1984,2)=6,AND($A1984=$A1973,$L1973&gt;0)),"Folga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$112,$AB1984),"")="",IF($L1984&gt;0,1,0),IF(IFERROR(INDEX(Cadastro!$F$5:$F$112,$AB1984),"")&lt;=IFERROR(INDEX(Parâmetros!$B$39:$B$48,MATCH($E1984,Parâmetros!$A$39:$A$48,0)),99),IFERROR(INDEX(Cadastro!$F$5:$F$112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$112,$AB1984),"")="",0,IF(IFERROR(INDEX(Cadastro!$F$5:$F$112,$AB1984),"")&gt;IFERROR(INDEX(Parâmetros!$B$39:$B$48,MATCH($E1984,Parâmetros!$A$39:$A$48,0)),99),IFERROR(INDEX(Cadastro!$F$5:$F$112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registro"),IF(AND($AB1984&lt;&gt;$AB1983,IFERROR(INDEX(Cadastro!$F$5:$F$112,$AB1984),"")=""),"Indeterminado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IFERROR(MATCH($A1984&amp;"|"&amp;TEXT(_xlfn.MAXIFS(Cadastro!$E$5:$E$112,Cadastro!$A$5:$A$112,$A1984,Cadastro!$E$5:$E$112,"&lt;="&amp;$F1984),"yyyymmdd"),Cadastro!$I$5:$I$112,0),"")</f>
        <v>73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12244</v>
      </c>
      <c r="B1985" s="17" t="s">
        <v>213</v>
      </c>
      <c r="C1985" s="17" t="str">
        <f>IFERROR(INDEX(Cadastro!$C$5:$C$112,$AB1985),"NÃO INFORMADO")</f>
        <v>USI</v>
      </c>
      <c r="D1985" s="17" t="str">
        <f>IFERROR(INDEX(Cadastro!$D$5:$D$112,$AB1985),"")</f>
        <v>A</v>
      </c>
      <c r="E1985" s="17" t="str">
        <f>IFERROR(INDEX(Cadastro!$G$5:$G$112,$AB1985),"")</f>
        <v>A</v>
      </c>
      <c r="F1985" s="29">
        <v>46267</v>
      </c>
      <c r="G1985" s="32" t="str">
        <f t="shared" si="336"/>
        <v>qua</v>
      </c>
      <c r="H1985" s="31" t="str">
        <f>IF($L1985=0,"",_xlfn.MINIFS(Dados!$Q:$Q,Dados!$A:$A,$A1985,Dados!$S:$S,$F1985))</f>
        <v/>
      </c>
      <c r="I1985" s="31" t="str">
        <f>IF($H1985="","",_xlfn.MAXIFS(Dados!$R:$R,Dados!$A:$A,$A1985,Dados!$S:$S,$F1985))</f>
        <v/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/>
      </c>
      <c r="L1985" s="30">
        <f>SUMIFS(Dados!$E:$E,Dados!$A:$A,$A1985,Dados!$S:$S,$F1985)</f>
        <v>0</v>
      </c>
      <c r="M1985" s="30" t="str">
        <f>IFERROR(INDEX(Parâmetros!$E$6:$E$11,MATCH($K1985,Parâmetros!$A$6:$A$11,0)),"")</f>
        <v/>
      </c>
      <c r="N1985" s="33" t="str">
        <f t="shared" si="337"/>
        <v/>
      </c>
      <c r="O1985" s="33">
        <f>Parâmetros!$E$13</f>
        <v>0.8</v>
      </c>
      <c r="P1985" s="32" t="str">
        <f>IF(OR($M1985="",$F1985&gt;Parâmetros!$E$14),"Não","Sim")</f>
        <v>Não</v>
      </c>
      <c r="Q1985" s="32" t="str">
        <f t="shared" si="338"/>
        <v/>
      </c>
      <c r="R1985" s="32" t="str">
        <f t="shared" si="339"/>
        <v/>
      </c>
      <c r="S1985" s="30" t="str">
        <f t="shared" si="340"/>
        <v/>
      </c>
      <c r="T1985" s="32" t="str">
        <f>IF($Q1985&lt;&gt;"Sim","",IF($N1985&gt;Parâmetros!$E$15,"Sim","Não"))</f>
        <v/>
      </c>
      <c r="U1985" s="17" t="str">
        <f t="shared" si="341"/>
        <v>Folga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folga da escala 5x2",IF($Y1985="Folga",IF(AND($D1985="5x2",OR(WEEKDAY($F1985,2)=6,WEEKDAY($F1985,2)=7)),"Folga de fim de semana da escala 5x2",IF(AND(OR($D1985="6x1",$D1985="FF 6x1"),WEEKDAY($F1985,2)=6,AND($A1985=$A1974,$L1974&gt;0)),"Folga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Folga prevista pelo ciclo</v>
      </c>
      <c r="W1985" s="34">
        <f>IF(OR(OR($D1985="6x1",$D1985="FF 6x1"),$D1985="5x2"),"",IF($AB1985&lt;&gt;$AB1984,IF(IFERROR(INDEX(Cadastro!$F$5:$F$112,$AB1985),"")="",IF($L1985&gt;0,1,0),IF(IFERROR(INDEX(Cadastro!$F$5:$F$112,$AB1985),"")&lt;=IFERROR(INDEX(Parâmetros!$B$39:$B$48,MATCH($E1985,Parâmetros!$A$39:$A$48,0)),99),IFERROR(INDEX(Cadastro!$F$5:$F$112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0</v>
      </c>
      <c r="X1985" s="34">
        <f>IF(OR(OR($D1985="6x1",$D1985="FF 6x1"),$D1985="5x2"),"",IF($AB1985&lt;&gt;$AB1984,IF(IFERROR(INDEX(Cadastro!$F$5:$F$112,$AB1985),"")="",0,IF(IFERROR(INDEX(Cadastro!$F$5:$F$112,$AB1985),"")&gt;IFERROR(INDEX(Parâmetros!$B$39:$B$48,MATCH($E1985,Parâmetros!$A$39:$A$48,0)),99),IFERROR(INDEX(Cadastro!$F$5:$F$112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1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registro"),IF(AND($AB1985&lt;&gt;$AB1984,IFERROR(INDEX(Cadastro!$F$5:$F$112,$AB1985),"")=""),"Indeterminado (início da série)",IF($X1985&gt;0,"Folga","Falta de registro"))))))))</f>
        <v>Folga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IFERROR(MATCH($A1985&amp;"|"&amp;TEXT(_xlfn.MAXIFS(Cadastro!$E$5:$E$112,Cadastro!$A$5:$A$112,$A1985,Cadastro!$E$5:$E$112,"&lt;="&amp;$F1985),"yyyymmdd"),Cadastro!$I$5:$I$112,0),"")</f>
        <v>73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12244</v>
      </c>
      <c r="B1986" s="17" t="s">
        <v>213</v>
      </c>
      <c r="C1986" s="17" t="str">
        <f>IFERROR(INDEX(Cadastro!$C$5:$C$112,$AB1986),"NÃO INFORMADO")</f>
        <v>USI</v>
      </c>
      <c r="D1986" s="17" t="str">
        <f>IFERROR(INDEX(Cadastro!$D$5:$D$112,$AB1986),"")</f>
        <v>A</v>
      </c>
      <c r="E1986" s="17" t="str">
        <f>IFERROR(INDEX(Cadastro!$G$5:$G$112,$AB1986),"")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>A</v>
      </c>
      <c r="L1986" s="30">
        <f>SUMIFS(Dados!$E:$E,Dados!$A:$A,$A1986,Dados!$S:$S,$F1986)</f>
        <v>0</v>
      </c>
      <c r="M1986" s="30">
        <f>IFERROR(INDEX(Parâmetros!$E$6:$E$11,MATCH($K1986,Parâmetros!$A$6:$A$11,0)),"")</f>
        <v>7.58</v>
      </c>
      <c r="N1986" s="33">
        <f t="shared" si="337"/>
        <v>0</v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Fora da apuração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folga da escala 5x2",IF($Y1986="Folga",IF(AND($D1986="5x2",OR(WEEKDAY($F1986,2)=6,WEEKDAY($F1986,2)=7)),"Folga de fim de semana da escala 5x2",IF(AND(OR($D1986="6x1",$D1986="FF 6x1"),WEEKDAY($F1986,2)=6,AND($A1986=$A1975,$L1975&gt;0)),"Folga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FALTA DE REGISTRO · dia 1 de 5 do ciclo</v>
      </c>
      <c r="W1986" s="34">
        <f>IF(OR(OR($D1986="6x1",$D1986="FF 6x1"),$D1986="5x2"),"",IF($AB1986&lt;&gt;$AB1985,IF(IFERROR(INDEX(Cadastro!$F$5:$F$112,$AB1986),"")="",IF($L1986&gt;0,1,0),IF(IFERROR(INDEX(Cadastro!$F$5:$F$112,$AB1986),"")&lt;=IFERROR(INDEX(Parâmetros!$B$39:$B$48,MATCH($E1986,Parâmetros!$A$39:$A$48,0)),99),IFERROR(INDEX(Cadastro!$F$5:$F$112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1</v>
      </c>
      <c r="X1986" s="34">
        <f>IF(OR(OR($D1986="6x1",$D1986="FF 6x1"),$D1986="5x2"),"",IF($AB1986&lt;&gt;$AB1985,IF(IFERROR(INDEX(Cadastro!$F$5:$F$112,$AB1986),"")="",0,IF(IFERROR(INDEX(Cadastro!$F$5:$F$112,$AB1986),"")&gt;IFERROR(INDEX(Parâmetros!$B$39:$B$48,MATCH($E1986,Parâmetros!$A$39:$A$48,0)),99),IFERROR(INDEX(Cadastro!$F$5:$F$112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0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registro"),IF(AND($AB1986&lt;&gt;$AB1985,IFERROR(INDEX(Cadastro!$F$5:$F$112,$AB1986),"")=""),"Indeterminado (início da série)",IF($X1986&gt;0,"Folga","Falta de registro"))))))))</f>
        <v>Falta de registro</v>
      </c>
      <c r="Z1986" s="34">
        <f>IF(OR($L1986&gt;0,$F1986&gt;Parâmetros!$E$14),0,IF($A1986&lt;&gt;$A1985,1,N($Z1985)+1))</f>
        <v>0</v>
      </c>
      <c r="AA1986" s="34">
        <f>IF(OR($L1986&gt;0,$F1986&gt;Parâmetros!$E$14),0,IF(OR($A1986&lt;&gt;$A1987,$F1987&gt;Parâmetros!$E$14),1,N($AA1987)+1))</f>
        <v>0</v>
      </c>
      <c r="AB1986" s="31">
        <f>IFERROR(MATCH($A1986&amp;"|"&amp;TEXT(_xlfn.MAXIFS(Cadastro!$E$5:$E$112,Cadastro!$A$5:$A$112,$A1986,Cadastro!$E$5:$E$112,"&lt;="&amp;$F1986),"yyyymmdd"),Cadastro!$I$5:$I$112,0),"")</f>
        <v>73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12244</v>
      </c>
      <c r="B1987" s="17" t="s">
        <v>213</v>
      </c>
      <c r="C1987" s="17" t="str">
        <f>IFERROR(INDEX(Cadastro!$C$5:$C$112,$AB1987),"NÃO INFORMADO")</f>
        <v>USI</v>
      </c>
      <c r="D1987" s="17" t="str">
        <f>IFERROR(INDEX(Cadastro!$D$5:$D$112,$AB1987),"")</f>
        <v>A</v>
      </c>
      <c r="E1987" s="17" t="str">
        <f>IFERROR(INDEX(Cadastro!$G$5:$G$112,$AB1987),"")</f>
        <v>A</v>
      </c>
      <c r="F1987" s="29">
        <v>46269</v>
      </c>
      <c r="G1987" s="32" t="str">
        <f t="shared" si="336"/>
        <v>sex</v>
      </c>
      <c r="H1987" s="31" t="str">
        <f>IF($L1987=0,"",_xlfn.MINIFS(Dados!$Q:$Q,Dados!$A:$A,$A1987,Dados!$S:$S,$F1987))</f>
        <v/>
      </c>
      <c r="I1987" s="31" t="str">
        <f>IF($H1987="","",_xlfn.MAXIFS(Dados!$R:$R,Dados!$A:$A,$A1987,Dados!$S:$S,$F1987))</f>
        <v/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0</v>
      </c>
      <c r="M1987" s="30">
        <f>IFERROR(INDEX(Parâmetros!$E$6:$E$11,MATCH($K1987,Parâmetros!$A$6:$A$11,0)),"")</f>
        <v>7.58</v>
      </c>
      <c r="N1987" s="33">
        <f t="shared" si="337"/>
        <v>0</v>
      </c>
      <c r="O1987" s="33">
        <f>Parâmetros!$E$13</f>
        <v>0.8</v>
      </c>
      <c r="P1987" s="32" t="str">
        <f>IF(OR($M1987="",$F1987&gt;Parâmetros!$E$14),"Não","Sim")</f>
        <v>Não</v>
      </c>
      <c r="Q1987" s="32" t="str">
        <f t="shared" si="338"/>
        <v/>
      </c>
      <c r="R1987" s="32" t="str">
        <f t="shared" si="339"/>
        <v/>
      </c>
      <c r="S1987" s="30" t="str">
        <f t="shared" si="340"/>
        <v/>
      </c>
      <c r="T1987" s="32" t="str">
        <f>IF($Q1987&lt;&gt;"Sim","",IF($N1987&gt;Parâmetros!$E$15,"Sim","Não"))</f>
        <v/>
      </c>
      <c r="U1987" s="17" t="str">
        <f t="shared" si="341"/>
        <v>Fora da apuração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folga da escala 5x2",IF($Y1987="Folga",IF(AND($D1987="5x2",OR(WEEKDAY($F1987,2)=6,WEEKDAY($F1987,2)=7)),"Folga de fim de semana da escala 5x2",IF(AND(OR($D1987="6x1",$D1987="FF 6x1"),WEEKDAY($F1987,2)=6,AND($A1987=$A1976,$L1976&gt;0)),"Folga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FALTA DE REGISTRO · dia 2 de 5 do ciclo</v>
      </c>
      <c r="W1987" s="34">
        <f>IF(OR(OR($D1987="6x1",$D1987="FF 6x1"),$D1987="5x2"),"",IF($AB1987&lt;&gt;$AB1986,IF(IFERROR(INDEX(Cadastro!$F$5:$F$112,$AB1987),"")="",IF($L1987&gt;0,1,0),IF(IFERROR(INDEX(Cadastro!$F$5:$F$112,$AB1987),"")&lt;=IFERROR(INDEX(Parâmetros!$B$39:$B$48,MATCH($E1987,Parâmetros!$A$39:$A$48,0)),99),IFERROR(INDEX(Cadastro!$F$5:$F$112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2</v>
      </c>
      <c r="X1987" s="34">
        <f>IF(OR(OR($D1987="6x1",$D1987="FF 6x1"),$D1987="5x2"),"",IF($AB1987&lt;&gt;$AB1986,IF(IFERROR(INDEX(Cadastro!$F$5:$F$112,$AB1987),"")="",0,IF(IFERROR(INDEX(Cadastro!$F$5:$F$112,$AB1987),"")&gt;IFERROR(INDEX(Parâmetros!$B$39:$B$48,MATCH($E1987,Parâmetros!$A$39:$A$48,0)),99),IFERROR(INDEX(Cadastro!$F$5:$F$112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registro"),IF(AND($AB1987&lt;&gt;$AB1986,IFERROR(INDEX(Cadastro!$F$5:$F$112,$AB1987),"")=""),"Indeterminado (início da série)",IF($X1987&gt;0,"Folga","Falta de registro"))))))))</f>
        <v>Falta de registro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IFERROR(MATCH($A1987&amp;"|"&amp;TEXT(_xlfn.MAXIFS(Cadastro!$E$5:$E$112,Cadastro!$A$5:$A$112,$A1987,Cadastro!$E$5:$E$112,"&lt;="&amp;$F1987),"yyyymmdd"),Cadastro!$I$5:$I$112,0),"")</f>
        <v>73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12244</v>
      </c>
      <c r="B1988" s="17" t="s">
        <v>213</v>
      </c>
      <c r="C1988" s="17" t="str">
        <f>IFERROR(INDEX(Cadastro!$C$5:$C$112,$AB1988),"NÃO INFORMADO")</f>
        <v>USI</v>
      </c>
      <c r="D1988" s="17" t="str">
        <f>IFERROR(INDEX(Cadastro!$D$5:$D$112,$AB1988),"")</f>
        <v>A</v>
      </c>
      <c r="E1988" s="17" t="str">
        <f>IFERROR(INDEX(Cadastro!$G$5:$G$112,$AB1988),"")</f>
        <v>A</v>
      </c>
      <c r="F1988" s="29">
        <v>46270</v>
      </c>
      <c r="G1988" s="32" t="str">
        <f t="shared" si="336"/>
        <v>sáb</v>
      </c>
      <c r="H1988" s="31" t="str">
        <f>IF($L1988=0,"",_xlfn.MINIFS(Dados!$Q:$Q,Dados!$A:$A,$A1988,Dados!$S:$S,$F1988))</f>
        <v/>
      </c>
      <c r="I1988" s="31" t="str">
        <f>IF($H1988="","",_xlfn.MAXIFS(Dados!$R:$R,Dados!$A:$A,$A1988,Dados!$S:$S,$F1988))</f>
        <v/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0</v>
      </c>
      <c r="M1988" s="30">
        <f>IFERROR(INDEX(Parâmetros!$E$6:$E$11,MATCH($K1988,Parâmetros!$A$6:$A$11,0)),"")</f>
        <v>7.58</v>
      </c>
      <c r="N1988" s="33">
        <f t="shared" si="337"/>
        <v>0</v>
      </c>
      <c r="O1988" s="33">
        <f>Parâmetros!$E$13</f>
        <v>0.8</v>
      </c>
      <c r="P1988" s="32" t="str">
        <f>IF(OR($M1988="",$F1988&gt;Parâmetros!$E$14),"Não","Sim")</f>
        <v>Não</v>
      </c>
      <c r="Q1988" s="32" t="str">
        <f t="shared" si="338"/>
        <v/>
      </c>
      <c r="R1988" s="32" t="str">
        <f t="shared" si="339"/>
        <v/>
      </c>
      <c r="S1988" s="30" t="str">
        <f t="shared" si="340"/>
        <v/>
      </c>
      <c r="T1988" s="32" t="str">
        <f>IF($Q1988&lt;&gt;"Sim","",IF($N1988&gt;Parâmetros!$E$15,"Sim","Não"))</f>
        <v/>
      </c>
      <c r="U1988" s="17" t="str">
        <f t="shared" si="341"/>
        <v>Fora da apuração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folga da escala 5x2",IF($Y1988="Folga",IF(AND($D1988="5x2",OR(WEEKDAY($F1988,2)=6,WEEKDAY($F1988,2)=7)),"Folga de fim de semana da escala 5x2",IF(AND(OR($D1988="6x1",$D1988="FF 6x1"),WEEKDAY($F1988,2)=6,AND($A1988=$A1977,$L1977&gt;0)),"Folga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FALTA DE REGISTRO · dia 3 de 5 do ciclo</v>
      </c>
      <c r="W1988" s="34">
        <f>IF(OR(OR($D1988="6x1",$D1988="FF 6x1"),$D1988="5x2"),"",IF($AB1988&lt;&gt;$AB1987,IF(IFERROR(INDEX(Cadastro!$F$5:$F$112,$AB1988),"")="",IF($L1988&gt;0,1,0),IF(IFERROR(INDEX(Cadastro!$F$5:$F$112,$AB1988),"")&lt;=IFERROR(INDEX(Parâmetros!$B$39:$B$48,MATCH($E1988,Parâmetros!$A$39:$A$48,0)),99),IFERROR(INDEX(Cadastro!$F$5:$F$112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3</v>
      </c>
      <c r="X1988" s="34">
        <f>IF(OR(OR($D1988="6x1",$D1988="FF 6x1"),$D1988="5x2"),"",IF($AB1988&lt;&gt;$AB1987,IF(IFERROR(INDEX(Cadastro!$F$5:$F$112,$AB1988),"")="",0,IF(IFERROR(INDEX(Cadastro!$F$5:$F$112,$AB1988),"")&gt;IFERROR(INDEX(Parâmetros!$B$39:$B$48,MATCH($E1988,Parâmetros!$A$39:$A$48,0)),99),IFERROR(INDEX(Cadastro!$F$5:$F$112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registro"),IF(AND($AB1988&lt;&gt;$AB1987,IFERROR(INDEX(Cadastro!$F$5:$F$112,$AB1988),"")=""),"Indeterminado (início da série)",IF($X1988&gt;0,"Folga","Falta de registro"))))))))</f>
        <v>Falta de registro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IFERROR(MATCH($A1988&amp;"|"&amp;TEXT(_xlfn.MAXIFS(Cadastro!$E$5:$E$112,Cadastro!$A$5:$A$112,$A1988,Cadastro!$E$5:$E$112,"&lt;="&amp;$F1988),"yyyymmdd"),Cadastro!$I$5:$I$112,0),"")</f>
        <v>73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12244</v>
      </c>
      <c r="B1989" s="17" t="s">
        <v>213</v>
      </c>
      <c r="C1989" s="17" t="str">
        <f>IFERROR(INDEX(Cadastro!$C$5:$C$112,$AB1989),"NÃO INFORMADO")</f>
        <v>USI</v>
      </c>
      <c r="D1989" s="17" t="str">
        <f>IFERROR(INDEX(Cadastro!$D$5:$D$112,$AB1989),"")</f>
        <v>A</v>
      </c>
      <c r="E1989" s="17" t="str">
        <f>IFERROR(INDEX(Cadastro!$G$5:$G$112,$AB1989),"")</f>
        <v>A</v>
      </c>
      <c r="F1989" s="29">
        <v>46271</v>
      </c>
      <c r="G1989" s="32" t="str">
        <f t="shared" si="336"/>
        <v>dom</v>
      </c>
      <c r="H1989" s="31" t="str">
        <f>IF($L1989=0,"",_xlfn.MINIFS(Dados!$Q:$Q,Dados!$A:$A,$A1989,Dados!$S:$S,$F1989))</f>
        <v/>
      </c>
      <c r="I1989" s="31" t="str">
        <f>IF($H1989="","",_xlfn.MAXIFS(Dados!$R:$R,Dados!$A:$A,$A1989,Dados!$S:$S,$F1989))</f>
        <v/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0</v>
      </c>
      <c r="M1989" s="30">
        <f>IFERROR(INDEX(Parâmetros!$E$6:$E$11,MATCH($K1989,Parâmetros!$A$6:$A$11,0)),"")</f>
        <v>7.58</v>
      </c>
      <c r="N1989" s="33">
        <f t="shared" si="337"/>
        <v>0</v>
      </c>
      <c r="O1989" s="33">
        <f>Parâmetros!$E$13</f>
        <v>0.8</v>
      </c>
      <c r="P1989" s="32" t="str">
        <f>IF(OR($M1989="",$F1989&gt;Parâmetros!$E$14),"Não","Sim")</f>
        <v>Não</v>
      </c>
      <c r="Q1989" s="32" t="str">
        <f t="shared" si="338"/>
        <v/>
      </c>
      <c r="R1989" s="32" t="str">
        <f t="shared" si="339"/>
        <v/>
      </c>
      <c r="S1989" s="30" t="str">
        <f t="shared" si="340"/>
        <v/>
      </c>
      <c r="T1989" s="32" t="str">
        <f>IF($Q1989&lt;&gt;"Sim","",IF($N1989&gt;Parâmetros!$E$15,"Sim","Não"))</f>
        <v/>
      </c>
      <c r="U1989" s="17" t="str">
        <f t="shared" si="341"/>
        <v>Fora da apuração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folga da escala 5x2",IF($Y1989="Folga",IF(AND($D1989="5x2",OR(WEEKDAY($F1989,2)=6,WEEKDAY($F1989,2)=7)),"Folga de fim de semana da escala 5x2",IF(AND(OR($D1989="6x1",$D1989="FF 6x1"),WEEKDAY($F1989,2)=6,AND($A1989=$A1978,$L1978&gt;0)),"Folga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FALTA DE REGISTRO · dia 4 de 5 do ciclo</v>
      </c>
      <c r="W1989" s="34">
        <f>IF(OR(OR($D1989="6x1",$D1989="FF 6x1"),$D1989="5x2"),"",IF($AB1989&lt;&gt;$AB1988,IF(IFERROR(INDEX(Cadastro!$F$5:$F$112,$AB1989),"")="",IF($L1989&gt;0,1,0),IF(IFERROR(INDEX(Cadastro!$F$5:$F$112,$AB1989),"")&lt;=IFERROR(INDEX(Parâmetros!$B$39:$B$48,MATCH($E1989,Parâmetros!$A$39:$A$48,0)),99),IFERROR(INDEX(Cadastro!$F$5:$F$112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4</v>
      </c>
      <c r="X1989" s="34">
        <f>IF(OR(OR($D1989="6x1",$D1989="FF 6x1"),$D1989="5x2"),"",IF($AB1989&lt;&gt;$AB1988,IF(IFERROR(INDEX(Cadastro!$F$5:$F$112,$AB1989),"")="",0,IF(IFERROR(INDEX(Cadastro!$F$5:$F$112,$AB1989),"")&gt;IFERROR(INDEX(Parâmetros!$B$39:$B$48,MATCH($E1989,Parâmetros!$A$39:$A$48,0)),99),IFERROR(INDEX(Cadastro!$F$5:$F$112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registro"),IF(AND($AB1989&lt;&gt;$AB1988,IFERROR(INDEX(Cadastro!$F$5:$F$112,$AB1989),"")=""),"Indeterminado (início da série)",IF($X1989&gt;0,"Folga","Falta de registro"))))))))</f>
        <v>Falta de registro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IFERROR(MATCH($A1989&amp;"|"&amp;TEXT(_xlfn.MAXIFS(Cadastro!$E$5:$E$112,Cadastro!$A$5:$A$112,$A1989,Cadastro!$E$5:$E$112,"&lt;="&amp;$F1989),"yyyymmdd"),Cadastro!$I$5:$I$112,0),"")</f>
        <v>73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12244</v>
      </c>
      <c r="B1990" s="17" t="s">
        <v>213</v>
      </c>
      <c r="C1990" s="17" t="str">
        <f>IFERROR(INDEX(Cadastro!$C$5:$C$112,$AB1990),"NÃO INFORMADO")</f>
        <v>USI</v>
      </c>
      <c r="D1990" s="17" t="str">
        <f>IFERROR(INDEX(Cadastro!$D$5:$D$112,$AB1990),"")</f>
        <v>A</v>
      </c>
      <c r="E1990" s="17" t="str">
        <f>IFERROR(INDEX(Cadastro!$G$5:$G$112,$AB1990),"")</f>
        <v>A</v>
      </c>
      <c r="F1990" s="29">
        <v>46272</v>
      </c>
      <c r="G1990" s="32" t="str">
        <f t="shared" si="336"/>
        <v>seg</v>
      </c>
      <c r="H1990" s="31" t="str">
        <f>IF($L1990=0,"",_xlfn.MINIFS(Dados!$Q:$Q,Dados!$A:$A,$A1990,Dados!$S:$S,$F1990))</f>
        <v/>
      </c>
      <c r="I1990" s="31" t="str">
        <f>IF($H1990="","",_xlfn.MAXIFS(Dados!$R:$R,Dados!$A:$A,$A1990,Dados!$S:$S,$F1990))</f>
        <v/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0</v>
      </c>
      <c r="M1990" s="30">
        <f>IFERROR(INDEX(Parâmetros!$E$6:$E$11,MATCH($K1990,Parâmetros!$A$6:$A$11,0)),"")</f>
        <v>7.58</v>
      </c>
      <c r="N1990" s="33">
        <f t="shared" si="337"/>
        <v>0</v>
      </c>
      <c r="O1990" s="33">
        <f>Parâmetros!$E$13</f>
        <v>0.8</v>
      </c>
      <c r="P1990" s="32" t="str">
        <f>IF(OR($M1990="",$F1990&gt;Parâmetros!$E$14),"Não","Sim")</f>
        <v>Não</v>
      </c>
      <c r="Q1990" s="32" t="str">
        <f t="shared" si="338"/>
        <v/>
      </c>
      <c r="R1990" s="32" t="str">
        <f t="shared" si="339"/>
        <v/>
      </c>
      <c r="S1990" s="30" t="str">
        <f t="shared" si="340"/>
        <v/>
      </c>
      <c r="T1990" s="32" t="str">
        <f>IF($Q1990&lt;&gt;"Sim","",IF($N1990&gt;Parâmetros!$E$15,"Sim","Não"))</f>
        <v/>
      </c>
      <c r="U1990" s="17" t="str">
        <f t="shared" si="341"/>
        <v>Fora da apuração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folga da escala 5x2",IF($Y1990="Folga",IF(AND($D1990="5x2",OR(WEEKDAY($F1990,2)=6,WEEKDAY($F1990,2)=7)),"Folga de fim de semana da escala 5x2",IF(AND(OR($D1990="6x1",$D1990="FF 6x1"),WEEKDAY($F1990,2)=6,AND($A1990=$A1979,$L1979&gt;0)),"Folga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FALTA DE REGISTRO · dia 5 de 5 do ciclo</v>
      </c>
      <c r="W1990" s="34">
        <f>IF(OR(OR($D1990="6x1",$D1990="FF 6x1"),$D1990="5x2"),"",IF($AB1990&lt;&gt;$AB1989,IF(IFERROR(INDEX(Cadastro!$F$5:$F$112,$AB1990),"")="",IF($L1990&gt;0,1,0),IF(IFERROR(INDEX(Cadastro!$F$5:$F$112,$AB1990),"")&lt;=IFERROR(INDEX(Parâmetros!$B$39:$B$48,MATCH($E1990,Parâmetros!$A$39:$A$48,0)),99),IFERROR(INDEX(Cadastro!$F$5:$F$112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5</v>
      </c>
      <c r="X1990" s="34">
        <f>IF(OR(OR($D1990="6x1",$D1990="FF 6x1"),$D1990="5x2"),"",IF($AB1990&lt;&gt;$AB1989,IF(IFERROR(INDEX(Cadastro!$F$5:$F$112,$AB1990),"")="",0,IF(IFERROR(INDEX(Cadastro!$F$5:$F$112,$AB1990),"")&gt;IFERROR(INDEX(Parâmetros!$B$39:$B$48,MATCH($E1990,Parâmetros!$A$39:$A$48,0)),99),IFERROR(INDEX(Cadastro!$F$5:$F$112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registro"),IF(AND($AB1990&lt;&gt;$AB1989,IFERROR(INDEX(Cadastro!$F$5:$F$112,$AB1990),"")=""),"Indeterminado (início da série)",IF($X1990&gt;0,"Folga","Falta de registro"))))))))</f>
        <v>Falta de registro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IFERROR(MATCH($A1990&amp;"|"&amp;TEXT(_xlfn.MAXIFS(Cadastro!$E$5:$E$112,Cadastro!$A$5:$A$112,$A1990,Cadastro!$E$5:$E$112,"&lt;="&amp;$F1990),"yyyymmdd"),Cadastro!$I$5:$I$112,0),"")</f>
        <v>73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12244</v>
      </c>
      <c r="B1991" s="17" t="s">
        <v>213</v>
      </c>
      <c r="C1991" s="17" t="str">
        <f>IFERROR(INDEX(Cadastro!$C$5:$C$112,$AB1991),"NÃO INFORMADO")</f>
        <v>USI</v>
      </c>
      <c r="D1991" s="17" t="str">
        <f>IFERROR(INDEX(Cadastro!$D$5:$D$112,$AB1991),"")</f>
        <v>A</v>
      </c>
      <c r="E1991" s="17" t="str">
        <f>IFERROR(INDEX(Cadastro!$G$5:$G$112,$AB1991),"")</f>
        <v>A</v>
      </c>
      <c r="F1991" s="29">
        <v>46273</v>
      </c>
      <c r="G1991" s="32" t="str">
        <f t="shared" si="336"/>
        <v>ter</v>
      </c>
      <c r="H1991" s="31" t="str">
        <f>IF($L1991=0,"",_xlfn.MINIFS(Dados!$Q:$Q,Dados!$A:$A,$A1991,Dados!$S:$S,$F1991))</f>
        <v/>
      </c>
      <c r="I1991" s="31" t="str">
        <f>IF($H1991="","",_xlfn.MAXIFS(Dados!$R:$R,Dados!$A:$A,$A1991,Dados!$S:$S,$F1991))</f>
        <v/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/>
      </c>
      <c r="L1991" s="30">
        <f>SUMIFS(Dados!$E:$E,Dados!$A:$A,$A1991,Dados!$S:$S,$F1991)</f>
        <v>0</v>
      </c>
      <c r="M1991" s="30" t="str">
        <f>IFERROR(INDEX(Parâmetros!$E$6:$E$11,MATCH($K1991,Parâmetros!$A$6:$A$11,0)),"")</f>
        <v/>
      </c>
      <c r="N1991" s="33" t="str">
        <f t="shared" si="337"/>
        <v/>
      </c>
      <c r="O1991" s="33">
        <f>Parâmetros!$E$13</f>
        <v>0.8</v>
      </c>
      <c r="P1991" s="32" t="str">
        <f>IF(OR($M1991="",$F1991&gt;Parâmetros!$E$14),"Não","Sim")</f>
        <v>Não</v>
      </c>
      <c r="Q1991" s="32" t="str">
        <f t="shared" si="338"/>
        <v/>
      </c>
      <c r="R1991" s="32" t="str">
        <f t="shared" si="339"/>
        <v/>
      </c>
      <c r="S1991" s="30" t="str">
        <f t="shared" si="340"/>
        <v/>
      </c>
      <c r="T1991" s="32" t="str">
        <f>IF($Q1991&lt;&gt;"Sim","",IF($N1991&gt;Parâmetros!$E$15,"Sim","Não"))</f>
        <v/>
      </c>
      <c r="U1991" s="17" t="str">
        <f t="shared" si="341"/>
        <v>Folga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folga da escala 5x2",IF($Y1991="Folga",IF(AND($D1991="5x2",OR(WEEKDAY($F1991,2)=6,WEEKDAY($F1991,2)=7)),"Folga de fim de semana da escala 5x2",IF(AND(OR($D1991="6x1",$D1991="FF 6x1"),WEEKDAY($F1991,2)=6,AND($A1991=$A1980,$L1980&gt;0)),"Folga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Folga prevista pelo ciclo</v>
      </c>
      <c r="W1991" s="34">
        <f>IF(OR(OR($D1991="6x1",$D1991="FF 6x1"),$D1991="5x2"),"",IF($AB1991&lt;&gt;$AB1990,IF(IFERROR(INDEX(Cadastro!$F$5:$F$112,$AB1991),"")="",IF($L1991&gt;0,1,0),IF(IFERROR(INDEX(Cadastro!$F$5:$F$112,$AB1991),"")&lt;=IFERROR(INDEX(Parâmetros!$B$39:$B$48,MATCH($E1991,Parâmetros!$A$39:$A$48,0)),99),IFERROR(INDEX(Cadastro!$F$5:$F$112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0</v>
      </c>
      <c r="X1991" s="34">
        <f>IF(OR(OR($D1991="6x1",$D1991="FF 6x1"),$D1991="5x2"),"",IF($AB1991&lt;&gt;$AB1990,IF(IFERROR(INDEX(Cadastro!$F$5:$F$112,$AB1991),"")="",0,IF(IFERROR(INDEX(Cadastro!$F$5:$F$112,$AB1991),"")&gt;IFERROR(INDEX(Parâmetros!$B$39:$B$48,MATCH($E1991,Parâmetros!$A$39:$A$48,0)),99),IFERROR(INDEX(Cadastro!$F$5:$F$112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1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registro"),IF(AND($AB1991&lt;&gt;$AB1990,IFERROR(INDEX(Cadastro!$F$5:$F$112,$AB1991),"")=""),"Indeterminado (início da série)",IF($X1991&gt;0,"Folga","Falta de registro"))))))))</f>
        <v>Folga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IFERROR(MATCH($A1991&amp;"|"&amp;TEXT(_xlfn.MAXIFS(Cadastro!$E$5:$E$112,Cadastro!$A$5:$A$112,$A1991,Cadastro!$E$5:$E$112,"&lt;="&amp;$F1991),"yyyymmdd"),Cadastro!$I$5:$I$112,0),"")</f>
        <v>73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12244</v>
      </c>
      <c r="B1992" s="17" t="s">
        <v>213</v>
      </c>
      <c r="C1992" s="17" t="str">
        <f>IFERROR(INDEX(Cadastro!$C$5:$C$112,$AB1992),"NÃO INFORMADO")</f>
        <v>USI</v>
      </c>
      <c r="D1992" s="17" t="str">
        <f>IFERROR(INDEX(Cadastro!$D$5:$D$112,$AB1992),"")</f>
        <v>A</v>
      </c>
      <c r="E1992" s="17" t="str">
        <f>IFERROR(INDEX(Cadastro!$G$5:$G$112,$AB1992),"")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>A</v>
      </c>
      <c r="L1992" s="30">
        <f>SUMIFS(Dados!$E:$E,Dados!$A:$A,$A1992,Dados!$S:$S,$F1992)</f>
        <v>0</v>
      </c>
      <c r="M1992" s="30">
        <f>IFERROR(INDEX(Parâmetros!$E$6:$E$11,MATCH($K1992,Parâmetros!$A$6:$A$11,0)),"")</f>
        <v>7.58</v>
      </c>
      <c r="N1992" s="33">
        <f t="shared" si="337"/>
        <v>0</v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Fora da apuração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folga da escala 5x2",IF($Y1992="Folga",IF(AND($D1992="5x2",OR(WEEKDAY($F1992,2)=6,WEEKDAY($F1992,2)=7)),"Folga de fim de semana da escala 5x2",IF(AND(OR($D1992="6x1",$D1992="FF 6x1"),WEEKDAY($F1992,2)=6,AND($A1992=$A1981,$L1981&gt;0)),"Folga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FALTA DE REGISTRO · dia 1 de 5 do ciclo</v>
      </c>
      <c r="W1992" s="34">
        <f>IF(OR(OR($D1992="6x1",$D1992="FF 6x1"),$D1992="5x2"),"",IF($AB1992&lt;&gt;$AB1991,IF(IFERROR(INDEX(Cadastro!$F$5:$F$112,$AB1992),"")="",IF($L1992&gt;0,1,0),IF(IFERROR(INDEX(Cadastro!$F$5:$F$112,$AB1992),"")&lt;=IFERROR(INDEX(Parâmetros!$B$39:$B$48,MATCH($E1992,Parâmetros!$A$39:$A$48,0)),99),IFERROR(INDEX(Cadastro!$F$5:$F$112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1</v>
      </c>
      <c r="X1992" s="34">
        <f>IF(OR(OR($D1992="6x1",$D1992="FF 6x1"),$D1992="5x2"),"",IF($AB1992&lt;&gt;$AB1991,IF(IFERROR(INDEX(Cadastro!$F$5:$F$112,$AB1992),"")="",0,IF(IFERROR(INDEX(Cadastro!$F$5:$F$112,$AB1992),"")&gt;IFERROR(INDEX(Parâmetros!$B$39:$B$48,MATCH($E1992,Parâmetros!$A$39:$A$48,0)),99),IFERROR(INDEX(Cadastro!$F$5:$F$112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0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registro"),IF(AND($AB1992&lt;&gt;$AB1991,IFERROR(INDEX(Cadastro!$F$5:$F$112,$AB1992),"")=""),"Indeterminado (início da série)",IF($X1992&gt;0,"Folga","Falta de registro"))))))))</f>
        <v>Falta de registro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IFERROR(MATCH($A1992&amp;"|"&amp;TEXT(_xlfn.MAXIFS(Cadastro!$E$5:$E$112,Cadastro!$A$5:$A$112,$A1992,Cadastro!$E$5:$E$112,"&lt;="&amp;$F1992),"yyyymmdd"),Cadastro!$I$5:$I$112,0),"")</f>
        <v>73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12244</v>
      </c>
      <c r="B1993" s="17" t="s">
        <v>213</v>
      </c>
      <c r="C1993" s="17" t="str">
        <f>IFERROR(INDEX(Cadastro!$C$5:$C$112,$AB1993),"NÃO INFORMADO")</f>
        <v>USI</v>
      </c>
      <c r="D1993" s="17" t="str">
        <f>IFERROR(INDEX(Cadastro!$D$5:$D$112,$AB1993),"")</f>
        <v>A</v>
      </c>
      <c r="E1993" s="17" t="str">
        <f>IFERROR(INDEX(Cadastro!$G$5:$G$112,$AB1993),"")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folga da escala 5x2",IF($Y1993="Folga",IF(AND($D1993="5x2",OR(WEEKDAY($F1993,2)=6,WEEKDAY($F1993,2)=7)),"Folga de fim de semana da escala 5x2",IF(AND(OR($D1993="6x1",$D1993="FF 6x1"),WEEKDAY($F1993,2)=6,AND($A1993=$A1982,$L1982&gt;0)),"Folga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2 de 5 do ciclo</v>
      </c>
      <c r="W1993" s="34">
        <f>IF(OR(OR($D1993="6x1",$D1993="FF 6x1"),$D1993="5x2"),"",IF($AB1993&lt;&gt;$AB1992,IF(IFERROR(INDEX(Cadastro!$F$5:$F$112,$AB1993),"")="",IF($L1993&gt;0,1,0),IF(IFERROR(INDEX(Cadastro!$F$5:$F$112,$AB1993),"")&lt;=IFERROR(INDEX(Parâmetros!$B$39:$B$48,MATCH($E1993,Parâmetros!$A$39:$A$48,0)),99),IFERROR(INDEX(Cadastro!$F$5:$F$112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2</v>
      </c>
      <c r="X1993" s="34">
        <f>IF(OR(OR($D1993="6x1",$D1993="FF 6x1"),$D1993="5x2"),"",IF($AB1993&lt;&gt;$AB1992,IF(IFERROR(INDEX(Cadastro!$F$5:$F$112,$AB1993),"")="",0,IF(IFERROR(INDEX(Cadastro!$F$5:$F$112,$AB1993),"")&gt;IFERROR(INDEX(Parâmetros!$B$39:$B$48,MATCH($E1993,Parâmetros!$A$39:$A$48,0)),99),IFERROR(INDEX(Cadastro!$F$5:$F$112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registro"),IF(AND($AB1993&lt;&gt;$AB1992,IFERROR(INDEX(Cadastro!$F$5:$F$112,$AB1993),"")=""),"Indeterminado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IFERROR(MATCH($A1993&amp;"|"&amp;TEXT(_xlfn.MAXIFS(Cadastro!$E$5:$E$112,Cadastro!$A$5:$A$112,$A1993,Cadastro!$E$5:$E$112,"&lt;="&amp;$F1993),"yyyymmdd"),Cadastro!$I$5:$I$112,0),"")</f>
        <v>73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12244</v>
      </c>
      <c r="B1994" s="17" t="s">
        <v>213</v>
      </c>
      <c r="C1994" s="17" t="str">
        <f>IFERROR(INDEX(Cadastro!$C$5:$C$112,$AB1994),"NÃO INFORMADO")</f>
        <v>USI</v>
      </c>
      <c r="D1994" s="17" t="str">
        <f>IFERROR(INDEX(Cadastro!$D$5:$D$112,$AB1994),"")</f>
        <v>A</v>
      </c>
      <c r="E1994" s="17" t="str">
        <f>IFERROR(INDEX(Cadastro!$G$5:$G$112,$AB1994),"")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folga da escala 5x2",IF($Y1994="Folga",IF(AND($D1994="5x2",OR(WEEKDAY($F1994,2)=6,WEEKDAY($F1994,2)=7)),"Folga de fim de semana da escala 5x2",IF(AND(OR($D1994="6x1",$D1994="FF 6x1"),WEEKDAY($F1994,2)=6,AND($A1994=$A1983,$L1983&gt;0)),"Folga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3 de 5 do ciclo</v>
      </c>
      <c r="W1994" s="34">
        <f>IF(OR(OR($D1994="6x1",$D1994="FF 6x1"),$D1994="5x2"),"",IF($AB1994&lt;&gt;$AB1993,IF(IFERROR(INDEX(Cadastro!$F$5:$F$112,$AB1994),"")="",IF($L1994&gt;0,1,0),IF(IFERROR(INDEX(Cadastro!$F$5:$F$112,$AB1994),"")&lt;=IFERROR(INDEX(Parâmetros!$B$39:$B$48,MATCH($E1994,Parâmetros!$A$39:$A$48,0)),99),IFERROR(INDEX(Cadastro!$F$5:$F$112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3</v>
      </c>
      <c r="X1994" s="34">
        <f>IF(OR(OR($D1994="6x1",$D1994="FF 6x1"),$D1994="5x2"),"",IF($AB1994&lt;&gt;$AB1993,IF(IFERROR(INDEX(Cadastro!$F$5:$F$112,$AB1994),"")="",0,IF(IFERROR(INDEX(Cadastro!$F$5:$F$112,$AB1994),"")&gt;IFERROR(INDEX(Parâmetros!$B$39:$B$48,MATCH($E1994,Parâmetros!$A$39:$A$48,0)),99),IFERROR(INDEX(Cadastro!$F$5:$F$112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registro"),IF(AND($AB1994&lt;&gt;$AB1993,IFERROR(INDEX(Cadastro!$F$5:$F$112,$AB1994),"")=""),"Indeterminado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IFERROR(MATCH($A1994&amp;"|"&amp;TEXT(_xlfn.MAXIFS(Cadastro!$E$5:$E$112,Cadastro!$A$5:$A$112,$A1994,Cadastro!$E$5:$E$112,"&lt;="&amp;$F1994),"yyyymmdd"),Cadastro!$I$5:$I$112,0),"")</f>
        <v>73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12244</v>
      </c>
      <c r="B1995" s="17" t="s">
        <v>213</v>
      </c>
      <c r="C1995" s="17" t="str">
        <f>IFERROR(INDEX(Cadastro!$C$5:$C$112,$AB1995),"NÃO INFORMADO")</f>
        <v>USI</v>
      </c>
      <c r="D1995" s="17" t="str">
        <f>IFERROR(INDEX(Cadastro!$D$5:$D$112,$AB1995),"")</f>
        <v>A</v>
      </c>
      <c r="E1995" s="17" t="str">
        <f>IFERROR(INDEX(Cadastro!$G$5:$G$112,$AB1995),"")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folga da escala 5x2",IF($Y1995="Folga",IF(AND($D1995="5x2",OR(WEEKDAY($F1995,2)=6,WEEKDAY($F1995,2)=7)),"Folga de fim de semana da escala 5x2",IF(AND(OR($D1995="6x1",$D1995="FF 6x1"),WEEKDAY($F1995,2)=6,AND($A1995=$A1984,$L1984&gt;0)),"Folga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4 de 5 do ciclo</v>
      </c>
      <c r="W1995" s="34">
        <f>IF(OR(OR($D1995="6x1",$D1995="FF 6x1"),$D1995="5x2"),"",IF($AB1995&lt;&gt;$AB1994,IF(IFERROR(INDEX(Cadastro!$F$5:$F$112,$AB1995),"")="",IF($L1995&gt;0,1,0),IF(IFERROR(INDEX(Cadastro!$F$5:$F$112,$AB1995),"")&lt;=IFERROR(INDEX(Parâmetros!$B$39:$B$48,MATCH($E1995,Parâmetros!$A$39:$A$48,0)),99),IFERROR(INDEX(Cadastro!$F$5:$F$112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4</v>
      </c>
      <c r="X1995" s="34">
        <f>IF(OR(OR($D1995="6x1",$D1995="FF 6x1"),$D1995="5x2"),"",IF($AB1995&lt;&gt;$AB1994,IF(IFERROR(INDEX(Cadastro!$F$5:$F$112,$AB1995),"")="",0,IF(IFERROR(INDEX(Cadastro!$F$5:$F$112,$AB1995),"")&gt;IFERROR(INDEX(Parâmetros!$B$39:$B$48,MATCH($E1995,Parâmetros!$A$39:$A$48,0)),99),IFERROR(INDEX(Cadastro!$F$5:$F$112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registro"),IF(AND($AB1995&lt;&gt;$AB1994,IFERROR(INDEX(Cadastro!$F$5:$F$112,$AB1995),"")=""),"Indeterminado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IFERROR(MATCH($A1995&amp;"|"&amp;TEXT(_xlfn.MAXIFS(Cadastro!$E$5:$E$112,Cadastro!$A$5:$A$112,$A1995,Cadastro!$E$5:$E$112,"&lt;="&amp;$F1995),"yyyymmdd"),Cadastro!$I$5:$I$112,0),"")</f>
        <v>73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12244</v>
      </c>
      <c r="B1996" s="17" t="s">
        <v>213</v>
      </c>
      <c r="C1996" s="17" t="str">
        <f>IFERROR(INDEX(Cadastro!$C$5:$C$112,$AB1996),"NÃO INFORMADO")</f>
        <v>USI</v>
      </c>
      <c r="D1996" s="17" t="str">
        <f>IFERROR(INDEX(Cadastro!$D$5:$D$112,$AB1996),"")</f>
        <v>A</v>
      </c>
      <c r="E1996" s="17" t="str">
        <f>IFERROR(INDEX(Cadastro!$G$5:$G$112,$AB1996),"")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folga da escala 5x2",IF($Y1996="Folga",IF(AND($D1996="5x2",OR(WEEKDAY($F1996,2)=6,WEEKDAY($F1996,2)=7)),"Folga de fim de semana da escala 5x2",IF(AND(OR($D1996="6x1",$D1996="FF 6x1"),WEEKDAY($F1996,2)=6,AND($A1996=$A1985,$L1985&gt;0)),"Folga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5 de 5 do ciclo</v>
      </c>
      <c r="W1996" s="34">
        <f>IF(OR(OR($D1996="6x1",$D1996="FF 6x1"),$D1996="5x2"),"",IF($AB1996&lt;&gt;$AB1995,IF(IFERROR(INDEX(Cadastro!$F$5:$F$112,$AB1996),"")="",IF($L1996&gt;0,1,0),IF(IFERROR(INDEX(Cadastro!$F$5:$F$112,$AB1996),"")&lt;=IFERROR(INDEX(Parâmetros!$B$39:$B$48,MATCH($E1996,Parâmetros!$A$39:$A$48,0)),99),IFERROR(INDEX(Cadastro!$F$5:$F$112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5</v>
      </c>
      <c r="X1996" s="34">
        <f>IF(OR(OR($D1996="6x1",$D1996="FF 6x1"),$D1996="5x2"),"",IF($AB1996&lt;&gt;$AB1995,IF(IFERROR(INDEX(Cadastro!$F$5:$F$112,$AB1996),"")="",0,IF(IFERROR(INDEX(Cadastro!$F$5:$F$112,$AB1996),"")&gt;IFERROR(INDEX(Parâmetros!$B$39:$B$48,MATCH($E1996,Parâmetros!$A$39:$A$48,0)),99),IFERROR(INDEX(Cadastro!$F$5:$F$112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registro"),IF(AND($AB1996&lt;&gt;$AB1995,IFERROR(INDEX(Cadastro!$F$5:$F$112,$AB1996),"")=""),"Indeterminado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IFERROR(MATCH($A1996&amp;"|"&amp;TEXT(_xlfn.MAXIFS(Cadastro!$E$5:$E$112,Cadastro!$A$5:$A$112,$A1996,Cadastro!$E$5:$E$112,"&lt;="&amp;$F1996),"yyyymmdd"),Cadastro!$I$5:$I$112,0),"")</f>
        <v>73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12244</v>
      </c>
      <c r="B1997" s="17" t="s">
        <v>213</v>
      </c>
      <c r="C1997" s="17" t="str">
        <f>IFERROR(INDEX(Cadastro!$C$5:$C$112,$AB1997),"NÃO INFORMADO")</f>
        <v>USI</v>
      </c>
      <c r="D1997" s="17" t="str">
        <f>IFERROR(INDEX(Cadastro!$D$5:$D$112,$AB1997),"")</f>
        <v>A</v>
      </c>
      <c r="E1997" s="17" t="str">
        <f>IFERROR(INDEX(Cadastro!$G$5:$G$112,$AB1997),"")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/>
      </c>
      <c r="L1997" s="30">
        <f>SUMIFS(Dados!$E:$E,Dados!$A:$A,$A1997,Dados!$S:$S,$F1997)</f>
        <v>0</v>
      </c>
      <c r="M1997" s="30" t="str">
        <f>IFERROR(INDEX(Parâmetros!$E$6:$E$11,MATCH($K1997,Parâmetros!$A$6:$A$11,0)),"")</f>
        <v/>
      </c>
      <c r="N1997" s="33" t="str">
        <f t="shared" si="337"/>
        <v/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Folga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folga da escala 5x2",IF($Y1997="Folga",IF(AND($D1997="5x2",OR(WEEKDAY($F1997,2)=6,WEEKDAY($F1997,2)=7)),"Folga de fim de semana da escala 5x2",IF(AND(OR($D1997="6x1",$D1997="FF 6x1"),WEEKDAY($F1997,2)=6,AND($A1997=$A1986,$L1986&gt;0)),"Folga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Folga prevista pelo ciclo</v>
      </c>
      <c r="W1997" s="34">
        <f>IF(OR(OR($D1997="6x1",$D1997="FF 6x1"),$D1997="5x2"),"",IF($AB1997&lt;&gt;$AB1996,IF(IFERROR(INDEX(Cadastro!$F$5:$F$112,$AB1997),"")="",IF($L1997&gt;0,1,0),IF(IFERROR(INDEX(Cadastro!$F$5:$F$112,$AB1997),"")&lt;=IFERROR(INDEX(Parâmetros!$B$39:$B$48,MATCH($E1997,Parâmetros!$A$39:$A$48,0)),99),IFERROR(INDEX(Cadastro!$F$5:$F$112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0</v>
      </c>
      <c r="X1997" s="34">
        <f>IF(OR(OR($D1997="6x1",$D1997="FF 6x1"),$D1997="5x2"),"",IF($AB1997&lt;&gt;$AB1996,IF(IFERROR(INDEX(Cadastro!$F$5:$F$112,$AB1997),"")="",0,IF(IFERROR(INDEX(Cadastro!$F$5:$F$112,$AB1997),"")&gt;IFERROR(INDEX(Parâmetros!$B$39:$B$48,MATCH($E1997,Parâmetros!$A$39:$A$48,0)),99),IFERROR(INDEX(Cadastro!$F$5:$F$112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1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registro"),IF(AND($AB1997&lt;&gt;$AB1996,IFERROR(INDEX(Cadastro!$F$5:$F$112,$AB1997),"")=""),"Indeterminado (início da série)",IF($X1997&gt;0,"Folga","Falta de registro"))))))))</f>
        <v>Folga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IFERROR(MATCH($A1997&amp;"|"&amp;TEXT(_xlfn.MAXIFS(Cadastro!$E$5:$E$112,Cadastro!$A$5:$A$112,$A1997,Cadastro!$E$5:$E$112,"&lt;="&amp;$F1997),"yyyymmdd"),Cadastro!$I$5:$I$112,0),"")</f>
        <v>73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12244</v>
      </c>
      <c r="B1998" s="17" t="s">
        <v>213</v>
      </c>
      <c r="C1998" s="17" t="str">
        <f>IFERROR(INDEX(Cadastro!$C$5:$C$112,$AB1998),"NÃO INFORMADO")</f>
        <v>USI</v>
      </c>
      <c r="D1998" s="17" t="str">
        <f>IFERROR(INDEX(Cadastro!$D$5:$D$112,$AB1998),"")</f>
        <v>A</v>
      </c>
      <c r="E1998" s="17" t="str">
        <f>IFERROR(INDEX(Cadastro!$G$5:$G$112,$AB1998),"")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>A</v>
      </c>
      <c r="L1998" s="30">
        <f>SUMIFS(Dados!$E:$E,Dados!$A:$A,$A1998,Dados!$S:$S,$F1998)</f>
        <v>0</v>
      </c>
      <c r="M1998" s="30">
        <f>IFERROR(INDEX(Parâmetros!$E$6:$E$11,MATCH($K1998,Parâmetros!$A$6:$A$11,0)),"")</f>
        <v>7.58</v>
      </c>
      <c r="N1998" s="33">
        <f t="shared" si="337"/>
        <v>0</v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Fora da apuração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folga da escala 5x2",IF($Y1998="Folga",IF(AND($D1998="5x2",OR(WEEKDAY($F1998,2)=6,WEEKDAY($F1998,2)=7)),"Folga de fim de semana da escala 5x2",IF(AND(OR($D1998="6x1",$D1998="FF 6x1"),WEEKDAY($F1998,2)=6,AND($A1998=$A1987,$L1987&gt;0)),"Folga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FALTA DE REGISTRO · dia 1 de 5 do ciclo</v>
      </c>
      <c r="W1998" s="34">
        <f>IF(OR(OR($D1998="6x1",$D1998="FF 6x1"),$D1998="5x2"),"",IF($AB1998&lt;&gt;$AB1997,IF(IFERROR(INDEX(Cadastro!$F$5:$F$112,$AB1998),"")="",IF($L1998&gt;0,1,0),IF(IFERROR(INDEX(Cadastro!$F$5:$F$112,$AB1998),"")&lt;=IFERROR(INDEX(Parâmetros!$B$39:$B$48,MATCH($E1998,Parâmetros!$A$39:$A$48,0)),99),IFERROR(INDEX(Cadastro!$F$5:$F$112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1</v>
      </c>
      <c r="X1998" s="34">
        <f>IF(OR(OR($D1998="6x1",$D1998="FF 6x1"),$D1998="5x2"),"",IF($AB1998&lt;&gt;$AB1997,IF(IFERROR(INDEX(Cadastro!$F$5:$F$112,$AB1998),"")="",0,IF(IFERROR(INDEX(Cadastro!$F$5:$F$112,$AB1998),"")&gt;IFERROR(INDEX(Parâmetros!$B$39:$B$48,MATCH($E1998,Parâmetros!$A$39:$A$48,0)),99),IFERROR(INDEX(Cadastro!$F$5:$F$112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0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registro"),IF(AND($AB1998&lt;&gt;$AB1997,IFERROR(INDEX(Cadastro!$F$5:$F$112,$AB1998),"")=""),"Indeterminado (início da série)",IF($X1998&gt;0,"Folga","Falta de registro"))))))))</f>
        <v>Falta de registro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IFERROR(MATCH($A1998&amp;"|"&amp;TEXT(_xlfn.MAXIFS(Cadastro!$E$5:$E$112,Cadastro!$A$5:$A$112,$A1998,Cadastro!$E$5:$E$112,"&lt;="&amp;$F1998),"yyyymmdd"),Cadastro!$I$5:$I$112,0),"")</f>
        <v>73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12244</v>
      </c>
      <c r="B1999" s="17" t="s">
        <v>213</v>
      </c>
      <c r="C1999" s="17" t="str">
        <f>IFERROR(INDEX(Cadastro!$C$5:$C$112,$AB1999),"NÃO INFORMADO")</f>
        <v>USI</v>
      </c>
      <c r="D1999" s="17" t="str">
        <f>IFERROR(INDEX(Cadastro!$D$5:$D$112,$AB1999),"")</f>
        <v>A</v>
      </c>
      <c r="E1999" s="17" t="str">
        <f>IFERROR(INDEX(Cadastro!$G$5:$G$112,$AB1999),"")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folga da escala 5x2",IF($Y1999="Folga",IF(AND($D1999="5x2",OR(WEEKDAY($F1999,2)=6,WEEKDAY($F1999,2)=7)),"Folga de fim de semana da escala 5x2",IF(AND(OR($D1999="6x1",$D1999="FF 6x1"),WEEKDAY($F1999,2)=6,AND($A1999=$A1988,$L1988&gt;0)),"Folga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2 de 5 do ciclo</v>
      </c>
      <c r="W1999" s="34">
        <f>IF(OR(OR($D1999="6x1",$D1999="FF 6x1"),$D1999="5x2"),"",IF($AB1999&lt;&gt;$AB1998,IF(IFERROR(INDEX(Cadastro!$F$5:$F$112,$AB1999),"")="",IF($L1999&gt;0,1,0),IF(IFERROR(INDEX(Cadastro!$F$5:$F$112,$AB1999),"")&lt;=IFERROR(INDEX(Parâmetros!$B$39:$B$48,MATCH($E1999,Parâmetros!$A$39:$A$48,0)),99),IFERROR(INDEX(Cadastro!$F$5:$F$112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2</v>
      </c>
      <c r="X1999" s="34">
        <f>IF(OR(OR($D1999="6x1",$D1999="FF 6x1"),$D1999="5x2"),"",IF($AB1999&lt;&gt;$AB1998,IF(IFERROR(INDEX(Cadastro!$F$5:$F$112,$AB1999),"")="",0,IF(IFERROR(INDEX(Cadastro!$F$5:$F$112,$AB1999),"")&gt;IFERROR(INDEX(Parâmetros!$B$39:$B$48,MATCH($E1999,Parâmetros!$A$39:$A$48,0)),99),IFERROR(INDEX(Cadastro!$F$5:$F$112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registro"),IF(AND($AB1999&lt;&gt;$AB1998,IFERROR(INDEX(Cadastro!$F$5:$F$112,$AB1999),"")=""),"Indeterminado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IFERROR(MATCH($A1999&amp;"|"&amp;TEXT(_xlfn.MAXIFS(Cadastro!$E$5:$E$112,Cadastro!$A$5:$A$112,$A1999,Cadastro!$E$5:$E$112,"&lt;="&amp;$F1999),"yyyymmdd"),Cadastro!$I$5:$I$112,0),"")</f>
        <v>73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12244</v>
      </c>
      <c r="B2000" s="17" t="s">
        <v>213</v>
      </c>
      <c r="C2000" s="17" t="str">
        <f>IFERROR(INDEX(Cadastro!$C$5:$C$112,$AB2000),"NÃO INFORMADO")</f>
        <v>USI</v>
      </c>
      <c r="D2000" s="17" t="str">
        <f>IFERROR(INDEX(Cadastro!$D$5:$D$112,$AB2000),"")</f>
        <v>A</v>
      </c>
      <c r="E2000" s="17" t="str">
        <f>IFERROR(INDEX(Cadastro!$G$5:$G$112,$AB2000),"")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folga da escala 5x2",IF($Y2000="Folga",IF(AND($D2000="5x2",OR(WEEKDAY($F2000,2)=6,WEEKDAY($F2000,2)=7)),"Folga de fim de semana da escala 5x2",IF(AND(OR($D2000="6x1",$D2000="FF 6x1"),WEEKDAY($F2000,2)=6,AND($A2000=$A1989,$L1989&gt;0)),"Folga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3 de 5 do ciclo</v>
      </c>
      <c r="W2000" s="34">
        <f>IF(OR(OR($D2000="6x1",$D2000="FF 6x1"),$D2000="5x2"),"",IF($AB2000&lt;&gt;$AB1999,IF(IFERROR(INDEX(Cadastro!$F$5:$F$112,$AB2000),"")="",IF($L2000&gt;0,1,0),IF(IFERROR(INDEX(Cadastro!$F$5:$F$112,$AB2000),"")&lt;=IFERROR(INDEX(Parâmetros!$B$39:$B$48,MATCH($E2000,Parâmetros!$A$39:$A$48,0)),99),IFERROR(INDEX(Cadastro!$F$5:$F$112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3</v>
      </c>
      <c r="X2000" s="34">
        <f>IF(OR(OR($D2000="6x1",$D2000="FF 6x1"),$D2000="5x2"),"",IF($AB2000&lt;&gt;$AB1999,IF(IFERROR(INDEX(Cadastro!$F$5:$F$112,$AB2000),"")="",0,IF(IFERROR(INDEX(Cadastro!$F$5:$F$112,$AB2000),"")&gt;IFERROR(INDEX(Parâmetros!$B$39:$B$48,MATCH($E2000,Parâmetros!$A$39:$A$48,0)),99),IFERROR(INDEX(Cadastro!$F$5:$F$112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registro"),IF(AND($AB2000&lt;&gt;$AB1999,IFERROR(INDEX(Cadastro!$F$5:$F$112,$AB2000),"")=""),"Indeterminado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IFERROR(MATCH($A2000&amp;"|"&amp;TEXT(_xlfn.MAXIFS(Cadastro!$E$5:$E$112,Cadastro!$A$5:$A$112,$A2000,Cadastro!$E$5:$E$112,"&lt;="&amp;$F2000),"yyyymmdd"),Cadastro!$I$5:$I$112,0),"")</f>
        <v>73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12244</v>
      </c>
      <c r="B2001" s="17" t="s">
        <v>213</v>
      </c>
      <c r="C2001" s="17" t="str">
        <f>IFERROR(INDEX(Cadastro!$C$5:$C$112,$AB2001),"NÃO INFORMADO")</f>
        <v>USI</v>
      </c>
      <c r="D2001" s="17" t="str">
        <f>IFERROR(INDEX(Cadastro!$D$5:$D$112,$AB2001),"")</f>
        <v>A</v>
      </c>
      <c r="E2001" s="17" t="str">
        <f>IFERROR(INDEX(Cadastro!$G$5:$G$112,$AB2001),"")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folga da escala 5x2",IF($Y2001="Folga",IF(AND($D2001="5x2",OR(WEEKDAY($F2001,2)=6,WEEKDAY($F2001,2)=7)),"Folga de fim de semana da escala 5x2",IF(AND(OR($D2001="6x1",$D2001="FF 6x1"),WEEKDAY($F2001,2)=6,AND($A2001=$A1990,$L1990&gt;0)),"Folga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4 de 5 do ciclo</v>
      </c>
      <c r="W2001" s="34">
        <f>IF(OR(OR($D2001="6x1",$D2001="FF 6x1"),$D2001="5x2"),"",IF($AB2001&lt;&gt;$AB2000,IF(IFERROR(INDEX(Cadastro!$F$5:$F$112,$AB2001),"")="",IF($L2001&gt;0,1,0),IF(IFERROR(INDEX(Cadastro!$F$5:$F$112,$AB2001),"")&lt;=IFERROR(INDEX(Parâmetros!$B$39:$B$48,MATCH($E2001,Parâmetros!$A$39:$A$48,0)),99),IFERROR(INDEX(Cadastro!$F$5:$F$112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4</v>
      </c>
      <c r="X2001" s="34">
        <f>IF(OR(OR($D2001="6x1",$D2001="FF 6x1"),$D2001="5x2"),"",IF($AB2001&lt;&gt;$AB2000,IF(IFERROR(INDEX(Cadastro!$F$5:$F$112,$AB2001),"")="",0,IF(IFERROR(INDEX(Cadastro!$F$5:$F$112,$AB2001),"")&gt;IFERROR(INDEX(Parâmetros!$B$39:$B$48,MATCH($E2001,Parâmetros!$A$39:$A$48,0)),99),IFERROR(INDEX(Cadastro!$F$5:$F$112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registro"),IF(AND($AB2001&lt;&gt;$AB2000,IFERROR(INDEX(Cadastro!$F$5:$F$112,$AB2001),"")=""),"Indeterminado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IFERROR(MATCH($A2001&amp;"|"&amp;TEXT(_xlfn.MAXIFS(Cadastro!$E$5:$E$112,Cadastro!$A$5:$A$112,$A2001,Cadastro!$E$5:$E$112,"&lt;="&amp;$F2001),"yyyymmdd"),Cadastro!$I$5:$I$112,0),"")</f>
        <v>73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12244</v>
      </c>
      <c r="B2002" s="17" t="s">
        <v>213</v>
      </c>
      <c r="C2002" s="17" t="str">
        <f>IFERROR(INDEX(Cadastro!$C$5:$C$112,$AB2002),"NÃO INFORMADO")</f>
        <v>USI</v>
      </c>
      <c r="D2002" s="17" t="str">
        <f>IFERROR(INDEX(Cadastro!$D$5:$D$112,$AB2002),"")</f>
        <v>A</v>
      </c>
      <c r="E2002" s="17" t="str">
        <f>IFERROR(INDEX(Cadastro!$G$5:$G$112,$AB2002),"")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folga da escala 5x2",IF($Y2002="Folga",IF(AND($D2002="5x2",OR(WEEKDAY($F2002,2)=6,WEEKDAY($F2002,2)=7)),"Folga de fim de semana da escala 5x2",IF(AND(OR($D2002="6x1",$D2002="FF 6x1"),WEEKDAY($F2002,2)=6,AND($A2002=$A1991,$L1991&gt;0)),"Folga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5 de 5 do ciclo</v>
      </c>
      <c r="W2002" s="34">
        <f>IF(OR(OR($D2002="6x1",$D2002="FF 6x1"),$D2002="5x2"),"",IF($AB2002&lt;&gt;$AB2001,IF(IFERROR(INDEX(Cadastro!$F$5:$F$112,$AB2002),"")="",IF($L2002&gt;0,1,0),IF(IFERROR(INDEX(Cadastro!$F$5:$F$112,$AB2002),"")&lt;=IFERROR(INDEX(Parâmetros!$B$39:$B$48,MATCH($E2002,Parâmetros!$A$39:$A$48,0)),99),IFERROR(INDEX(Cadastro!$F$5:$F$112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5</v>
      </c>
      <c r="X2002" s="34">
        <f>IF(OR(OR($D2002="6x1",$D2002="FF 6x1"),$D2002="5x2"),"",IF($AB2002&lt;&gt;$AB2001,IF(IFERROR(INDEX(Cadastro!$F$5:$F$112,$AB2002),"")="",0,IF(IFERROR(INDEX(Cadastro!$F$5:$F$112,$AB2002),"")&gt;IFERROR(INDEX(Parâmetros!$B$39:$B$48,MATCH($E2002,Parâmetros!$A$39:$A$48,0)),99),IFERROR(INDEX(Cadastro!$F$5:$F$112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registro"),IF(AND($AB2002&lt;&gt;$AB2001,IFERROR(INDEX(Cadastro!$F$5:$F$112,$AB2002),"")=""),"Indeterminado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IFERROR(MATCH($A2002&amp;"|"&amp;TEXT(_xlfn.MAXIFS(Cadastro!$E$5:$E$112,Cadastro!$A$5:$A$112,$A2002,Cadastro!$E$5:$E$112,"&lt;="&amp;$F2002),"yyyymmdd"),Cadastro!$I$5:$I$112,0),"")</f>
        <v>73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12244</v>
      </c>
      <c r="B2003" s="17" t="s">
        <v>213</v>
      </c>
      <c r="C2003" s="17" t="str">
        <f>IFERROR(INDEX(Cadastro!$C$5:$C$112,$AB2003),"NÃO INFORMADO")</f>
        <v>USI</v>
      </c>
      <c r="D2003" s="17" t="str">
        <f>IFERROR(INDEX(Cadastro!$D$5:$D$112,$AB2003),"")</f>
        <v>A</v>
      </c>
      <c r="E2003" s="17" t="str">
        <f>IFERROR(INDEX(Cadastro!$G$5:$G$112,$AB2003),"")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/>
      </c>
      <c r="L2003" s="30">
        <f>SUMIFS(Dados!$E:$E,Dados!$A:$A,$A2003,Dados!$S:$S,$F2003)</f>
        <v>0</v>
      </c>
      <c r="M2003" s="30" t="str">
        <f>IFERROR(INDEX(Parâmetros!$E$6:$E$11,MATCH($K2003,Parâmetros!$A$6:$A$11,0)),"")</f>
        <v/>
      </c>
      <c r="N2003" s="33" t="str">
        <f t="shared" si="337"/>
        <v/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Folga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folga da escala 5x2",IF($Y2003="Folga",IF(AND($D2003="5x2",OR(WEEKDAY($F2003,2)=6,WEEKDAY($F2003,2)=7)),"Folga de fim de semana da escala 5x2",IF(AND(OR($D2003="6x1",$D2003="FF 6x1"),WEEKDAY($F2003,2)=6,AND($A2003=$A1992,$L1992&gt;0)),"Folga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Folga prevista pelo ciclo</v>
      </c>
      <c r="W2003" s="34">
        <f>IF(OR(OR($D2003="6x1",$D2003="FF 6x1"),$D2003="5x2"),"",IF($AB2003&lt;&gt;$AB2002,IF(IFERROR(INDEX(Cadastro!$F$5:$F$112,$AB2003),"")="",IF($L2003&gt;0,1,0),IF(IFERROR(INDEX(Cadastro!$F$5:$F$112,$AB2003),"")&lt;=IFERROR(INDEX(Parâmetros!$B$39:$B$48,MATCH($E2003,Parâmetros!$A$39:$A$48,0)),99),IFERROR(INDEX(Cadastro!$F$5:$F$112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0</v>
      </c>
      <c r="X2003" s="34">
        <f>IF(OR(OR($D2003="6x1",$D2003="FF 6x1"),$D2003="5x2"),"",IF($AB2003&lt;&gt;$AB2002,IF(IFERROR(INDEX(Cadastro!$F$5:$F$112,$AB2003),"")="",0,IF(IFERROR(INDEX(Cadastro!$F$5:$F$112,$AB2003),"")&gt;IFERROR(INDEX(Parâmetros!$B$39:$B$48,MATCH($E2003,Parâmetros!$A$39:$A$48,0)),99),IFERROR(INDEX(Cadastro!$F$5:$F$112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1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registro"),IF(AND($AB2003&lt;&gt;$AB2002,IFERROR(INDEX(Cadastro!$F$5:$F$112,$AB2003),"")=""),"Indeterminado (início da série)",IF($X2003&gt;0,"Folga","Falta de registro"))))))))</f>
        <v>Folga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IFERROR(MATCH($A2003&amp;"|"&amp;TEXT(_xlfn.MAXIFS(Cadastro!$E$5:$E$112,Cadastro!$A$5:$A$112,$A2003,Cadastro!$E$5:$E$112,"&lt;="&amp;$F2003),"yyyymmdd"),Cadastro!$I$5:$I$112,0),"")</f>
        <v>73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12244</v>
      </c>
      <c r="B2004" s="17" t="s">
        <v>213</v>
      </c>
      <c r="C2004" s="17" t="str">
        <f>IFERROR(INDEX(Cadastro!$C$5:$C$112,$AB2004),"NÃO INFORMADO")</f>
        <v>USI</v>
      </c>
      <c r="D2004" s="17" t="str">
        <f>IFERROR(INDEX(Cadastro!$D$5:$D$112,$AB2004),"")</f>
        <v>A</v>
      </c>
      <c r="E2004" s="17" t="str">
        <f>IFERROR(INDEX(Cadastro!$G$5:$G$112,$AB2004),"")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>A</v>
      </c>
      <c r="L2004" s="30">
        <f>SUMIFS(Dados!$E:$E,Dados!$A:$A,$A2004,Dados!$S:$S,$F2004)</f>
        <v>0</v>
      </c>
      <c r="M2004" s="30">
        <f>IFERROR(INDEX(Parâmetros!$E$6:$E$11,MATCH($K2004,Parâmetros!$A$6:$A$11,0)),"")</f>
        <v>7.58</v>
      </c>
      <c r="N2004" s="33">
        <f t="shared" si="337"/>
        <v>0</v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Fora da apuração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folga da escala 5x2",IF($Y2004="Folga",IF(AND($D2004="5x2",OR(WEEKDAY($F2004,2)=6,WEEKDAY($F2004,2)=7)),"Folga de fim de semana da escala 5x2",IF(AND(OR($D2004="6x1",$D2004="FF 6x1"),WEEKDAY($F2004,2)=6,AND($A2004=$A1993,$L1993&gt;0)),"Folga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FALTA DE REGISTRO · dia 1 de 5 do ciclo</v>
      </c>
      <c r="W2004" s="34">
        <f>IF(OR(OR($D2004="6x1",$D2004="FF 6x1"),$D2004="5x2"),"",IF($AB2004&lt;&gt;$AB2003,IF(IFERROR(INDEX(Cadastro!$F$5:$F$112,$AB2004),"")="",IF($L2004&gt;0,1,0),IF(IFERROR(INDEX(Cadastro!$F$5:$F$112,$AB2004),"")&lt;=IFERROR(INDEX(Parâmetros!$B$39:$B$48,MATCH($E2004,Parâmetros!$A$39:$A$48,0)),99),IFERROR(INDEX(Cadastro!$F$5:$F$112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1</v>
      </c>
      <c r="X2004" s="34">
        <f>IF(OR(OR($D2004="6x1",$D2004="FF 6x1"),$D2004="5x2"),"",IF($AB2004&lt;&gt;$AB2003,IF(IFERROR(INDEX(Cadastro!$F$5:$F$112,$AB2004),"")="",0,IF(IFERROR(INDEX(Cadastro!$F$5:$F$112,$AB2004),"")&gt;IFERROR(INDEX(Parâmetros!$B$39:$B$48,MATCH($E2004,Parâmetros!$A$39:$A$48,0)),99),IFERROR(INDEX(Cadastro!$F$5:$F$112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0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registro"),IF(AND($AB2004&lt;&gt;$AB2003,IFERROR(INDEX(Cadastro!$F$5:$F$112,$AB2004),"")=""),"Indeterminado (início da série)",IF($X2004&gt;0,"Folga","Falta de registro"))))))))</f>
        <v>Falta de registro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IFERROR(MATCH($A2004&amp;"|"&amp;TEXT(_xlfn.MAXIFS(Cadastro!$E$5:$E$112,Cadastro!$A$5:$A$112,$A2004,Cadastro!$E$5:$E$112,"&lt;="&amp;$F2004),"yyyymmdd"),Cadastro!$I$5:$I$112,0),"")</f>
        <v>73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12244</v>
      </c>
      <c r="B2005" s="17" t="s">
        <v>213</v>
      </c>
      <c r="C2005" s="17" t="str">
        <f>IFERROR(INDEX(Cadastro!$C$5:$C$112,$AB2005),"NÃO INFORMADO")</f>
        <v>USI</v>
      </c>
      <c r="D2005" s="17" t="str">
        <f>IFERROR(INDEX(Cadastro!$D$5:$D$112,$AB2005),"")</f>
        <v>A</v>
      </c>
      <c r="E2005" s="17" t="str">
        <f>IFERROR(INDEX(Cadastro!$G$5:$G$112,$AB2005),"")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folga da escala 5x2",IF($Y2005="Folga",IF(AND($D2005="5x2",OR(WEEKDAY($F2005,2)=6,WEEKDAY($F2005,2)=7)),"Folga de fim de semana da escala 5x2",IF(AND(OR($D2005="6x1",$D2005="FF 6x1"),WEEKDAY($F2005,2)=6,AND($A2005=$A1994,$L1994&gt;0)),"Folga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2 de 5 do ciclo</v>
      </c>
      <c r="W2005" s="34">
        <f>IF(OR(OR($D2005="6x1",$D2005="FF 6x1"),$D2005="5x2"),"",IF($AB2005&lt;&gt;$AB2004,IF(IFERROR(INDEX(Cadastro!$F$5:$F$112,$AB2005),"")="",IF($L2005&gt;0,1,0),IF(IFERROR(INDEX(Cadastro!$F$5:$F$112,$AB2005),"")&lt;=IFERROR(INDEX(Parâmetros!$B$39:$B$48,MATCH($E2005,Parâmetros!$A$39:$A$48,0)),99),IFERROR(INDEX(Cadastro!$F$5:$F$112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2</v>
      </c>
      <c r="X2005" s="34">
        <f>IF(OR(OR($D2005="6x1",$D2005="FF 6x1"),$D2005="5x2"),"",IF($AB2005&lt;&gt;$AB2004,IF(IFERROR(INDEX(Cadastro!$F$5:$F$112,$AB2005),"")="",0,IF(IFERROR(INDEX(Cadastro!$F$5:$F$112,$AB2005),"")&gt;IFERROR(INDEX(Parâmetros!$B$39:$B$48,MATCH($E2005,Parâmetros!$A$39:$A$48,0)),99),IFERROR(INDEX(Cadastro!$F$5:$F$112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registro"),IF(AND($AB2005&lt;&gt;$AB2004,IFERROR(INDEX(Cadastro!$F$5:$F$112,$AB2005),"")=""),"Indeterminado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IFERROR(MATCH($A2005&amp;"|"&amp;TEXT(_xlfn.MAXIFS(Cadastro!$E$5:$E$112,Cadastro!$A$5:$A$112,$A2005,Cadastro!$E$5:$E$112,"&lt;="&amp;$F2005),"yyyymmdd"),Cadastro!$I$5:$I$112,0),"")</f>
        <v>73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12244</v>
      </c>
      <c r="B2006" s="17" t="s">
        <v>213</v>
      </c>
      <c r="C2006" s="17" t="str">
        <f>IFERROR(INDEX(Cadastro!$C$5:$C$112,$AB2006),"NÃO INFORMADO")</f>
        <v>USI</v>
      </c>
      <c r="D2006" s="17" t="str">
        <f>IFERROR(INDEX(Cadastro!$D$5:$D$112,$AB2006),"")</f>
        <v>A</v>
      </c>
      <c r="E2006" s="17" t="str">
        <f>IFERROR(INDEX(Cadastro!$G$5:$G$112,$AB2006),"")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folga da escala 5x2",IF($Y2006="Folga",IF(AND($D2006="5x2",OR(WEEKDAY($F2006,2)=6,WEEKDAY($F2006,2)=7)),"Folga de fim de semana da escala 5x2",IF(AND(OR($D2006="6x1",$D2006="FF 6x1"),WEEKDAY($F2006,2)=6,AND($A2006=$A1995,$L1995&gt;0)),"Folga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3 de 5 do ciclo</v>
      </c>
      <c r="W2006" s="34">
        <f>IF(OR(OR($D2006="6x1",$D2006="FF 6x1"),$D2006="5x2"),"",IF($AB2006&lt;&gt;$AB2005,IF(IFERROR(INDEX(Cadastro!$F$5:$F$112,$AB2006),"")="",IF($L2006&gt;0,1,0),IF(IFERROR(INDEX(Cadastro!$F$5:$F$112,$AB2006),"")&lt;=IFERROR(INDEX(Parâmetros!$B$39:$B$48,MATCH($E2006,Parâmetros!$A$39:$A$48,0)),99),IFERROR(INDEX(Cadastro!$F$5:$F$112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3</v>
      </c>
      <c r="X2006" s="34">
        <f>IF(OR(OR($D2006="6x1",$D2006="FF 6x1"),$D2006="5x2"),"",IF($AB2006&lt;&gt;$AB2005,IF(IFERROR(INDEX(Cadastro!$F$5:$F$112,$AB2006),"")="",0,IF(IFERROR(INDEX(Cadastro!$F$5:$F$112,$AB2006),"")&gt;IFERROR(INDEX(Parâmetros!$B$39:$B$48,MATCH($E2006,Parâmetros!$A$39:$A$48,0)),99),IFERROR(INDEX(Cadastro!$F$5:$F$112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registro"),IF(AND($AB2006&lt;&gt;$AB2005,IFERROR(INDEX(Cadastro!$F$5:$F$112,$AB2006),"")=""),"Indeterminado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IFERROR(MATCH($A2006&amp;"|"&amp;TEXT(_xlfn.MAXIFS(Cadastro!$E$5:$E$112,Cadastro!$A$5:$A$112,$A2006,Cadastro!$E$5:$E$112,"&lt;="&amp;$F2006),"yyyymmdd"),Cadastro!$I$5:$I$112,0),"")</f>
        <v>73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12244</v>
      </c>
      <c r="B2007" s="17" t="s">
        <v>213</v>
      </c>
      <c r="C2007" s="17" t="str">
        <f>IFERROR(INDEX(Cadastro!$C$5:$C$112,$AB2007),"NÃO INFORMADO")</f>
        <v>USI</v>
      </c>
      <c r="D2007" s="17" t="str">
        <f>IFERROR(INDEX(Cadastro!$D$5:$D$112,$AB2007),"")</f>
        <v>A</v>
      </c>
      <c r="E2007" s="17" t="str">
        <f>IFERROR(INDEX(Cadastro!$G$5:$G$112,$AB2007),"")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folga da escala 5x2",IF($Y2007="Folga",IF(AND($D2007="5x2",OR(WEEKDAY($F2007,2)=6,WEEKDAY($F2007,2)=7)),"Folga de fim de semana da escala 5x2",IF(AND(OR($D2007="6x1",$D2007="FF 6x1"),WEEKDAY($F2007,2)=6,AND($A2007=$A1996,$L1996&gt;0)),"Folga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4 de 5 do ciclo</v>
      </c>
      <c r="W2007" s="34">
        <f>IF(OR(OR($D2007="6x1",$D2007="FF 6x1"),$D2007="5x2"),"",IF($AB2007&lt;&gt;$AB2006,IF(IFERROR(INDEX(Cadastro!$F$5:$F$112,$AB2007),"")="",IF($L2007&gt;0,1,0),IF(IFERROR(INDEX(Cadastro!$F$5:$F$112,$AB2007),"")&lt;=IFERROR(INDEX(Parâmetros!$B$39:$B$48,MATCH($E2007,Parâmetros!$A$39:$A$48,0)),99),IFERROR(INDEX(Cadastro!$F$5:$F$112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4</v>
      </c>
      <c r="X2007" s="34">
        <f>IF(OR(OR($D2007="6x1",$D2007="FF 6x1"),$D2007="5x2"),"",IF($AB2007&lt;&gt;$AB2006,IF(IFERROR(INDEX(Cadastro!$F$5:$F$112,$AB2007),"")="",0,IF(IFERROR(INDEX(Cadastro!$F$5:$F$112,$AB2007),"")&gt;IFERROR(INDEX(Parâmetros!$B$39:$B$48,MATCH($E2007,Parâmetros!$A$39:$A$48,0)),99),IFERROR(INDEX(Cadastro!$F$5:$F$112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registro"),IF(AND($AB2007&lt;&gt;$AB2006,IFERROR(INDEX(Cadastro!$F$5:$F$112,$AB2007),"")=""),"Indeterminado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IFERROR(MATCH($A2007&amp;"|"&amp;TEXT(_xlfn.MAXIFS(Cadastro!$E$5:$E$112,Cadastro!$A$5:$A$112,$A2007,Cadastro!$E$5:$E$112,"&lt;="&amp;$F2007),"yyyymmdd"),Cadastro!$I$5:$I$112,0),"")</f>
        <v>73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12244</v>
      </c>
      <c r="B2008" s="17" t="s">
        <v>213</v>
      </c>
      <c r="C2008" s="17" t="str">
        <f>IFERROR(INDEX(Cadastro!$C$5:$C$112,$AB2008),"NÃO INFORMADO")</f>
        <v>USI</v>
      </c>
      <c r="D2008" s="17" t="str">
        <f>IFERROR(INDEX(Cadastro!$D$5:$D$112,$AB2008),"")</f>
        <v>A</v>
      </c>
      <c r="E2008" s="17" t="str">
        <f>IFERROR(INDEX(Cadastro!$G$5:$G$112,$AB2008),"")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folga da escala 5x2",IF($Y2008="Folga",IF(AND($D2008="5x2",OR(WEEKDAY($F2008,2)=6,WEEKDAY($F2008,2)=7)),"Folga de fim de semana da escala 5x2",IF(AND(OR($D2008="6x1",$D2008="FF 6x1"),WEEKDAY($F2008,2)=6,AND($A2008=$A1997,$L1997&gt;0)),"Folga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5 de 5 do ciclo</v>
      </c>
      <c r="W2008" s="34">
        <f>IF(OR(OR($D2008="6x1",$D2008="FF 6x1"),$D2008="5x2"),"",IF($AB2008&lt;&gt;$AB2007,IF(IFERROR(INDEX(Cadastro!$F$5:$F$112,$AB2008),"")="",IF($L2008&gt;0,1,0),IF(IFERROR(INDEX(Cadastro!$F$5:$F$112,$AB2008),"")&lt;=IFERROR(INDEX(Parâmetros!$B$39:$B$48,MATCH($E2008,Parâmetros!$A$39:$A$48,0)),99),IFERROR(INDEX(Cadastro!$F$5:$F$112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5</v>
      </c>
      <c r="X2008" s="34">
        <f>IF(OR(OR($D2008="6x1",$D2008="FF 6x1"),$D2008="5x2"),"",IF($AB2008&lt;&gt;$AB2007,IF(IFERROR(INDEX(Cadastro!$F$5:$F$112,$AB2008),"")="",0,IF(IFERROR(INDEX(Cadastro!$F$5:$F$112,$AB2008),"")&gt;IFERROR(INDEX(Parâmetros!$B$39:$B$48,MATCH($E2008,Parâmetros!$A$39:$A$48,0)),99),IFERROR(INDEX(Cadastro!$F$5:$F$112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registro"),IF(AND($AB2008&lt;&gt;$AB2007,IFERROR(INDEX(Cadastro!$F$5:$F$112,$AB2008),"")=""),"Indeterminado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IFERROR(MATCH($A2008&amp;"|"&amp;TEXT(_xlfn.MAXIFS(Cadastro!$E$5:$E$112,Cadastro!$A$5:$A$112,$A2008,Cadastro!$E$5:$E$112,"&lt;="&amp;$F2008),"yyyymmdd"),Cadastro!$I$5:$I$112,0),"")</f>
        <v>73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12244</v>
      </c>
      <c r="B2009" s="17" t="s">
        <v>213</v>
      </c>
      <c r="C2009" s="17" t="str">
        <f>IFERROR(INDEX(Cadastro!$C$5:$C$112,$AB2009),"NÃO INFORMADO")</f>
        <v>USI</v>
      </c>
      <c r="D2009" s="17" t="str">
        <f>IFERROR(INDEX(Cadastro!$D$5:$D$112,$AB2009),"")</f>
        <v>A</v>
      </c>
      <c r="E2009" s="17" t="str">
        <f>IFERROR(INDEX(Cadastro!$G$5:$G$112,$AB2009),"")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/>
      </c>
      <c r="L2009" s="30">
        <f>SUMIFS(Dados!$E:$E,Dados!$A:$A,$A2009,Dados!$S:$S,$F2009)</f>
        <v>0</v>
      </c>
      <c r="M2009" s="30" t="str">
        <f>IFERROR(INDEX(Parâmetros!$E$6:$E$11,MATCH($K2009,Parâmetros!$A$6:$A$11,0)),"")</f>
        <v/>
      </c>
      <c r="N2009" s="33" t="str">
        <f t="shared" si="337"/>
        <v/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Folga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folga da escala 5x2",IF($Y2009="Folga",IF(AND($D2009="5x2",OR(WEEKDAY($F2009,2)=6,WEEKDAY($F2009,2)=7)),"Folga de fim de semana da escala 5x2",IF(AND(OR($D2009="6x1",$D2009="FF 6x1"),WEEKDAY($F2009,2)=6,AND($A2009=$A1998,$L1998&gt;0)),"Folga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Folga prevista pelo ciclo</v>
      </c>
      <c r="W2009" s="34">
        <f>IF(OR(OR($D2009="6x1",$D2009="FF 6x1"),$D2009="5x2"),"",IF($AB2009&lt;&gt;$AB2008,IF(IFERROR(INDEX(Cadastro!$F$5:$F$112,$AB2009),"")="",IF($L2009&gt;0,1,0),IF(IFERROR(INDEX(Cadastro!$F$5:$F$112,$AB2009),"")&lt;=IFERROR(INDEX(Parâmetros!$B$39:$B$48,MATCH($E2009,Parâmetros!$A$39:$A$48,0)),99),IFERROR(INDEX(Cadastro!$F$5:$F$112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0</v>
      </c>
      <c r="X2009" s="34">
        <f>IF(OR(OR($D2009="6x1",$D2009="FF 6x1"),$D2009="5x2"),"",IF($AB2009&lt;&gt;$AB2008,IF(IFERROR(INDEX(Cadastro!$F$5:$F$112,$AB2009),"")="",0,IF(IFERROR(INDEX(Cadastro!$F$5:$F$112,$AB2009),"")&gt;IFERROR(INDEX(Parâmetros!$B$39:$B$48,MATCH($E2009,Parâmetros!$A$39:$A$48,0)),99),IFERROR(INDEX(Cadastro!$F$5:$F$112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1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registro"),IF(AND($AB2009&lt;&gt;$AB2008,IFERROR(INDEX(Cadastro!$F$5:$F$112,$AB2009),"")=""),"Indeterminado (início da série)",IF($X2009&gt;0,"Folga","Falta de registro"))))))))</f>
        <v>Folga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IFERROR(MATCH($A2009&amp;"|"&amp;TEXT(_xlfn.MAXIFS(Cadastro!$E$5:$E$112,Cadastro!$A$5:$A$112,$A2009,Cadastro!$E$5:$E$112,"&lt;="&amp;$F2009),"yyyymmdd"),Cadastro!$I$5:$I$112,0),"")</f>
        <v>73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12244</v>
      </c>
      <c r="B2010" s="17" t="s">
        <v>213</v>
      </c>
      <c r="C2010" s="17" t="str">
        <f>IFERROR(INDEX(Cadastro!$C$5:$C$112,$AB2010),"NÃO INFORMADO")</f>
        <v>USI</v>
      </c>
      <c r="D2010" s="17" t="str">
        <f>IFERROR(INDEX(Cadastro!$D$5:$D$112,$AB2010),"")</f>
        <v>A</v>
      </c>
      <c r="E2010" s="17" t="str">
        <f>IFERROR(INDEX(Cadastro!$G$5:$G$112,$AB2010),"")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>A</v>
      </c>
      <c r="L2010" s="30">
        <f>SUMIFS(Dados!$E:$E,Dados!$A:$A,$A2010,Dados!$S:$S,$F2010)</f>
        <v>0</v>
      </c>
      <c r="M2010" s="30">
        <f>IFERROR(INDEX(Parâmetros!$E$6:$E$11,MATCH($K2010,Parâmetros!$A$6:$A$11,0)),"")</f>
        <v>7.58</v>
      </c>
      <c r="N2010" s="33">
        <f t="shared" si="337"/>
        <v>0</v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Fora da apuração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folga da escala 5x2",IF($Y2010="Folga",IF(AND($D2010="5x2",OR(WEEKDAY($F2010,2)=6,WEEKDAY($F2010,2)=7)),"Folga de fim de semana da escala 5x2",IF(AND(OR($D2010="6x1",$D2010="FF 6x1"),WEEKDAY($F2010,2)=6,AND($A2010=$A1999,$L1999&gt;0)),"Folga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FALTA DE REGISTRO · dia 1 de 5 do ciclo</v>
      </c>
      <c r="W2010" s="34">
        <f>IF(OR(OR($D2010="6x1",$D2010="FF 6x1"),$D2010="5x2"),"",IF($AB2010&lt;&gt;$AB2009,IF(IFERROR(INDEX(Cadastro!$F$5:$F$112,$AB2010),"")="",IF($L2010&gt;0,1,0),IF(IFERROR(INDEX(Cadastro!$F$5:$F$112,$AB2010),"")&lt;=IFERROR(INDEX(Parâmetros!$B$39:$B$48,MATCH($E2010,Parâmetros!$A$39:$A$48,0)),99),IFERROR(INDEX(Cadastro!$F$5:$F$112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1</v>
      </c>
      <c r="X2010" s="34">
        <f>IF(OR(OR($D2010="6x1",$D2010="FF 6x1"),$D2010="5x2"),"",IF($AB2010&lt;&gt;$AB2009,IF(IFERROR(INDEX(Cadastro!$F$5:$F$112,$AB2010),"")="",0,IF(IFERROR(INDEX(Cadastro!$F$5:$F$112,$AB2010),"")&gt;IFERROR(INDEX(Parâmetros!$B$39:$B$48,MATCH($E2010,Parâmetros!$A$39:$A$48,0)),99),IFERROR(INDEX(Cadastro!$F$5:$F$112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0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registro"),IF(AND($AB2010&lt;&gt;$AB2009,IFERROR(INDEX(Cadastro!$F$5:$F$112,$AB2010),"")=""),"Indeterminado (início da série)",IF($X2010&gt;0,"Folga","Falta de registro"))))))))</f>
        <v>Falta de registro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IFERROR(MATCH($A2010&amp;"|"&amp;TEXT(_xlfn.MAXIFS(Cadastro!$E$5:$E$112,Cadastro!$A$5:$A$112,$A2010,Cadastro!$E$5:$E$112,"&lt;="&amp;$F2010),"yyyymmdd"),Cadastro!$I$5:$I$112,0),"")</f>
        <v>73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12244</v>
      </c>
      <c r="B2011" s="17" t="s">
        <v>213</v>
      </c>
      <c r="C2011" s="17" t="str">
        <f>IFERROR(INDEX(Cadastro!$C$5:$C$112,$AB2011),"NÃO INFORMADO")</f>
        <v>USI</v>
      </c>
      <c r="D2011" s="17" t="str">
        <f>IFERROR(INDEX(Cadastro!$D$5:$D$112,$AB2011),"")</f>
        <v>A</v>
      </c>
      <c r="E2011" s="17" t="str">
        <f>IFERROR(INDEX(Cadastro!$G$5:$G$112,$AB2011),"")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folga da escala 5x2",IF($Y2011="Folga",IF(AND($D2011="5x2",OR(WEEKDAY($F2011,2)=6,WEEKDAY($F2011,2)=7)),"Folga de fim de semana da escala 5x2",IF(AND(OR($D2011="6x1",$D2011="FF 6x1"),WEEKDAY($F2011,2)=6,AND($A2011=$A2000,$L2000&gt;0)),"Folga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2 de 5 do ciclo</v>
      </c>
      <c r="W2011" s="34">
        <f>IF(OR(OR($D2011="6x1",$D2011="FF 6x1"),$D2011="5x2"),"",IF($AB2011&lt;&gt;$AB2010,IF(IFERROR(INDEX(Cadastro!$F$5:$F$112,$AB2011),"")="",IF($L2011&gt;0,1,0),IF(IFERROR(INDEX(Cadastro!$F$5:$F$112,$AB2011),"")&lt;=IFERROR(INDEX(Parâmetros!$B$39:$B$48,MATCH($E2011,Parâmetros!$A$39:$A$48,0)),99),IFERROR(INDEX(Cadastro!$F$5:$F$112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2</v>
      </c>
      <c r="X2011" s="34">
        <f>IF(OR(OR($D2011="6x1",$D2011="FF 6x1"),$D2011="5x2"),"",IF($AB2011&lt;&gt;$AB2010,IF(IFERROR(INDEX(Cadastro!$F$5:$F$112,$AB2011),"")="",0,IF(IFERROR(INDEX(Cadastro!$F$5:$F$112,$AB2011),"")&gt;IFERROR(INDEX(Parâmetros!$B$39:$B$48,MATCH($E2011,Parâmetros!$A$39:$A$48,0)),99),IFERROR(INDEX(Cadastro!$F$5:$F$112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registro"),IF(AND($AB2011&lt;&gt;$AB2010,IFERROR(INDEX(Cadastro!$F$5:$F$112,$AB2011),"")=""),"Indeterminado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IFERROR(MATCH($A2011&amp;"|"&amp;TEXT(_xlfn.MAXIFS(Cadastro!$E$5:$E$112,Cadastro!$A$5:$A$112,$A2011,Cadastro!$E$5:$E$112,"&lt;="&amp;$F2011),"yyyymmdd"),Cadastro!$I$5:$I$112,0),"")</f>
        <v>73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12244</v>
      </c>
      <c r="B2012" s="17" t="s">
        <v>213</v>
      </c>
      <c r="C2012" s="17" t="str">
        <f>IFERROR(INDEX(Cadastro!$C$5:$C$112,$AB2012),"NÃO INFORMADO")</f>
        <v>USI</v>
      </c>
      <c r="D2012" s="17" t="str">
        <f>IFERROR(INDEX(Cadastro!$D$5:$D$112,$AB2012),"")</f>
        <v>A</v>
      </c>
      <c r="E2012" s="17" t="str">
        <f>IFERROR(INDEX(Cadastro!$G$5:$G$112,$AB2012),"")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folga da escala 5x2",IF($Y2012="Folga",IF(AND($D2012="5x2",OR(WEEKDAY($F2012,2)=6,WEEKDAY($F2012,2)=7)),"Folga de fim de semana da escala 5x2",IF(AND(OR($D2012="6x1",$D2012="FF 6x1"),WEEKDAY($F2012,2)=6,AND($A2012=$A2001,$L2001&gt;0)),"Folga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3 de 5 do ciclo</v>
      </c>
      <c r="W2012" s="34">
        <f>IF(OR(OR($D2012="6x1",$D2012="FF 6x1"),$D2012="5x2"),"",IF($AB2012&lt;&gt;$AB2011,IF(IFERROR(INDEX(Cadastro!$F$5:$F$112,$AB2012),"")="",IF($L2012&gt;0,1,0),IF(IFERROR(INDEX(Cadastro!$F$5:$F$112,$AB2012),"")&lt;=IFERROR(INDEX(Parâmetros!$B$39:$B$48,MATCH($E2012,Parâmetros!$A$39:$A$48,0)),99),IFERROR(INDEX(Cadastro!$F$5:$F$112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3</v>
      </c>
      <c r="X2012" s="34">
        <f>IF(OR(OR($D2012="6x1",$D2012="FF 6x1"),$D2012="5x2"),"",IF($AB2012&lt;&gt;$AB2011,IF(IFERROR(INDEX(Cadastro!$F$5:$F$112,$AB2012),"")="",0,IF(IFERROR(INDEX(Cadastro!$F$5:$F$112,$AB2012),"")&gt;IFERROR(INDEX(Parâmetros!$B$39:$B$48,MATCH($E2012,Parâmetros!$A$39:$A$48,0)),99),IFERROR(INDEX(Cadastro!$F$5:$F$112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registro"),IF(AND($AB2012&lt;&gt;$AB2011,IFERROR(INDEX(Cadastro!$F$5:$F$112,$AB2012),"")=""),"Indeterminado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IFERROR(MATCH($A2012&amp;"|"&amp;TEXT(_xlfn.MAXIFS(Cadastro!$E$5:$E$112,Cadastro!$A$5:$A$112,$A2012,Cadastro!$E$5:$E$112,"&lt;="&amp;$F2012),"yyyymmdd"),Cadastro!$I$5:$I$112,0),"")</f>
        <v>73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12244</v>
      </c>
      <c r="B2013" s="17" t="s">
        <v>213</v>
      </c>
      <c r="C2013" s="17" t="str">
        <f>IFERROR(INDEX(Cadastro!$C$5:$C$112,$AB2013),"NÃO INFORMADO")</f>
        <v>USI</v>
      </c>
      <c r="D2013" s="17" t="str">
        <f>IFERROR(INDEX(Cadastro!$D$5:$D$112,$AB2013),"")</f>
        <v>A</v>
      </c>
      <c r="E2013" s="17" t="str">
        <f>IFERROR(INDEX(Cadastro!$G$5:$G$112,$AB2013),"")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folga da escala 5x2",IF($Y2013="Folga",IF(AND($D2013="5x2",OR(WEEKDAY($F2013,2)=6,WEEKDAY($F2013,2)=7)),"Folga de fim de semana da escala 5x2",IF(AND(OR($D2013="6x1",$D2013="FF 6x1"),WEEKDAY($F2013,2)=6,AND($A2013=$A2002,$L2002&gt;0)),"Folga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4 de 5 do ciclo</v>
      </c>
      <c r="W2013" s="34">
        <f>IF(OR(OR($D2013="6x1",$D2013="FF 6x1"),$D2013="5x2"),"",IF($AB2013&lt;&gt;$AB2012,IF(IFERROR(INDEX(Cadastro!$F$5:$F$112,$AB2013),"")="",IF($L2013&gt;0,1,0),IF(IFERROR(INDEX(Cadastro!$F$5:$F$112,$AB2013),"")&lt;=IFERROR(INDEX(Parâmetros!$B$39:$B$48,MATCH($E2013,Parâmetros!$A$39:$A$48,0)),99),IFERROR(INDEX(Cadastro!$F$5:$F$112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4</v>
      </c>
      <c r="X2013" s="34">
        <f>IF(OR(OR($D2013="6x1",$D2013="FF 6x1"),$D2013="5x2"),"",IF($AB2013&lt;&gt;$AB2012,IF(IFERROR(INDEX(Cadastro!$F$5:$F$112,$AB2013),"")="",0,IF(IFERROR(INDEX(Cadastro!$F$5:$F$112,$AB2013),"")&gt;IFERROR(INDEX(Parâmetros!$B$39:$B$48,MATCH($E2013,Parâmetros!$A$39:$A$48,0)),99),IFERROR(INDEX(Cadastro!$F$5:$F$112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registro"),IF(AND($AB2013&lt;&gt;$AB2012,IFERROR(INDEX(Cadastro!$F$5:$F$112,$AB2013),"")=""),"Indeterminado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IFERROR(MATCH($A2013&amp;"|"&amp;TEXT(_xlfn.MAXIFS(Cadastro!$E$5:$E$112,Cadastro!$A$5:$A$112,$A2013,Cadastro!$E$5:$E$112,"&lt;="&amp;$F2013),"yyyymmdd"),Cadastro!$I$5:$I$112,0),"")</f>
        <v>73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12244</v>
      </c>
      <c r="B2014" s="17" t="s">
        <v>213</v>
      </c>
      <c r="C2014" s="17" t="str">
        <f>IFERROR(INDEX(Cadastro!$C$5:$C$112,$AB2014),"NÃO INFORMADO")</f>
        <v>USI</v>
      </c>
      <c r="D2014" s="17" t="str">
        <f>IFERROR(INDEX(Cadastro!$D$5:$D$112,$AB2014),"")</f>
        <v>A</v>
      </c>
      <c r="E2014" s="17" t="str">
        <f>IFERROR(INDEX(Cadastro!$G$5:$G$112,$AB2014),"")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folga da escala 5x2",IF($Y2014="Folga",IF(AND($D2014="5x2",OR(WEEKDAY($F2014,2)=6,WEEKDAY($F2014,2)=7)),"Folga de fim de semana da escala 5x2",IF(AND(OR($D2014="6x1",$D2014="FF 6x1"),WEEKDAY($F2014,2)=6,AND($A2014=$A2003,$L2003&gt;0)),"Folga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5 de 5 do ciclo</v>
      </c>
      <c r="W2014" s="34">
        <f>IF(OR(OR($D2014="6x1",$D2014="FF 6x1"),$D2014="5x2"),"",IF($AB2014&lt;&gt;$AB2013,IF(IFERROR(INDEX(Cadastro!$F$5:$F$112,$AB2014),"")="",IF($L2014&gt;0,1,0),IF(IFERROR(INDEX(Cadastro!$F$5:$F$112,$AB2014),"")&lt;=IFERROR(INDEX(Parâmetros!$B$39:$B$48,MATCH($E2014,Parâmetros!$A$39:$A$48,0)),99),IFERROR(INDEX(Cadastro!$F$5:$F$112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5</v>
      </c>
      <c r="X2014" s="34">
        <f>IF(OR(OR($D2014="6x1",$D2014="FF 6x1"),$D2014="5x2"),"",IF($AB2014&lt;&gt;$AB2013,IF(IFERROR(INDEX(Cadastro!$F$5:$F$112,$AB2014),"")="",0,IF(IFERROR(INDEX(Cadastro!$F$5:$F$112,$AB2014),"")&gt;IFERROR(INDEX(Parâmetros!$B$39:$B$48,MATCH($E2014,Parâmetros!$A$39:$A$48,0)),99),IFERROR(INDEX(Cadastro!$F$5:$F$112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registro"),IF(AND($AB2014&lt;&gt;$AB2013,IFERROR(INDEX(Cadastro!$F$5:$F$112,$AB2014),"")=""),"Indeterminado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IFERROR(MATCH($A2014&amp;"|"&amp;TEXT(_xlfn.MAXIFS(Cadastro!$E$5:$E$112,Cadastro!$A$5:$A$112,$A2014,Cadastro!$E$5:$E$112,"&lt;="&amp;$F2014),"yyyymmdd"),Cadastro!$I$5:$I$112,0),"")</f>
        <v>73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12244</v>
      </c>
      <c r="B2015" s="17" t="s">
        <v>213</v>
      </c>
      <c r="C2015" s="17" t="str">
        <f>IFERROR(INDEX(Cadastro!$C$5:$C$112,$AB2015),"NÃO INFORMADO")</f>
        <v>USI</v>
      </c>
      <c r="D2015" s="17" t="str">
        <f>IFERROR(INDEX(Cadastro!$D$5:$D$112,$AB2015),"")</f>
        <v>A</v>
      </c>
      <c r="E2015" s="17" t="str">
        <f>IFERROR(INDEX(Cadastro!$G$5:$G$112,$AB2015),"")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/>
      </c>
      <c r="L2015" s="30">
        <f>SUMIFS(Dados!$E:$E,Dados!$A:$A,$A2015,Dados!$S:$S,$F2015)</f>
        <v>0</v>
      </c>
      <c r="M2015" s="30" t="str">
        <f>IFERROR(INDEX(Parâmetros!$E$6:$E$11,MATCH($K2015,Parâmetros!$A$6:$A$11,0)),"")</f>
        <v/>
      </c>
      <c r="N2015" s="33" t="str">
        <f t="shared" si="337"/>
        <v/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Folga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folga da escala 5x2",IF($Y2015="Folga",IF(AND($D2015="5x2",OR(WEEKDAY($F2015,2)=6,WEEKDAY($F2015,2)=7)),"Folga de fim de semana da escala 5x2",IF(AND(OR($D2015="6x1",$D2015="FF 6x1"),WEEKDAY($F2015,2)=6,AND($A2015=$A2004,$L2004&gt;0)),"Folga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Folga prevista pelo ciclo</v>
      </c>
      <c r="W2015" s="34">
        <f>IF(OR(OR($D2015="6x1",$D2015="FF 6x1"),$D2015="5x2"),"",IF($AB2015&lt;&gt;$AB2014,IF(IFERROR(INDEX(Cadastro!$F$5:$F$112,$AB2015),"")="",IF($L2015&gt;0,1,0),IF(IFERROR(INDEX(Cadastro!$F$5:$F$112,$AB2015),"")&lt;=IFERROR(INDEX(Parâmetros!$B$39:$B$48,MATCH($E2015,Parâmetros!$A$39:$A$48,0)),99),IFERROR(INDEX(Cadastro!$F$5:$F$112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0</v>
      </c>
      <c r="X2015" s="34">
        <f>IF(OR(OR($D2015="6x1",$D2015="FF 6x1"),$D2015="5x2"),"",IF($AB2015&lt;&gt;$AB2014,IF(IFERROR(INDEX(Cadastro!$F$5:$F$112,$AB2015),"")="",0,IF(IFERROR(INDEX(Cadastro!$F$5:$F$112,$AB2015),"")&gt;IFERROR(INDEX(Parâmetros!$B$39:$B$48,MATCH($E2015,Parâmetros!$A$39:$A$48,0)),99),IFERROR(INDEX(Cadastro!$F$5:$F$112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1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registro"),IF(AND($AB2015&lt;&gt;$AB2014,IFERROR(INDEX(Cadastro!$F$5:$F$112,$AB2015),"")=""),"Indeterminado (início da série)",IF($X2015&gt;0,"Folga","Falta de registro"))))))))</f>
        <v>Folga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IFERROR(MATCH($A2015&amp;"|"&amp;TEXT(_xlfn.MAXIFS(Cadastro!$E$5:$E$112,Cadastro!$A$5:$A$112,$A2015,Cadastro!$E$5:$E$112,"&lt;="&amp;$F2015),"yyyymmdd"),Cadastro!$I$5:$I$112,0),"")</f>
        <v>73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12244</v>
      </c>
      <c r="B2016" s="17" t="s">
        <v>213</v>
      </c>
      <c r="C2016" s="17" t="str">
        <f>IFERROR(INDEX(Cadastro!$C$5:$C$112,$AB2016),"NÃO INFORMADO")</f>
        <v>USI</v>
      </c>
      <c r="D2016" s="17" t="str">
        <f>IFERROR(INDEX(Cadastro!$D$5:$D$112,$AB2016),"")</f>
        <v>A</v>
      </c>
      <c r="E2016" s="17" t="str">
        <f>IFERROR(INDEX(Cadastro!$G$5:$G$112,$AB2016),"")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>A</v>
      </c>
      <c r="L2016" s="30">
        <f>SUMIFS(Dados!$E:$E,Dados!$A:$A,$A2016,Dados!$S:$S,$F2016)</f>
        <v>0</v>
      </c>
      <c r="M2016" s="30">
        <f>IFERROR(INDEX(Parâmetros!$E$6:$E$11,MATCH($K2016,Parâmetros!$A$6:$A$11,0)),"")</f>
        <v>7.58</v>
      </c>
      <c r="N2016" s="33">
        <f t="shared" si="337"/>
        <v>0</v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Fora da apuração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folga da escala 5x2",IF($Y2016="Folga",IF(AND($D2016="5x2",OR(WEEKDAY($F2016,2)=6,WEEKDAY($F2016,2)=7)),"Folga de fim de semana da escala 5x2",IF(AND(OR($D2016="6x1",$D2016="FF 6x1"),WEEKDAY($F2016,2)=6,AND($A2016=$A2005,$L2005&gt;0)),"Folga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FALTA DE REGISTRO · dia 1 de 5 do ciclo</v>
      </c>
      <c r="W2016" s="34">
        <f>IF(OR(OR($D2016="6x1",$D2016="FF 6x1"),$D2016="5x2"),"",IF($AB2016&lt;&gt;$AB2015,IF(IFERROR(INDEX(Cadastro!$F$5:$F$112,$AB2016),"")="",IF($L2016&gt;0,1,0),IF(IFERROR(INDEX(Cadastro!$F$5:$F$112,$AB2016),"")&lt;=IFERROR(INDEX(Parâmetros!$B$39:$B$48,MATCH($E2016,Parâmetros!$A$39:$A$48,0)),99),IFERROR(INDEX(Cadastro!$F$5:$F$112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1</v>
      </c>
      <c r="X2016" s="34">
        <f>IF(OR(OR($D2016="6x1",$D2016="FF 6x1"),$D2016="5x2"),"",IF($AB2016&lt;&gt;$AB2015,IF(IFERROR(INDEX(Cadastro!$F$5:$F$112,$AB2016),"")="",0,IF(IFERROR(INDEX(Cadastro!$F$5:$F$112,$AB2016),"")&gt;IFERROR(INDEX(Parâmetros!$B$39:$B$48,MATCH($E2016,Parâmetros!$A$39:$A$48,0)),99),IFERROR(INDEX(Cadastro!$F$5:$F$112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0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registro"),IF(AND($AB2016&lt;&gt;$AB2015,IFERROR(INDEX(Cadastro!$F$5:$F$112,$AB2016),"")=""),"Indeterminado (início da série)",IF($X2016&gt;0,"Folga","Falta de registro"))))))))</f>
        <v>Falta de registro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IFERROR(MATCH($A2016&amp;"|"&amp;TEXT(_xlfn.MAXIFS(Cadastro!$E$5:$E$112,Cadastro!$A$5:$A$112,$A2016,Cadastro!$E$5:$E$112,"&lt;="&amp;$F2016),"yyyymmdd"),Cadastro!$I$5:$I$112,0),"")</f>
        <v>73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12244</v>
      </c>
      <c r="B2017" s="17" t="s">
        <v>213</v>
      </c>
      <c r="C2017" s="17" t="str">
        <f>IFERROR(INDEX(Cadastro!$C$5:$C$112,$AB2017),"NÃO INFORMADO")</f>
        <v>USI</v>
      </c>
      <c r="D2017" s="17" t="str">
        <f>IFERROR(INDEX(Cadastro!$D$5:$D$112,$AB2017),"")</f>
        <v>A</v>
      </c>
      <c r="E2017" s="17" t="str">
        <f>IFERROR(INDEX(Cadastro!$G$5:$G$112,$AB2017),"")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folga da escala 5x2",IF($Y2017="Folga",IF(AND($D2017="5x2",OR(WEEKDAY($F2017,2)=6,WEEKDAY($F2017,2)=7)),"Folga de fim de semana da escala 5x2",IF(AND(OR($D2017="6x1",$D2017="FF 6x1"),WEEKDAY($F2017,2)=6,AND($A2017=$A2006,$L2006&gt;0)),"Folga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2 de 5 do ciclo</v>
      </c>
      <c r="W2017" s="34">
        <f>IF(OR(OR($D2017="6x1",$D2017="FF 6x1"),$D2017="5x2"),"",IF($AB2017&lt;&gt;$AB2016,IF(IFERROR(INDEX(Cadastro!$F$5:$F$112,$AB2017),"")="",IF($L2017&gt;0,1,0),IF(IFERROR(INDEX(Cadastro!$F$5:$F$112,$AB2017),"")&lt;=IFERROR(INDEX(Parâmetros!$B$39:$B$48,MATCH($E2017,Parâmetros!$A$39:$A$48,0)),99),IFERROR(INDEX(Cadastro!$F$5:$F$112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2</v>
      </c>
      <c r="X2017" s="34">
        <f>IF(OR(OR($D2017="6x1",$D2017="FF 6x1"),$D2017="5x2"),"",IF($AB2017&lt;&gt;$AB2016,IF(IFERROR(INDEX(Cadastro!$F$5:$F$112,$AB2017),"")="",0,IF(IFERROR(INDEX(Cadastro!$F$5:$F$112,$AB2017),"")&gt;IFERROR(INDEX(Parâmetros!$B$39:$B$48,MATCH($E2017,Parâmetros!$A$39:$A$48,0)),99),IFERROR(INDEX(Cadastro!$F$5:$F$112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registro"),IF(AND($AB2017&lt;&gt;$AB2016,IFERROR(INDEX(Cadastro!$F$5:$F$112,$AB2017),"")=""),"Indeterminado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IFERROR(MATCH($A2017&amp;"|"&amp;TEXT(_xlfn.MAXIFS(Cadastro!$E$5:$E$112,Cadastro!$A$5:$A$112,$A2017,Cadastro!$E$5:$E$112,"&lt;="&amp;$F2017),"yyyymmdd"),Cadastro!$I$5:$I$112,0),"")</f>
        <v>73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12244</v>
      </c>
      <c r="B2018" s="17" t="s">
        <v>213</v>
      </c>
      <c r="C2018" s="17" t="str">
        <f>IFERROR(INDEX(Cadastro!$C$5:$C$112,$AB2018),"NÃO INFORMADO")</f>
        <v>USI</v>
      </c>
      <c r="D2018" s="17" t="str">
        <f>IFERROR(INDEX(Cadastro!$D$5:$D$112,$AB2018),"")</f>
        <v>A</v>
      </c>
      <c r="E2018" s="17" t="str">
        <f>IFERROR(INDEX(Cadastro!$G$5:$G$112,$AB2018),"")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folga da escala 5x2",IF($Y2018="Folga",IF(AND($D2018="5x2",OR(WEEKDAY($F2018,2)=6,WEEKDAY($F2018,2)=7)),"Folga de fim de semana da escala 5x2",IF(AND(OR($D2018="6x1",$D2018="FF 6x1"),WEEKDAY($F2018,2)=6,AND($A2018=$A2007,$L2007&gt;0)),"Folga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3 de 5 do ciclo</v>
      </c>
      <c r="W2018" s="34">
        <f>IF(OR(OR($D2018="6x1",$D2018="FF 6x1"),$D2018="5x2"),"",IF($AB2018&lt;&gt;$AB2017,IF(IFERROR(INDEX(Cadastro!$F$5:$F$112,$AB2018),"")="",IF($L2018&gt;0,1,0),IF(IFERROR(INDEX(Cadastro!$F$5:$F$112,$AB2018),"")&lt;=IFERROR(INDEX(Parâmetros!$B$39:$B$48,MATCH($E2018,Parâmetros!$A$39:$A$48,0)),99),IFERROR(INDEX(Cadastro!$F$5:$F$112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3</v>
      </c>
      <c r="X2018" s="34">
        <f>IF(OR(OR($D2018="6x1",$D2018="FF 6x1"),$D2018="5x2"),"",IF($AB2018&lt;&gt;$AB2017,IF(IFERROR(INDEX(Cadastro!$F$5:$F$112,$AB2018),"")="",0,IF(IFERROR(INDEX(Cadastro!$F$5:$F$112,$AB2018),"")&gt;IFERROR(INDEX(Parâmetros!$B$39:$B$48,MATCH($E2018,Parâmetros!$A$39:$A$48,0)),99),IFERROR(INDEX(Cadastro!$F$5:$F$112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registro"),IF(AND($AB2018&lt;&gt;$AB2017,IFERROR(INDEX(Cadastro!$F$5:$F$112,$AB2018),"")=""),"Indeterminado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IFERROR(MATCH($A2018&amp;"|"&amp;TEXT(_xlfn.MAXIFS(Cadastro!$E$5:$E$112,Cadastro!$A$5:$A$112,$A2018,Cadastro!$E$5:$E$112,"&lt;="&amp;$F2018),"yyyymmdd"),Cadastro!$I$5:$I$112,0),"")</f>
        <v>73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53403</v>
      </c>
      <c r="B2019" s="17" t="s">
        <v>214</v>
      </c>
      <c r="C2019" s="17" t="str">
        <f>IFERROR(INDEX(Cadastro!$C$5:$C$112,$AB2019),"NÃO INFORMADO")</f>
        <v>MEC</v>
      </c>
      <c r="D2019" s="17" t="str">
        <f>IFERROR(INDEX(Cadastro!$D$5:$D$112,$AB2019),"")</f>
        <v>A</v>
      </c>
      <c r="E2019" s="17" t="str">
        <f>IFERROR(INDEX(Cadastro!$G$5:$G$112,$AB2019),"")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folga da escala 5x2",IF($Y2019="Folga",IF(AND($D2019="5x2",OR(WEEKDAY($F2019,2)=6,WEEKDAY($F2019,2)=7)),"Folga de fim de semana da escala 5x2",IF(AND(OR($D2019="6x1",$D2019="FF 6x1"),WEEKDAY($F2019,2)=6,AND($A2019=$A2008,$L2008&gt;0)),"Folga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$112,$AB2019),"")="",IF($L2019&gt;0,1,0),IF(IFERROR(INDEX(Cadastro!$F$5:$F$112,$AB2019),"")&lt;=IFERROR(INDEX(Parâmetros!$B$39:$B$48,MATCH($E2019,Parâmetros!$A$39:$A$48,0)),99),IFERROR(INDEX(Cadastro!$F$5:$F$112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$112,$AB2019),"")="",0,IF(IFERROR(INDEX(Cadastro!$F$5:$F$112,$AB2019),"")&gt;IFERROR(INDEX(Parâmetros!$B$39:$B$48,MATCH($E2019,Parâmetros!$A$39:$A$48,0)),99),IFERROR(INDEX(Cadastro!$F$5:$F$112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registro"),IF(AND($AB2019&lt;&gt;$AB2018,IFERROR(INDEX(Cadastro!$F$5:$F$112,$AB2019),"")=""),"Indeterminado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IFERROR(MATCH($A2019&amp;"|"&amp;TEXT(_xlfn.MAXIFS(Cadastro!$E$5:$E$112,Cadastro!$A$5:$A$112,$A2019,Cadastro!$E$5:$E$112,"&lt;="&amp;$F2019),"yyyymmdd"),Cadastro!$I$5:$I$112,0),"")</f>
        <v>74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53403</v>
      </c>
      <c r="B2020" s="17" t="s">
        <v>214</v>
      </c>
      <c r="C2020" s="17" t="str">
        <f>IFERROR(INDEX(Cadastro!$C$5:$C$112,$AB2020),"NÃO INFORMADO")</f>
        <v>MEC</v>
      </c>
      <c r="D2020" s="17" t="str">
        <f>IFERROR(INDEX(Cadastro!$D$5:$D$112,$AB2020),"")</f>
        <v>A</v>
      </c>
      <c r="E2020" s="17" t="str">
        <f>IFERROR(INDEX(Cadastro!$G$5:$G$112,$AB2020),"")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785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folga da escala 5x2",IF($Y2020="Folga",IF(AND($D2020="5x2",OR(WEEKDAY($F2020,2)=6,WEEKDAY($F2020,2)=7)),"Folga de fim de semana da escala 5x2",IF(AND(OR($D2020="6x1",$D2020="FF 6x1"),WEEKDAY($F2020,2)=6,AND($A2020=$A2009,$L2009&gt;0)),"Folga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$112,$AB2020),"")="",IF($L2020&gt;0,1,0),IF(IFERROR(INDEX(Cadastro!$F$5:$F$112,$AB2020),"")&lt;=IFERROR(INDEX(Parâmetros!$B$39:$B$48,MATCH($E2020,Parâmetros!$A$39:$A$48,0)),99),IFERROR(INDEX(Cadastro!$F$5:$F$112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$112,$AB2020),"")="",0,IF(IFERROR(INDEX(Cadastro!$F$5:$F$112,$AB2020),"")&gt;IFERROR(INDEX(Parâmetros!$B$39:$B$48,MATCH($E2020,Parâmetros!$A$39:$A$48,0)),99),IFERROR(INDEX(Cadastro!$F$5:$F$112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registro"),IF(AND($AB2020&lt;&gt;$AB2019,IFERROR(INDEX(Cadastro!$F$5:$F$112,$AB2020),"")=""),"Indeterminado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IFERROR(MATCH($A2020&amp;"|"&amp;TEXT(_xlfn.MAXIFS(Cadastro!$E$5:$E$112,Cadastro!$A$5:$A$112,$A2020,Cadastro!$E$5:$E$112,"&lt;="&amp;$F2020),"yyyymmdd"),Cadastro!$I$5:$I$112,0),"")</f>
        <v>74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53403</v>
      </c>
      <c r="B2021" s="17" t="s">
        <v>214</v>
      </c>
      <c r="C2021" s="17" t="str">
        <f>IFERROR(INDEX(Cadastro!$C$5:$C$112,$AB2021),"NÃO INFORMADO")</f>
        <v>MEC</v>
      </c>
      <c r="D2021" s="17" t="str">
        <f>IFERROR(INDEX(Cadastro!$D$5:$D$112,$AB2021),"")</f>
        <v>A</v>
      </c>
      <c r="E2021" s="17" t="str">
        <f>IFERROR(INDEX(Cadastro!$G$5:$G$112,$AB2021),"")</f>
        <v>A</v>
      </c>
      <c r="F2021" s="29">
        <v>46267</v>
      </c>
      <c r="G2021" s="32" t="str">
        <f t="shared" si="342"/>
        <v>qua</v>
      </c>
      <c r="H2021" s="31" t="str">
        <f>IF($L2021=0,"",_xlfn.MINIFS(Dados!$Q:$Q,Dados!$A:$A,$A2021,Dados!$S:$S,$F2021))</f>
        <v/>
      </c>
      <c r="I2021" s="31" t="str">
        <f>IF($H2021="","",_xlfn.MAXIFS(Dados!$R:$R,Dados!$A:$A,$A2021,Dados!$S:$S,$F2021))</f>
        <v/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/>
      </c>
      <c r="L2021" s="30">
        <f>SUMIFS(Dados!$E:$E,Dados!$A:$A,$A2021,Dados!$S:$S,$F2021)</f>
        <v>0</v>
      </c>
      <c r="M2021" s="30" t="str">
        <f>IFERROR(INDEX(Parâmetros!$E$6:$E$11,MATCH($K2021,Parâmetros!$A$6:$A$11,0)),"")</f>
        <v/>
      </c>
      <c r="N2021" s="33" t="str">
        <f t="shared" si="343"/>
        <v/>
      </c>
      <c r="O2021" s="33">
        <f>Parâmetros!$E$13</f>
        <v>0.8</v>
      </c>
      <c r="P2021" s="32" t="str">
        <f>IF(OR($M2021="",$F2021&gt;Parâmetros!$E$14),"Não","Sim")</f>
        <v>Não</v>
      </c>
      <c r="Q2021" s="32" t="str">
        <f t="shared" si="344"/>
        <v/>
      </c>
      <c r="R2021" s="32" t="str">
        <f t="shared" si="345"/>
        <v/>
      </c>
      <c r="S2021" s="30" t="str">
        <f t="shared" si="346"/>
        <v/>
      </c>
      <c r="T2021" s="32" t="str">
        <f>IF($Q2021&lt;&gt;"Sim","",IF($N2021&gt;Parâmetros!$E$15,"Sim","Não"))</f>
        <v/>
      </c>
      <c r="U2021" s="17" t="str">
        <f t="shared" si="347"/>
        <v>Folga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folga da escala 5x2",IF($Y2021="Folga",IF(AND($D2021="5x2",OR(WEEKDAY($F2021,2)=6,WEEKDAY($F2021,2)=7)),"Folga de fim de semana da escala 5x2",IF(AND(OR($D2021="6x1",$D2021="FF 6x1"),WEEKDAY($F2021,2)=6,AND($A2021=$A2010,$L2010&gt;0)),"Folga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Folga prevista pelo ciclo</v>
      </c>
      <c r="W2021" s="34">
        <f>IF(OR(OR($D2021="6x1",$D2021="FF 6x1"),$D2021="5x2"),"",IF($AB2021&lt;&gt;$AB2020,IF(IFERROR(INDEX(Cadastro!$F$5:$F$112,$AB2021),"")="",IF($L2021&gt;0,1,0),IF(IFERROR(INDEX(Cadastro!$F$5:$F$112,$AB2021),"")&lt;=IFERROR(INDEX(Parâmetros!$B$39:$B$48,MATCH($E2021,Parâmetros!$A$39:$A$48,0)),99),IFERROR(INDEX(Cadastro!$F$5:$F$112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0</v>
      </c>
      <c r="X2021" s="34">
        <f>IF(OR(OR($D2021="6x1",$D2021="FF 6x1"),$D2021="5x2"),"",IF($AB2021&lt;&gt;$AB2020,IF(IFERROR(INDEX(Cadastro!$F$5:$F$112,$AB2021),"")="",0,IF(IFERROR(INDEX(Cadastro!$F$5:$F$112,$AB2021),"")&gt;IFERROR(INDEX(Parâmetros!$B$39:$B$48,MATCH($E2021,Parâmetros!$A$39:$A$48,0)),99),IFERROR(INDEX(Cadastro!$F$5:$F$112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1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registro"),IF(AND($AB2021&lt;&gt;$AB2020,IFERROR(INDEX(Cadastro!$F$5:$F$112,$AB2021),"")=""),"Indeterminado (início da série)",IF($X2021&gt;0,"Folga","Falta de registro"))))))))</f>
        <v>Folga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IFERROR(MATCH($A2021&amp;"|"&amp;TEXT(_xlfn.MAXIFS(Cadastro!$E$5:$E$112,Cadastro!$A$5:$A$112,$A2021,Cadastro!$E$5:$E$112,"&lt;="&amp;$F2021),"yyyymmdd"),Cadastro!$I$5:$I$112,0),"")</f>
        <v>74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53403</v>
      </c>
      <c r="B2022" s="17" t="s">
        <v>214</v>
      </c>
      <c r="C2022" s="17" t="str">
        <f>IFERROR(INDEX(Cadastro!$C$5:$C$112,$AB2022),"NÃO INFORMADO")</f>
        <v>MEC</v>
      </c>
      <c r="D2022" s="17" t="str">
        <f>IFERROR(INDEX(Cadastro!$D$5:$D$112,$AB2022),"")</f>
        <v>A</v>
      </c>
      <c r="E2022" s="17" t="str">
        <f>IFERROR(INDEX(Cadastro!$G$5:$G$112,$AB2022),"")</f>
        <v>A</v>
      </c>
      <c r="F2022" s="29">
        <v>46268</v>
      </c>
      <c r="G2022" s="32" t="str">
        <f t="shared" si="342"/>
        <v>qui</v>
      </c>
      <c r="H2022" s="31" t="str">
        <f>IF($L2022=0,"",_xlfn.MINIFS(Dados!$Q:$Q,Dados!$A:$A,$A2022,Dados!$S:$S,$F2022))</f>
        <v/>
      </c>
      <c r="I2022" s="31" t="str">
        <f>IF($H2022="","",_xlfn.MAXIFS(Dados!$R:$R,Dados!$A:$A,$A2022,Dados!$S:$S,$F2022))</f>
        <v/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0</v>
      </c>
      <c r="M2022" s="30">
        <f>IFERROR(INDEX(Parâmetros!$E$6:$E$11,MATCH($K2022,Parâmetros!$A$6:$A$11,0)),"")</f>
        <v>7.58</v>
      </c>
      <c r="N2022" s="33">
        <f t="shared" si="343"/>
        <v>0</v>
      </c>
      <c r="O2022" s="33">
        <f>Parâmetros!$E$13</f>
        <v>0.8</v>
      </c>
      <c r="P2022" s="32" t="str">
        <f>IF(OR($M2022="",$F2022&gt;Parâmetros!$E$14),"Não","Sim")</f>
        <v>Não</v>
      </c>
      <c r="Q2022" s="32" t="str">
        <f t="shared" si="344"/>
        <v/>
      </c>
      <c r="R2022" s="32" t="str">
        <f t="shared" si="345"/>
        <v/>
      </c>
      <c r="S2022" s="30" t="str">
        <f t="shared" si="346"/>
        <v/>
      </c>
      <c r="T2022" s="32" t="str">
        <f>IF($Q2022&lt;&gt;"Sim","",IF($N2022&gt;Parâmetros!$E$15,"Sim","Não"))</f>
        <v/>
      </c>
      <c r="U2022" s="17" t="str">
        <f t="shared" si="347"/>
        <v>Fora da apuração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folga da escala 5x2",IF($Y2022="Folga",IF(AND($D2022="5x2",OR(WEEKDAY($F2022,2)=6,WEEKDAY($F2022,2)=7)),"Folga de fim de semana da escala 5x2",IF(AND(OR($D2022="6x1",$D2022="FF 6x1"),WEEKDAY($F2022,2)=6,AND($A2022=$A2011,$L2011&gt;0)),"Folga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FALTA DE REGISTRO · dia 1 de 5 do ciclo</v>
      </c>
      <c r="W2022" s="34">
        <f>IF(OR(OR($D2022="6x1",$D2022="FF 6x1"),$D2022="5x2"),"",IF($AB2022&lt;&gt;$AB2021,IF(IFERROR(INDEX(Cadastro!$F$5:$F$112,$AB2022),"")="",IF($L2022&gt;0,1,0),IF(IFERROR(INDEX(Cadastro!$F$5:$F$112,$AB2022),"")&lt;=IFERROR(INDEX(Parâmetros!$B$39:$B$48,MATCH($E2022,Parâmetros!$A$39:$A$48,0)),99),IFERROR(INDEX(Cadastro!$F$5:$F$112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1</v>
      </c>
      <c r="X2022" s="34">
        <f>IF(OR(OR($D2022="6x1",$D2022="FF 6x1"),$D2022="5x2"),"",IF($AB2022&lt;&gt;$AB2021,IF(IFERROR(INDEX(Cadastro!$F$5:$F$112,$AB2022),"")="",0,IF(IFERROR(INDEX(Cadastro!$F$5:$F$112,$AB2022),"")&gt;IFERROR(INDEX(Parâmetros!$B$39:$B$48,MATCH($E2022,Parâmetros!$A$39:$A$48,0)),99),IFERROR(INDEX(Cadastro!$F$5:$F$112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registro"),IF(AND($AB2022&lt;&gt;$AB2021,IFERROR(INDEX(Cadastro!$F$5:$F$112,$AB2022),"")=""),"Indeterminado (início da série)",IF($X2022&gt;0,"Folga","Falta de registro"))))))))</f>
        <v>Falta de registro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IFERROR(MATCH($A2022&amp;"|"&amp;TEXT(_xlfn.MAXIFS(Cadastro!$E$5:$E$112,Cadastro!$A$5:$A$112,$A2022,Cadastro!$E$5:$E$112,"&lt;="&amp;$F2022),"yyyymmdd"),Cadastro!$I$5:$I$112,0),"")</f>
        <v>74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53403</v>
      </c>
      <c r="B2023" s="17" t="s">
        <v>214</v>
      </c>
      <c r="C2023" s="17" t="str">
        <f>IFERROR(INDEX(Cadastro!$C$5:$C$112,$AB2023),"NÃO INFORMADO")</f>
        <v>MEC</v>
      </c>
      <c r="D2023" s="17" t="str">
        <f>IFERROR(INDEX(Cadastro!$D$5:$D$112,$AB2023),"")</f>
        <v>A</v>
      </c>
      <c r="E2023" s="17" t="str">
        <f>IFERROR(INDEX(Cadastro!$G$5:$G$112,$AB2023),"")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>A</v>
      </c>
      <c r="L2023" s="30">
        <f>SUMIFS(Dados!$E:$E,Dados!$A:$A,$A2023,Dados!$S:$S,$F2023)</f>
        <v>0</v>
      </c>
      <c r="M2023" s="30">
        <f>IFERROR(INDEX(Parâmetros!$E$6:$E$11,MATCH($K2023,Parâmetros!$A$6:$A$11,0)),"")</f>
        <v>7.58</v>
      </c>
      <c r="N2023" s="33">
        <f t="shared" si="343"/>
        <v>0</v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Fora da apuração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folga da escala 5x2",IF($Y2023="Folga",IF(AND($D2023="5x2",OR(WEEKDAY($F2023,2)=6,WEEKDAY($F2023,2)=7)),"Folga de fim de semana da escala 5x2",IF(AND(OR($D2023="6x1",$D2023="FF 6x1"),WEEKDAY($F2023,2)=6,AND($A2023=$A2012,$L2012&gt;0)),"Folga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FALTA DE REGISTRO · dia 2 de 5 do ciclo</v>
      </c>
      <c r="W2023" s="34">
        <f>IF(OR(OR($D2023="6x1",$D2023="FF 6x1"),$D2023="5x2"),"",IF($AB2023&lt;&gt;$AB2022,IF(IFERROR(INDEX(Cadastro!$F$5:$F$112,$AB2023),"")="",IF($L2023&gt;0,1,0),IF(IFERROR(INDEX(Cadastro!$F$5:$F$112,$AB2023),"")&lt;=IFERROR(INDEX(Parâmetros!$B$39:$B$48,MATCH($E2023,Parâmetros!$A$39:$A$48,0)),99),IFERROR(INDEX(Cadastro!$F$5:$F$112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2</v>
      </c>
      <c r="X2023" s="34">
        <f>IF(OR(OR($D2023="6x1",$D2023="FF 6x1"),$D2023="5x2"),"",IF($AB2023&lt;&gt;$AB2022,IF(IFERROR(INDEX(Cadastro!$F$5:$F$112,$AB2023),"")="",0,IF(IFERROR(INDEX(Cadastro!$F$5:$F$112,$AB2023),"")&gt;IFERROR(INDEX(Parâmetros!$B$39:$B$48,MATCH($E2023,Parâmetros!$A$39:$A$48,0)),99),IFERROR(INDEX(Cadastro!$F$5:$F$112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0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registro"),IF(AND($AB2023&lt;&gt;$AB2022,IFERROR(INDEX(Cadastro!$F$5:$F$112,$AB2023),"")=""),"Indeterminado (início da série)",IF($X2023&gt;0,"Folga","Falta de registro"))))))))</f>
        <v>Falta de registro</v>
      </c>
      <c r="Z2023" s="34">
        <f>IF(OR($L2023&gt;0,$F2023&gt;Parâmetros!$E$14),0,IF($A2023&lt;&gt;$A2022,1,N($Z2022)+1))</f>
        <v>0</v>
      </c>
      <c r="AA2023" s="34">
        <f>IF(OR($L2023&gt;0,$F2023&gt;Parâmetros!$E$14),0,IF(OR($A2023&lt;&gt;$A2024,$F2024&gt;Parâmetros!$E$14),1,N($AA2024)+1))</f>
        <v>0</v>
      </c>
      <c r="AB2023" s="31">
        <f>IFERROR(MATCH($A2023&amp;"|"&amp;TEXT(_xlfn.MAXIFS(Cadastro!$E$5:$E$112,Cadastro!$A$5:$A$112,$A2023,Cadastro!$E$5:$E$112,"&lt;="&amp;$F2023),"yyyymmdd"),Cadastro!$I$5:$I$112,0),"")</f>
        <v>74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53403</v>
      </c>
      <c r="B2024" s="17" t="s">
        <v>214</v>
      </c>
      <c r="C2024" s="17" t="str">
        <f>IFERROR(INDEX(Cadastro!$C$5:$C$112,$AB2024),"NÃO INFORMADO")</f>
        <v>MEC</v>
      </c>
      <c r="D2024" s="17" t="str">
        <f>IFERROR(INDEX(Cadastro!$D$5:$D$112,$AB2024),"")</f>
        <v>A</v>
      </c>
      <c r="E2024" s="17" t="str">
        <f>IFERROR(INDEX(Cadastro!$G$5:$G$112,$AB2024),"")</f>
        <v>A</v>
      </c>
      <c r="F2024" s="29">
        <v>46270</v>
      </c>
      <c r="G2024" s="32" t="str">
        <f t="shared" si="342"/>
        <v>sáb</v>
      </c>
      <c r="H2024" s="31" t="str">
        <f>IF($L2024=0,"",_xlfn.MINIFS(Dados!$Q:$Q,Dados!$A:$A,$A2024,Dados!$S:$S,$F2024))</f>
        <v/>
      </c>
      <c r="I2024" s="31" t="str">
        <f>IF($H2024="","",_xlfn.MAXIFS(Dados!$R:$R,Dados!$A:$A,$A2024,Dados!$S:$S,$F2024))</f>
        <v/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0</v>
      </c>
      <c r="M2024" s="30">
        <f>IFERROR(INDEX(Parâmetros!$E$6:$E$11,MATCH($K2024,Parâmetros!$A$6:$A$11,0)),"")</f>
        <v>7.58</v>
      </c>
      <c r="N2024" s="33">
        <f t="shared" si="343"/>
        <v>0</v>
      </c>
      <c r="O2024" s="33">
        <f>Parâmetros!$E$13</f>
        <v>0.8</v>
      </c>
      <c r="P2024" s="32" t="str">
        <f>IF(OR($M2024="",$F2024&gt;Parâmetros!$E$14),"Não","Sim")</f>
        <v>Não</v>
      </c>
      <c r="Q2024" s="32" t="str">
        <f t="shared" si="344"/>
        <v/>
      </c>
      <c r="R2024" s="32" t="str">
        <f t="shared" si="345"/>
        <v/>
      </c>
      <c r="S2024" s="30" t="str">
        <f t="shared" si="346"/>
        <v/>
      </c>
      <c r="T2024" s="32" t="str">
        <f>IF($Q2024&lt;&gt;"Sim","",IF($N2024&gt;Parâmetros!$E$15,"Sim","Não"))</f>
        <v/>
      </c>
      <c r="U2024" s="17" t="str">
        <f t="shared" si="347"/>
        <v>Fora da apuração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folga da escala 5x2",IF($Y2024="Folga",IF(AND($D2024="5x2",OR(WEEKDAY($F2024,2)=6,WEEKDAY($F2024,2)=7)),"Folga de fim de semana da escala 5x2",IF(AND(OR($D2024="6x1",$D2024="FF 6x1"),WEEKDAY($F2024,2)=6,AND($A2024=$A2013,$L2013&gt;0)),"Folga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FALTA DE REGISTRO · dia 3 de 5 do ciclo</v>
      </c>
      <c r="W2024" s="34">
        <f>IF(OR(OR($D2024="6x1",$D2024="FF 6x1"),$D2024="5x2"),"",IF($AB2024&lt;&gt;$AB2023,IF(IFERROR(INDEX(Cadastro!$F$5:$F$112,$AB2024),"")="",IF($L2024&gt;0,1,0),IF(IFERROR(INDEX(Cadastro!$F$5:$F$112,$AB2024),"")&lt;=IFERROR(INDEX(Parâmetros!$B$39:$B$48,MATCH($E2024,Parâmetros!$A$39:$A$48,0)),99),IFERROR(INDEX(Cadastro!$F$5:$F$112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3</v>
      </c>
      <c r="X2024" s="34">
        <f>IF(OR(OR($D2024="6x1",$D2024="FF 6x1"),$D2024="5x2"),"",IF($AB2024&lt;&gt;$AB2023,IF(IFERROR(INDEX(Cadastro!$F$5:$F$112,$AB2024),"")="",0,IF(IFERROR(INDEX(Cadastro!$F$5:$F$112,$AB2024),"")&gt;IFERROR(INDEX(Parâmetros!$B$39:$B$48,MATCH($E2024,Parâmetros!$A$39:$A$48,0)),99),IFERROR(INDEX(Cadastro!$F$5:$F$112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registro"),IF(AND($AB2024&lt;&gt;$AB2023,IFERROR(INDEX(Cadastro!$F$5:$F$112,$AB2024),"")=""),"Indeterminado (início da série)",IF($X2024&gt;0,"Folga","Falta de registro"))))))))</f>
        <v>Falta de registro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IFERROR(MATCH($A2024&amp;"|"&amp;TEXT(_xlfn.MAXIFS(Cadastro!$E$5:$E$112,Cadastro!$A$5:$A$112,$A2024,Cadastro!$E$5:$E$112,"&lt;="&amp;$F2024),"yyyymmdd"),Cadastro!$I$5:$I$112,0),"")</f>
        <v>74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53403</v>
      </c>
      <c r="B2025" s="17" t="s">
        <v>214</v>
      </c>
      <c r="C2025" s="17" t="str">
        <f>IFERROR(INDEX(Cadastro!$C$5:$C$112,$AB2025),"NÃO INFORMADO")</f>
        <v>MEC</v>
      </c>
      <c r="D2025" s="17" t="str">
        <f>IFERROR(INDEX(Cadastro!$D$5:$D$112,$AB2025),"")</f>
        <v>A</v>
      </c>
      <c r="E2025" s="17" t="str">
        <f>IFERROR(INDEX(Cadastro!$G$5:$G$112,$AB2025),"")</f>
        <v>A</v>
      </c>
      <c r="F2025" s="29">
        <v>46271</v>
      </c>
      <c r="G2025" s="32" t="str">
        <f t="shared" si="342"/>
        <v>dom</v>
      </c>
      <c r="H2025" s="31" t="str">
        <f>IF($L2025=0,"",_xlfn.MINIFS(Dados!$Q:$Q,Dados!$A:$A,$A2025,Dados!$S:$S,$F2025))</f>
        <v/>
      </c>
      <c r="I2025" s="31" t="str">
        <f>IF($H2025="","",_xlfn.MAXIFS(Dados!$R:$R,Dados!$A:$A,$A2025,Dados!$S:$S,$F2025))</f>
        <v/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0</v>
      </c>
      <c r="M2025" s="30">
        <f>IFERROR(INDEX(Parâmetros!$E$6:$E$11,MATCH($K2025,Parâmetros!$A$6:$A$11,0)),"")</f>
        <v>7.58</v>
      </c>
      <c r="N2025" s="33">
        <f t="shared" si="343"/>
        <v>0</v>
      </c>
      <c r="O2025" s="33">
        <f>Parâmetros!$E$13</f>
        <v>0.8</v>
      </c>
      <c r="P2025" s="32" t="str">
        <f>IF(OR($M2025="",$F2025&gt;Parâmetros!$E$14),"Não","Sim")</f>
        <v>Não</v>
      </c>
      <c r="Q2025" s="32" t="str">
        <f t="shared" si="344"/>
        <v/>
      </c>
      <c r="R2025" s="32" t="str">
        <f t="shared" si="345"/>
        <v/>
      </c>
      <c r="S2025" s="30" t="str">
        <f t="shared" si="346"/>
        <v/>
      </c>
      <c r="T2025" s="32" t="str">
        <f>IF($Q2025&lt;&gt;"Sim","",IF($N2025&gt;Parâmetros!$E$15,"Sim","Não"))</f>
        <v/>
      </c>
      <c r="U2025" s="17" t="str">
        <f t="shared" si="347"/>
        <v>Fora da apuração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folga da escala 5x2",IF($Y2025="Folga",IF(AND($D2025="5x2",OR(WEEKDAY($F2025,2)=6,WEEKDAY($F2025,2)=7)),"Folga de fim de semana da escala 5x2",IF(AND(OR($D2025="6x1",$D2025="FF 6x1"),WEEKDAY($F2025,2)=6,AND($A2025=$A2014,$L2014&gt;0)),"Folga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FALTA DE REGISTRO · dia 4 de 5 do ciclo</v>
      </c>
      <c r="W2025" s="34">
        <f>IF(OR(OR($D2025="6x1",$D2025="FF 6x1"),$D2025="5x2"),"",IF($AB2025&lt;&gt;$AB2024,IF(IFERROR(INDEX(Cadastro!$F$5:$F$112,$AB2025),"")="",IF($L2025&gt;0,1,0),IF(IFERROR(INDEX(Cadastro!$F$5:$F$112,$AB2025),"")&lt;=IFERROR(INDEX(Parâmetros!$B$39:$B$48,MATCH($E2025,Parâmetros!$A$39:$A$48,0)),99),IFERROR(INDEX(Cadastro!$F$5:$F$112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4</v>
      </c>
      <c r="X2025" s="34">
        <f>IF(OR(OR($D2025="6x1",$D2025="FF 6x1"),$D2025="5x2"),"",IF($AB2025&lt;&gt;$AB2024,IF(IFERROR(INDEX(Cadastro!$F$5:$F$112,$AB2025),"")="",0,IF(IFERROR(INDEX(Cadastro!$F$5:$F$112,$AB2025),"")&gt;IFERROR(INDEX(Parâmetros!$B$39:$B$48,MATCH($E2025,Parâmetros!$A$39:$A$48,0)),99),IFERROR(INDEX(Cadastro!$F$5:$F$112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registro"),IF(AND($AB2025&lt;&gt;$AB2024,IFERROR(INDEX(Cadastro!$F$5:$F$112,$AB2025),"")=""),"Indeterminado (início da série)",IF($X2025&gt;0,"Folga","Falta de registro"))))))))</f>
        <v>Falta de registro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IFERROR(MATCH($A2025&amp;"|"&amp;TEXT(_xlfn.MAXIFS(Cadastro!$E$5:$E$112,Cadastro!$A$5:$A$112,$A2025,Cadastro!$E$5:$E$112,"&lt;="&amp;$F2025),"yyyymmdd"),Cadastro!$I$5:$I$112,0),"")</f>
        <v>74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53403</v>
      </c>
      <c r="B2026" s="17" t="s">
        <v>214</v>
      </c>
      <c r="C2026" s="17" t="str">
        <f>IFERROR(INDEX(Cadastro!$C$5:$C$112,$AB2026),"NÃO INFORMADO")</f>
        <v>MEC</v>
      </c>
      <c r="D2026" s="17" t="str">
        <f>IFERROR(INDEX(Cadastro!$D$5:$D$112,$AB2026),"")</f>
        <v>A</v>
      </c>
      <c r="E2026" s="17" t="str">
        <f>IFERROR(INDEX(Cadastro!$G$5:$G$112,$AB2026),"")</f>
        <v>A</v>
      </c>
      <c r="F2026" s="29">
        <v>46272</v>
      </c>
      <c r="G2026" s="32" t="str">
        <f t="shared" si="342"/>
        <v>seg</v>
      </c>
      <c r="H2026" s="31" t="str">
        <f>IF($L2026=0,"",_xlfn.MINIFS(Dados!$Q:$Q,Dados!$A:$A,$A2026,Dados!$S:$S,$F2026))</f>
        <v/>
      </c>
      <c r="I2026" s="31" t="str">
        <f>IF($H2026="","",_xlfn.MAXIFS(Dados!$R:$R,Dados!$A:$A,$A2026,Dados!$S:$S,$F2026))</f>
        <v/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0</v>
      </c>
      <c r="M2026" s="30">
        <f>IFERROR(INDEX(Parâmetros!$E$6:$E$11,MATCH($K2026,Parâmetros!$A$6:$A$11,0)),"")</f>
        <v>7.58</v>
      </c>
      <c r="N2026" s="33">
        <f t="shared" si="343"/>
        <v>0</v>
      </c>
      <c r="O2026" s="33">
        <f>Parâmetros!$E$13</f>
        <v>0.8</v>
      </c>
      <c r="P2026" s="32" t="str">
        <f>IF(OR($M2026="",$F2026&gt;Parâmetros!$E$14),"Não","Sim")</f>
        <v>Não</v>
      </c>
      <c r="Q2026" s="32" t="str">
        <f t="shared" si="344"/>
        <v/>
      </c>
      <c r="R2026" s="32" t="str">
        <f t="shared" si="345"/>
        <v/>
      </c>
      <c r="S2026" s="30" t="str">
        <f t="shared" si="346"/>
        <v/>
      </c>
      <c r="T2026" s="32" t="str">
        <f>IF($Q2026&lt;&gt;"Sim","",IF($N2026&gt;Parâmetros!$E$15,"Sim","Não"))</f>
        <v/>
      </c>
      <c r="U2026" s="17" t="str">
        <f t="shared" si="347"/>
        <v>Fora da apuração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folga da escala 5x2",IF($Y2026="Folga",IF(AND($D2026="5x2",OR(WEEKDAY($F2026,2)=6,WEEKDAY($F2026,2)=7)),"Folga de fim de semana da escala 5x2",IF(AND(OR($D2026="6x1",$D2026="FF 6x1"),WEEKDAY($F2026,2)=6,AND($A2026=$A2015,$L2015&gt;0)),"Folga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FALTA DE REGISTRO · dia 5 de 5 do ciclo</v>
      </c>
      <c r="W2026" s="34">
        <f>IF(OR(OR($D2026="6x1",$D2026="FF 6x1"),$D2026="5x2"),"",IF($AB2026&lt;&gt;$AB2025,IF(IFERROR(INDEX(Cadastro!$F$5:$F$112,$AB2026),"")="",IF($L2026&gt;0,1,0),IF(IFERROR(INDEX(Cadastro!$F$5:$F$112,$AB2026),"")&lt;=IFERROR(INDEX(Parâmetros!$B$39:$B$48,MATCH($E2026,Parâmetros!$A$39:$A$48,0)),99),IFERROR(INDEX(Cadastro!$F$5:$F$112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5</v>
      </c>
      <c r="X2026" s="34">
        <f>IF(OR(OR($D2026="6x1",$D2026="FF 6x1"),$D2026="5x2"),"",IF($AB2026&lt;&gt;$AB2025,IF(IFERROR(INDEX(Cadastro!$F$5:$F$112,$AB2026),"")="",0,IF(IFERROR(INDEX(Cadastro!$F$5:$F$112,$AB2026),"")&gt;IFERROR(INDEX(Parâmetros!$B$39:$B$48,MATCH($E2026,Parâmetros!$A$39:$A$48,0)),99),IFERROR(INDEX(Cadastro!$F$5:$F$112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registro"),IF(AND($AB2026&lt;&gt;$AB2025,IFERROR(INDEX(Cadastro!$F$5:$F$112,$AB2026),"")=""),"Indeterminado (início da série)",IF($X2026&gt;0,"Folga","Falta de registro"))))))))</f>
        <v>Falta de registro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IFERROR(MATCH($A2026&amp;"|"&amp;TEXT(_xlfn.MAXIFS(Cadastro!$E$5:$E$112,Cadastro!$A$5:$A$112,$A2026,Cadastro!$E$5:$E$112,"&lt;="&amp;$F2026),"yyyymmdd"),Cadastro!$I$5:$I$112,0),"")</f>
        <v>74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53403</v>
      </c>
      <c r="B2027" s="17" t="s">
        <v>214</v>
      </c>
      <c r="C2027" s="17" t="str">
        <f>IFERROR(INDEX(Cadastro!$C$5:$C$112,$AB2027),"NÃO INFORMADO")</f>
        <v>MEC</v>
      </c>
      <c r="D2027" s="17" t="str">
        <f>IFERROR(INDEX(Cadastro!$D$5:$D$112,$AB2027),"")</f>
        <v>A</v>
      </c>
      <c r="E2027" s="17" t="str">
        <f>IFERROR(INDEX(Cadastro!$G$5:$G$112,$AB2027),"")</f>
        <v>A</v>
      </c>
      <c r="F2027" s="29">
        <v>46273</v>
      </c>
      <c r="G2027" s="32" t="str">
        <f t="shared" si="342"/>
        <v>ter</v>
      </c>
      <c r="H2027" s="31" t="str">
        <f>IF($L2027=0,"",_xlfn.MINIFS(Dados!$Q:$Q,Dados!$A:$A,$A2027,Dados!$S:$S,$F2027))</f>
        <v/>
      </c>
      <c r="I2027" s="31" t="str">
        <f>IF($H2027="","",_xlfn.MAXIFS(Dados!$R:$R,Dados!$A:$A,$A2027,Dados!$S:$S,$F2027))</f>
        <v/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/>
      </c>
      <c r="L2027" s="30">
        <f>SUMIFS(Dados!$E:$E,Dados!$A:$A,$A2027,Dados!$S:$S,$F2027)</f>
        <v>0</v>
      </c>
      <c r="M2027" s="30" t="str">
        <f>IFERROR(INDEX(Parâmetros!$E$6:$E$11,MATCH($K2027,Parâmetros!$A$6:$A$11,0)),"")</f>
        <v/>
      </c>
      <c r="N2027" s="33" t="str">
        <f t="shared" si="343"/>
        <v/>
      </c>
      <c r="O2027" s="33">
        <f>Parâmetros!$E$13</f>
        <v>0.8</v>
      </c>
      <c r="P2027" s="32" t="str">
        <f>IF(OR($M2027="",$F2027&gt;Parâmetros!$E$14),"Não","Sim")</f>
        <v>Não</v>
      </c>
      <c r="Q2027" s="32" t="str">
        <f t="shared" si="344"/>
        <v/>
      </c>
      <c r="R2027" s="32" t="str">
        <f t="shared" si="345"/>
        <v/>
      </c>
      <c r="S2027" s="30" t="str">
        <f t="shared" si="346"/>
        <v/>
      </c>
      <c r="T2027" s="32" t="str">
        <f>IF($Q2027&lt;&gt;"Sim","",IF($N2027&gt;Parâmetros!$E$15,"Sim","Não"))</f>
        <v/>
      </c>
      <c r="U2027" s="17" t="str">
        <f t="shared" si="347"/>
        <v>Folga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folga da escala 5x2",IF($Y2027="Folga",IF(AND($D2027="5x2",OR(WEEKDAY($F2027,2)=6,WEEKDAY($F2027,2)=7)),"Folga de fim de semana da escala 5x2",IF(AND(OR($D2027="6x1",$D2027="FF 6x1"),WEEKDAY($F2027,2)=6,AND($A2027=$A2016,$L2016&gt;0)),"Folga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Folga prevista pelo ciclo</v>
      </c>
      <c r="W2027" s="34">
        <f>IF(OR(OR($D2027="6x1",$D2027="FF 6x1"),$D2027="5x2"),"",IF($AB2027&lt;&gt;$AB2026,IF(IFERROR(INDEX(Cadastro!$F$5:$F$112,$AB2027),"")="",IF($L2027&gt;0,1,0),IF(IFERROR(INDEX(Cadastro!$F$5:$F$112,$AB2027),"")&lt;=IFERROR(INDEX(Parâmetros!$B$39:$B$48,MATCH($E2027,Parâmetros!$A$39:$A$48,0)),99),IFERROR(INDEX(Cadastro!$F$5:$F$112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0</v>
      </c>
      <c r="X2027" s="34">
        <f>IF(OR(OR($D2027="6x1",$D2027="FF 6x1"),$D2027="5x2"),"",IF($AB2027&lt;&gt;$AB2026,IF(IFERROR(INDEX(Cadastro!$F$5:$F$112,$AB2027),"")="",0,IF(IFERROR(INDEX(Cadastro!$F$5:$F$112,$AB2027),"")&gt;IFERROR(INDEX(Parâmetros!$B$39:$B$48,MATCH($E2027,Parâmetros!$A$39:$A$48,0)),99),IFERROR(INDEX(Cadastro!$F$5:$F$112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1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registro"),IF(AND($AB2027&lt;&gt;$AB2026,IFERROR(INDEX(Cadastro!$F$5:$F$112,$AB2027),"")=""),"Indeterminado (início da série)",IF($X2027&gt;0,"Folga","Falta de registro"))))))))</f>
        <v>Folga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IFERROR(MATCH($A2027&amp;"|"&amp;TEXT(_xlfn.MAXIFS(Cadastro!$E$5:$E$112,Cadastro!$A$5:$A$112,$A2027,Cadastro!$E$5:$E$112,"&lt;="&amp;$F2027),"yyyymmdd"),Cadastro!$I$5:$I$112,0),"")</f>
        <v>74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53403</v>
      </c>
      <c r="B2028" s="17" t="s">
        <v>214</v>
      </c>
      <c r="C2028" s="17" t="str">
        <f>IFERROR(INDEX(Cadastro!$C$5:$C$112,$AB2028),"NÃO INFORMADO")</f>
        <v>MEC</v>
      </c>
      <c r="D2028" s="17" t="str">
        <f>IFERROR(INDEX(Cadastro!$D$5:$D$112,$AB2028),"")</f>
        <v>A</v>
      </c>
      <c r="E2028" s="17" t="str">
        <f>IFERROR(INDEX(Cadastro!$G$5:$G$112,$AB2028),"")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0</v>
      </c>
      <c r="M2028" s="30">
        <f>IFERROR(INDEX(Parâmetros!$E$6:$E$11,MATCH($K2028,Parâmetros!$A$6:$A$11,0)),"")</f>
        <v>7.58</v>
      </c>
      <c r="N2028" s="33">
        <f t="shared" si="343"/>
        <v>0</v>
      </c>
      <c r="O2028" s="33">
        <f>Parâmetros!$E$13</f>
        <v>0.8</v>
      </c>
      <c r="P2028" s="32" t="str">
        <f>IF(OR($M2028="",$F2028&gt;Parâmetros!$E$14),"Não","Sim")</f>
        <v>Não</v>
      </c>
      <c r="Q2028" s="32" t="str">
        <f t="shared" si="344"/>
        <v/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Fora da apuração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folga da escala 5x2",IF($Y2028="Folga",IF(AND($D2028="5x2",OR(WEEKDAY($F2028,2)=6,WEEKDAY($F2028,2)=7)),"Folga de fim de semana da escala 5x2",IF(AND(OR($D2028="6x1",$D2028="FF 6x1"),WEEKDAY($F2028,2)=6,AND($A2028=$A2017,$L2017&gt;0)),"Folga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FALTA DE REGISTRO · dia 1 de 5 do ciclo</v>
      </c>
      <c r="W2028" s="34">
        <f>IF(OR(OR($D2028="6x1",$D2028="FF 6x1"),$D2028="5x2"),"",IF($AB2028&lt;&gt;$AB2027,IF(IFERROR(INDEX(Cadastro!$F$5:$F$112,$AB2028),"")="",IF($L2028&gt;0,1,0),IF(IFERROR(INDEX(Cadastro!$F$5:$F$112,$AB2028),"")&lt;=IFERROR(INDEX(Parâmetros!$B$39:$B$48,MATCH($E2028,Parâmetros!$A$39:$A$48,0)),99),IFERROR(INDEX(Cadastro!$F$5:$F$112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1</v>
      </c>
      <c r="X2028" s="34">
        <f>IF(OR(OR($D2028="6x1",$D2028="FF 6x1"),$D2028="5x2"),"",IF($AB2028&lt;&gt;$AB2027,IF(IFERROR(INDEX(Cadastro!$F$5:$F$112,$AB2028),"")="",0,IF(IFERROR(INDEX(Cadastro!$F$5:$F$112,$AB2028),"")&gt;IFERROR(INDEX(Parâmetros!$B$39:$B$48,MATCH($E2028,Parâmetros!$A$39:$A$48,0)),99),IFERROR(INDEX(Cadastro!$F$5:$F$112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registro"),IF(AND($AB2028&lt;&gt;$AB2027,IFERROR(INDEX(Cadastro!$F$5:$F$112,$AB2028),"")=""),"Indeterminado (início da série)",IF($X2028&gt;0,"Folga","Falta de registro"))))))))</f>
        <v>Falta de registro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IFERROR(MATCH($A2028&amp;"|"&amp;TEXT(_xlfn.MAXIFS(Cadastro!$E$5:$E$112,Cadastro!$A$5:$A$112,$A2028,Cadastro!$E$5:$E$112,"&lt;="&amp;$F2028),"yyyymmdd"),Cadastro!$I$5:$I$112,0),"")</f>
        <v>74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53403</v>
      </c>
      <c r="B2029" s="17" t="s">
        <v>214</v>
      </c>
      <c r="C2029" s="17" t="str">
        <f>IFERROR(INDEX(Cadastro!$C$5:$C$112,$AB2029),"NÃO INFORMADO")</f>
        <v>MEC</v>
      </c>
      <c r="D2029" s="17" t="str">
        <f>IFERROR(INDEX(Cadastro!$D$5:$D$112,$AB2029),"")</f>
        <v>A</v>
      </c>
      <c r="E2029" s="17" t="str">
        <f>IFERROR(INDEX(Cadastro!$G$5:$G$112,$AB2029),"")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>A</v>
      </c>
      <c r="L2029" s="30">
        <f>SUMIFS(Dados!$E:$E,Dados!$A:$A,$A2029,Dados!$S:$S,$F2029)</f>
        <v>0</v>
      </c>
      <c r="M2029" s="30">
        <f>IFERROR(INDEX(Parâmetros!$E$6:$E$11,MATCH($K2029,Parâmetros!$A$6:$A$11,0)),"")</f>
        <v>7.58</v>
      </c>
      <c r="N2029" s="33">
        <f t="shared" si="343"/>
        <v>0</v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Fora da apuração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folga da escala 5x2",IF($Y2029="Folga",IF(AND($D2029="5x2",OR(WEEKDAY($F2029,2)=6,WEEKDAY($F2029,2)=7)),"Folga de fim de semana da escala 5x2",IF(AND(OR($D2029="6x1",$D2029="FF 6x1"),WEEKDAY($F2029,2)=6,AND($A2029=$A2018,$L2018&gt;0)),"Folga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FALTA DE REGISTRO · dia 2 de 5 do ciclo</v>
      </c>
      <c r="W2029" s="34">
        <f>IF(OR(OR($D2029="6x1",$D2029="FF 6x1"),$D2029="5x2"),"",IF($AB2029&lt;&gt;$AB2028,IF(IFERROR(INDEX(Cadastro!$F$5:$F$112,$AB2029),"")="",IF($L2029&gt;0,1,0),IF(IFERROR(INDEX(Cadastro!$F$5:$F$112,$AB2029),"")&lt;=IFERROR(INDEX(Parâmetros!$B$39:$B$48,MATCH($E2029,Parâmetros!$A$39:$A$48,0)),99),IFERROR(INDEX(Cadastro!$F$5:$F$112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2</v>
      </c>
      <c r="X2029" s="34">
        <f>IF(OR(OR($D2029="6x1",$D2029="FF 6x1"),$D2029="5x2"),"",IF($AB2029&lt;&gt;$AB2028,IF(IFERROR(INDEX(Cadastro!$F$5:$F$112,$AB2029),"")="",0,IF(IFERROR(INDEX(Cadastro!$F$5:$F$112,$AB2029),"")&gt;IFERROR(INDEX(Parâmetros!$B$39:$B$48,MATCH($E2029,Parâmetros!$A$39:$A$48,0)),99),IFERROR(INDEX(Cadastro!$F$5:$F$112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0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registro"),IF(AND($AB2029&lt;&gt;$AB2028,IFERROR(INDEX(Cadastro!$F$5:$F$112,$AB2029),"")=""),"Indeterminado (início da série)",IF($X2029&gt;0,"Folga","Falta de registro"))))))))</f>
        <v>Falta de registro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IFERROR(MATCH($A2029&amp;"|"&amp;TEXT(_xlfn.MAXIFS(Cadastro!$E$5:$E$112,Cadastro!$A$5:$A$112,$A2029,Cadastro!$E$5:$E$112,"&lt;="&amp;$F2029),"yyyymmdd"),Cadastro!$I$5:$I$112,0),"")</f>
        <v>74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53403</v>
      </c>
      <c r="B2030" s="17" t="s">
        <v>214</v>
      </c>
      <c r="C2030" s="17" t="str">
        <f>IFERROR(INDEX(Cadastro!$C$5:$C$112,$AB2030),"NÃO INFORMADO")</f>
        <v>MEC</v>
      </c>
      <c r="D2030" s="17" t="str">
        <f>IFERROR(INDEX(Cadastro!$D$5:$D$112,$AB2030),"")</f>
        <v>A</v>
      </c>
      <c r="E2030" s="17" t="str">
        <f>IFERROR(INDEX(Cadastro!$G$5:$G$112,$AB2030),"")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folga da escala 5x2",IF($Y2030="Folga",IF(AND($D2030="5x2",OR(WEEKDAY($F2030,2)=6,WEEKDAY($F2030,2)=7)),"Folga de fim de semana da escala 5x2",IF(AND(OR($D2030="6x1",$D2030="FF 6x1"),WEEKDAY($F2030,2)=6,AND($A2030=$A2019,$L2019&gt;0)),"Folga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3 de 5 do ciclo</v>
      </c>
      <c r="W2030" s="34">
        <f>IF(OR(OR($D2030="6x1",$D2030="FF 6x1"),$D2030="5x2"),"",IF($AB2030&lt;&gt;$AB2029,IF(IFERROR(INDEX(Cadastro!$F$5:$F$112,$AB2030),"")="",IF($L2030&gt;0,1,0),IF(IFERROR(INDEX(Cadastro!$F$5:$F$112,$AB2030),"")&lt;=IFERROR(INDEX(Parâmetros!$B$39:$B$48,MATCH($E2030,Parâmetros!$A$39:$A$48,0)),99),IFERROR(INDEX(Cadastro!$F$5:$F$112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3</v>
      </c>
      <c r="X2030" s="34">
        <f>IF(OR(OR($D2030="6x1",$D2030="FF 6x1"),$D2030="5x2"),"",IF($AB2030&lt;&gt;$AB2029,IF(IFERROR(INDEX(Cadastro!$F$5:$F$112,$AB2030),"")="",0,IF(IFERROR(INDEX(Cadastro!$F$5:$F$112,$AB2030),"")&gt;IFERROR(INDEX(Parâmetros!$B$39:$B$48,MATCH($E2030,Parâmetros!$A$39:$A$48,0)),99),IFERROR(INDEX(Cadastro!$F$5:$F$112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registro"),IF(AND($AB2030&lt;&gt;$AB2029,IFERROR(INDEX(Cadastro!$F$5:$F$112,$AB2030),"")=""),"Indeterminado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IFERROR(MATCH($A2030&amp;"|"&amp;TEXT(_xlfn.MAXIFS(Cadastro!$E$5:$E$112,Cadastro!$A$5:$A$112,$A2030,Cadastro!$E$5:$E$112,"&lt;="&amp;$F2030),"yyyymmdd"),Cadastro!$I$5:$I$112,0),"")</f>
        <v>74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53403</v>
      </c>
      <c r="B2031" s="17" t="s">
        <v>214</v>
      </c>
      <c r="C2031" s="17" t="str">
        <f>IFERROR(INDEX(Cadastro!$C$5:$C$112,$AB2031),"NÃO INFORMADO")</f>
        <v>MEC</v>
      </c>
      <c r="D2031" s="17" t="str">
        <f>IFERROR(INDEX(Cadastro!$D$5:$D$112,$AB2031),"")</f>
        <v>A</v>
      </c>
      <c r="E2031" s="17" t="str">
        <f>IFERROR(INDEX(Cadastro!$G$5:$G$112,$AB2031),"")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folga da escala 5x2",IF($Y2031="Folga",IF(AND($D2031="5x2",OR(WEEKDAY($F2031,2)=6,WEEKDAY($F2031,2)=7)),"Folga de fim de semana da escala 5x2",IF(AND(OR($D2031="6x1",$D2031="FF 6x1"),WEEKDAY($F2031,2)=6,AND($A2031=$A2020,$L2020&gt;0)),"Folga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4 de 5 do ciclo</v>
      </c>
      <c r="W2031" s="34">
        <f>IF(OR(OR($D2031="6x1",$D2031="FF 6x1"),$D2031="5x2"),"",IF($AB2031&lt;&gt;$AB2030,IF(IFERROR(INDEX(Cadastro!$F$5:$F$112,$AB2031),"")="",IF($L2031&gt;0,1,0),IF(IFERROR(INDEX(Cadastro!$F$5:$F$112,$AB2031),"")&lt;=IFERROR(INDEX(Parâmetros!$B$39:$B$48,MATCH($E2031,Parâmetros!$A$39:$A$48,0)),99),IFERROR(INDEX(Cadastro!$F$5:$F$112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4</v>
      </c>
      <c r="X2031" s="34">
        <f>IF(OR(OR($D2031="6x1",$D2031="FF 6x1"),$D2031="5x2"),"",IF($AB2031&lt;&gt;$AB2030,IF(IFERROR(INDEX(Cadastro!$F$5:$F$112,$AB2031),"")="",0,IF(IFERROR(INDEX(Cadastro!$F$5:$F$112,$AB2031),"")&gt;IFERROR(INDEX(Parâmetros!$B$39:$B$48,MATCH($E2031,Parâmetros!$A$39:$A$48,0)),99),IFERROR(INDEX(Cadastro!$F$5:$F$112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registro"),IF(AND($AB2031&lt;&gt;$AB2030,IFERROR(INDEX(Cadastro!$F$5:$F$112,$AB2031),"")=""),"Indeterminado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IFERROR(MATCH($A2031&amp;"|"&amp;TEXT(_xlfn.MAXIFS(Cadastro!$E$5:$E$112,Cadastro!$A$5:$A$112,$A2031,Cadastro!$E$5:$E$112,"&lt;="&amp;$F2031),"yyyymmdd"),Cadastro!$I$5:$I$112,0),"")</f>
        <v>74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53403</v>
      </c>
      <c r="B2032" s="17" t="s">
        <v>214</v>
      </c>
      <c r="C2032" s="17" t="str">
        <f>IFERROR(INDEX(Cadastro!$C$5:$C$112,$AB2032),"NÃO INFORMADO")</f>
        <v>MEC</v>
      </c>
      <c r="D2032" s="17" t="str">
        <f>IFERROR(INDEX(Cadastro!$D$5:$D$112,$AB2032),"")</f>
        <v>A</v>
      </c>
      <c r="E2032" s="17" t="str">
        <f>IFERROR(INDEX(Cadastro!$G$5:$G$112,$AB2032),"")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folga da escala 5x2",IF($Y2032="Folga",IF(AND($D2032="5x2",OR(WEEKDAY($F2032,2)=6,WEEKDAY($F2032,2)=7)),"Folga de fim de semana da escala 5x2",IF(AND(OR($D2032="6x1",$D2032="FF 6x1"),WEEKDAY($F2032,2)=6,AND($A2032=$A2021,$L2021&gt;0)),"Folga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5 de 5 do ciclo</v>
      </c>
      <c r="W2032" s="34">
        <f>IF(OR(OR($D2032="6x1",$D2032="FF 6x1"),$D2032="5x2"),"",IF($AB2032&lt;&gt;$AB2031,IF(IFERROR(INDEX(Cadastro!$F$5:$F$112,$AB2032),"")="",IF($L2032&gt;0,1,0),IF(IFERROR(INDEX(Cadastro!$F$5:$F$112,$AB2032),"")&lt;=IFERROR(INDEX(Parâmetros!$B$39:$B$48,MATCH($E2032,Parâmetros!$A$39:$A$48,0)),99),IFERROR(INDEX(Cadastro!$F$5:$F$112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5</v>
      </c>
      <c r="X2032" s="34">
        <f>IF(OR(OR($D2032="6x1",$D2032="FF 6x1"),$D2032="5x2"),"",IF($AB2032&lt;&gt;$AB2031,IF(IFERROR(INDEX(Cadastro!$F$5:$F$112,$AB2032),"")="",0,IF(IFERROR(INDEX(Cadastro!$F$5:$F$112,$AB2032),"")&gt;IFERROR(INDEX(Parâmetros!$B$39:$B$48,MATCH($E2032,Parâmetros!$A$39:$A$48,0)),99),IFERROR(INDEX(Cadastro!$F$5:$F$112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registro"),IF(AND($AB2032&lt;&gt;$AB2031,IFERROR(INDEX(Cadastro!$F$5:$F$112,$AB2032),"")=""),"Indeterminado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IFERROR(MATCH($A2032&amp;"|"&amp;TEXT(_xlfn.MAXIFS(Cadastro!$E$5:$E$112,Cadastro!$A$5:$A$112,$A2032,Cadastro!$E$5:$E$112,"&lt;="&amp;$F2032),"yyyymmdd"),Cadastro!$I$5:$I$112,0),"")</f>
        <v>74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53403</v>
      </c>
      <c r="B2033" s="17" t="s">
        <v>214</v>
      </c>
      <c r="C2033" s="17" t="str">
        <f>IFERROR(INDEX(Cadastro!$C$5:$C$112,$AB2033),"NÃO INFORMADO")</f>
        <v>MEC</v>
      </c>
      <c r="D2033" s="17" t="str">
        <f>IFERROR(INDEX(Cadastro!$D$5:$D$112,$AB2033),"")</f>
        <v>A</v>
      </c>
      <c r="E2033" s="17" t="str">
        <f>IFERROR(INDEX(Cadastro!$G$5:$G$112,$AB2033),"")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/>
      </c>
      <c r="L2033" s="30">
        <f>SUMIFS(Dados!$E:$E,Dados!$A:$A,$A2033,Dados!$S:$S,$F2033)</f>
        <v>0</v>
      </c>
      <c r="M2033" s="30" t="str">
        <f>IFERROR(INDEX(Parâmetros!$E$6:$E$11,MATCH($K2033,Parâmetros!$A$6:$A$11,0)),"")</f>
        <v/>
      </c>
      <c r="N2033" s="33" t="str">
        <f t="shared" si="343"/>
        <v/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Folga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folga da escala 5x2",IF($Y2033="Folga",IF(AND($D2033="5x2",OR(WEEKDAY($F2033,2)=6,WEEKDAY($F2033,2)=7)),"Folga de fim de semana da escala 5x2",IF(AND(OR($D2033="6x1",$D2033="FF 6x1"),WEEKDAY($F2033,2)=6,AND($A2033=$A2022,$L2022&gt;0)),"Folga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Folga prevista pelo ciclo</v>
      </c>
      <c r="W2033" s="34">
        <f>IF(OR(OR($D2033="6x1",$D2033="FF 6x1"),$D2033="5x2"),"",IF($AB2033&lt;&gt;$AB2032,IF(IFERROR(INDEX(Cadastro!$F$5:$F$112,$AB2033),"")="",IF($L2033&gt;0,1,0),IF(IFERROR(INDEX(Cadastro!$F$5:$F$112,$AB2033),"")&lt;=IFERROR(INDEX(Parâmetros!$B$39:$B$48,MATCH($E2033,Parâmetros!$A$39:$A$48,0)),99),IFERROR(INDEX(Cadastro!$F$5:$F$112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0</v>
      </c>
      <c r="X2033" s="34">
        <f>IF(OR(OR($D2033="6x1",$D2033="FF 6x1"),$D2033="5x2"),"",IF($AB2033&lt;&gt;$AB2032,IF(IFERROR(INDEX(Cadastro!$F$5:$F$112,$AB2033),"")="",0,IF(IFERROR(INDEX(Cadastro!$F$5:$F$112,$AB2033),"")&gt;IFERROR(INDEX(Parâmetros!$B$39:$B$48,MATCH($E2033,Parâmetros!$A$39:$A$48,0)),99),IFERROR(INDEX(Cadastro!$F$5:$F$112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1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registro"),IF(AND($AB2033&lt;&gt;$AB2032,IFERROR(INDEX(Cadastro!$F$5:$F$112,$AB2033),"")=""),"Indeterminado (início da série)",IF($X2033&gt;0,"Folga","Falta de registro"))))))))</f>
        <v>Folga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IFERROR(MATCH($A2033&amp;"|"&amp;TEXT(_xlfn.MAXIFS(Cadastro!$E$5:$E$112,Cadastro!$A$5:$A$112,$A2033,Cadastro!$E$5:$E$112,"&lt;="&amp;$F2033),"yyyymmdd"),Cadastro!$I$5:$I$112,0),"")</f>
        <v>74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53403</v>
      </c>
      <c r="B2034" s="17" t="s">
        <v>214</v>
      </c>
      <c r="C2034" s="17" t="str">
        <f>IFERROR(INDEX(Cadastro!$C$5:$C$112,$AB2034),"NÃO INFORMADO")</f>
        <v>MEC</v>
      </c>
      <c r="D2034" s="17" t="str">
        <f>IFERROR(INDEX(Cadastro!$D$5:$D$112,$AB2034),"")</f>
        <v>A</v>
      </c>
      <c r="E2034" s="17" t="str">
        <f>IFERROR(INDEX(Cadastro!$G$5:$G$112,$AB2034),"")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folga da escala 5x2",IF($Y2034="Folga",IF(AND($D2034="5x2",OR(WEEKDAY($F2034,2)=6,WEEKDAY($F2034,2)=7)),"Folga de fim de semana da escala 5x2",IF(AND(OR($D2034="6x1",$D2034="FF 6x1"),WEEKDAY($F2034,2)=6,AND($A2034=$A2023,$L2023&gt;0)),"Folga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1 de 5 do ciclo</v>
      </c>
      <c r="W2034" s="34">
        <f>IF(OR(OR($D2034="6x1",$D2034="FF 6x1"),$D2034="5x2"),"",IF($AB2034&lt;&gt;$AB2033,IF(IFERROR(INDEX(Cadastro!$F$5:$F$112,$AB2034),"")="",IF($L2034&gt;0,1,0),IF(IFERROR(INDEX(Cadastro!$F$5:$F$112,$AB2034),"")&lt;=IFERROR(INDEX(Parâmetros!$B$39:$B$48,MATCH($E2034,Parâmetros!$A$39:$A$48,0)),99),IFERROR(INDEX(Cadastro!$F$5:$F$112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1</v>
      </c>
      <c r="X2034" s="34">
        <f>IF(OR(OR($D2034="6x1",$D2034="FF 6x1"),$D2034="5x2"),"",IF($AB2034&lt;&gt;$AB2033,IF(IFERROR(INDEX(Cadastro!$F$5:$F$112,$AB2034),"")="",0,IF(IFERROR(INDEX(Cadastro!$F$5:$F$112,$AB2034),"")&gt;IFERROR(INDEX(Parâmetros!$B$39:$B$48,MATCH($E2034,Parâmetros!$A$39:$A$48,0)),99),IFERROR(INDEX(Cadastro!$F$5:$F$112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registro"),IF(AND($AB2034&lt;&gt;$AB2033,IFERROR(INDEX(Cadastro!$F$5:$F$112,$AB2034),"")=""),"Indeterminado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IFERROR(MATCH($A2034&amp;"|"&amp;TEXT(_xlfn.MAXIFS(Cadastro!$E$5:$E$112,Cadastro!$A$5:$A$112,$A2034,Cadastro!$E$5:$E$112,"&lt;="&amp;$F2034),"yyyymmdd"),Cadastro!$I$5:$I$112,0),"")</f>
        <v>74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53403</v>
      </c>
      <c r="B2035" s="17" t="s">
        <v>214</v>
      </c>
      <c r="C2035" s="17" t="str">
        <f>IFERROR(INDEX(Cadastro!$C$5:$C$112,$AB2035),"NÃO INFORMADO")</f>
        <v>MEC</v>
      </c>
      <c r="D2035" s="17" t="str">
        <f>IFERROR(INDEX(Cadastro!$D$5:$D$112,$AB2035),"")</f>
        <v>A</v>
      </c>
      <c r="E2035" s="17" t="str">
        <f>IFERROR(INDEX(Cadastro!$G$5:$G$112,$AB2035),"")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>A</v>
      </c>
      <c r="L2035" s="30">
        <f>SUMIFS(Dados!$E:$E,Dados!$A:$A,$A2035,Dados!$S:$S,$F2035)</f>
        <v>0</v>
      </c>
      <c r="M2035" s="30">
        <f>IFERROR(INDEX(Parâmetros!$E$6:$E$11,MATCH($K2035,Parâmetros!$A$6:$A$11,0)),"")</f>
        <v>7.58</v>
      </c>
      <c r="N2035" s="33">
        <f t="shared" si="343"/>
        <v>0</v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Fora da apuração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folga da escala 5x2",IF($Y2035="Folga",IF(AND($D2035="5x2",OR(WEEKDAY($F2035,2)=6,WEEKDAY($F2035,2)=7)),"Folga de fim de semana da escala 5x2",IF(AND(OR($D2035="6x1",$D2035="FF 6x1"),WEEKDAY($F2035,2)=6,AND($A2035=$A2024,$L2024&gt;0)),"Folga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FALTA DE REGISTRO · dia 2 de 5 do ciclo</v>
      </c>
      <c r="W2035" s="34">
        <f>IF(OR(OR($D2035="6x1",$D2035="FF 6x1"),$D2035="5x2"),"",IF($AB2035&lt;&gt;$AB2034,IF(IFERROR(INDEX(Cadastro!$F$5:$F$112,$AB2035),"")="",IF($L2035&gt;0,1,0),IF(IFERROR(INDEX(Cadastro!$F$5:$F$112,$AB2035),"")&lt;=IFERROR(INDEX(Parâmetros!$B$39:$B$48,MATCH($E2035,Parâmetros!$A$39:$A$48,0)),99),IFERROR(INDEX(Cadastro!$F$5:$F$112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2</v>
      </c>
      <c r="X2035" s="34">
        <f>IF(OR(OR($D2035="6x1",$D2035="FF 6x1"),$D2035="5x2"),"",IF($AB2035&lt;&gt;$AB2034,IF(IFERROR(INDEX(Cadastro!$F$5:$F$112,$AB2035),"")="",0,IF(IFERROR(INDEX(Cadastro!$F$5:$F$112,$AB2035),"")&gt;IFERROR(INDEX(Parâmetros!$B$39:$B$48,MATCH($E2035,Parâmetros!$A$39:$A$48,0)),99),IFERROR(INDEX(Cadastro!$F$5:$F$112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0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registro"),IF(AND($AB2035&lt;&gt;$AB2034,IFERROR(INDEX(Cadastro!$F$5:$F$112,$AB2035),"")=""),"Indeterminado (início da série)",IF($X2035&gt;0,"Folga","Falta de registro"))))))))</f>
        <v>Falta de registro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IFERROR(MATCH($A2035&amp;"|"&amp;TEXT(_xlfn.MAXIFS(Cadastro!$E$5:$E$112,Cadastro!$A$5:$A$112,$A2035,Cadastro!$E$5:$E$112,"&lt;="&amp;$F2035),"yyyymmdd"),Cadastro!$I$5:$I$112,0),"")</f>
        <v>74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53403</v>
      </c>
      <c r="B2036" s="17" t="s">
        <v>214</v>
      </c>
      <c r="C2036" s="17" t="str">
        <f>IFERROR(INDEX(Cadastro!$C$5:$C$112,$AB2036),"NÃO INFORMADO")</f>
        <v>MEC</v>
      </c>
      <c r="D2036" s="17" t="str">
        <f>IFERROR(INDEX(Cadastro!$D$5:$D$112,$AB2036),"")</f>
        <v>A</v>
      </c>
      <c r="E2036" s="17" t="str">
        <f>IFERROR(INDEX(Cadastro!$G$5:$G$112,$AB2036),"")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folga da escala 5x2",IF($Y2036="Folga",IF(AND($D2036="5x2",OR(WEEKDAY($F2036,2)=6,WEEKDAY($F2036,2)=7)),"Folga de fim de semana da escala 5x2",IF(AND(OR($D2036="6x1",$D2036="FF 6x1"),WEEKDAY($F2036,2)=6,AND($A2036=$A2025,$L2025&gt;0)),"Folga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3 de 5 do ciclo</v>
      </c>
      <c r="W2036" s="34">
        <f>IF(OR(OR($D2036="6x1",$D2036="FF 6x1"),$D2036="5x2"),"",IF($AB2036&lt;&gt;$AB2035,IF(IFERROR(INDEX(Cadastro!$F$5:$F$112,$AB2036),"")="",IF($L2036&gt;0,1,0),IF(IFERROR(INDEX(Cadastro!$F$5:$F$112,$AB2036),"")&lt;=IFERROR(INDEX(Parâmetros!$B$39:$B$48,MATCH($E2036,Parâmetros!$A$39:$A$48,0)),99),IFERROR(INDEX(Cadastro!$F$5:$F$112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3</v>
      </c>
      <c r="X2036" s="34">
        <f>IF(OR(OR($D2036="6x1",$D2036="FF 6x1"),$D2036="5x2"),"",IF($AB2036&lt;&gt;$AB2035,IF(IFERROR(INDEX(Cadastro!$F$5:$F$112,$AB2036),"")="",0,IF(IFERROR(INDEX(Cadastro!$F$5:$F$112,$AB2036),"")&gt;IFERROR(INDEX(Parâmetros!$B$39:$B$48,MATCH($E2036,Parâmetros!$A$39:$A$48,0)),99),IFERROR(INDEX(Cadastro!$F$5:$F$112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registro"),IF(AND($AB2036&lt;&gt;$AB2035,IFERROR(INDEX(Cadastro!$F$5:$F$112,$AB2036),"")=""),"Indeterminado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IFERROR(MATCH($A2036&amp;"|"&amp;TEXT(_xlfn.MAXIFS(Cadastro!$E$5:$E$112,Cadastro!$A$5:$A$112,$A2036,Cadastro!$E$5:$E$112,"&lt;="&amp;$F2036),"yyyymmdd"),Cadastro!$I$5:$I$112,0),"")</f>
        <v>74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53403</v>
      </c>
      <c r="B2037" s="17" t="s">
        <v>214</v>
      </c>
      <c r="C2037" s="17" t="str">
        <f>IFERROR(INDEX(Cadastro!$C$5:$C$112,$AB2037),"NÃO INFORMADO")</f>
        <v>MEC</v>
      </c>
      <c r="D2037" s="17" t="str">
        <f>IFERROR(INDEX(Cadastro!$D$5:$D$112,$AB2037),"")</f>
        <v>A</v>
      </c>
      <c r="E2037" s="17" t="str">
        <f>IFERROR(INDEX(Cadastro!$G$5:$G$112,$AB2037),"")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folga da escala 5x2",IF($Y2037="Folga",IF(AND($D2037="5x2",OR(WEEKDAY($F2037,2)=6,WEEKDAY($F2037,2)=7)),"Folga de fim de semana da escala 5x2",IF(AND(OR($D2037="6x1",$D2037="FF 6x1"),WEEKDAY($F2037,2)=6,AND($A2037=$A2026,$L2026&gt;0)),"Folga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4 de 5 do ciclo</v>
      </c>
      <c r="W2037" s="34">
        <f>IF(OR(OR($D2037="6x1",$D2037="FF 6x1"),$D2037="5x2"),"",IF($AB2037&lt;&gt;$AB2036,IF(IFERROR(INDEX(Cadastro!$F$5:$F$112,$AB2037),"")="",IF($L2037&gt;0,1,0),IF(IFERROR(INDEX(Cadastro!$F$5:$F$112,$AB2037),"")&lt;=IFERROR(INDEX(Parâmetros!$B$39:$B$48,MATCH($E2037,Parâmetros!$A$39:$A$48,0)),99),IFERROR(INDEX(Cadastro!$F$5:$F$112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4</v>
      </c>
      <c r="X2037" s="34">
        <f>IF(OR(OR($D2037="6x1",$D2037="FF 6x1"),$D2037="5x2"),"",IF($AB2037&lt;&gt;$AB2036,IF(IFERROR(INDEX(Cadastro!$F$5:$F$112,$AB2037),"")="",0,IF(IFERROR(INDEX(Cadastro!$F$5:$F$112,$AB2037),"")&gt;IFERROR(INDEX(Parâmetros!$B$39:$B$48,MATCH($E2037,Parâmetros!$A$39:$A$48,0)),99),IFERROR(INDEX(Cadastro!$F$5:$F$112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registro"),IF(AND($AB2037&lt;&gt;$AB2036,IFERROR(INDEX(Cadastro!$F$5:$F$112,$AB2037),"")=""),"Indeterminado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IFERROR(MATCH($A2037&amp;"|"&amp;TEXT(_xlfn.MAXIFS(Cadastro!$E$5:$E$112,Cadastro!$A$5:$A$112,$A2037,Cadastro!$E$5:$E$112,"&lt;="&amp;$F2037),"yyyymmdd"),Cadastro!$I$5:$I$112,0),"")</f>
        <v>74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53403</v>
      </c>
      <c r="B2038" s="17" t="s">
        <v>214</v>
      </c>
      <c r="C2038" s="17" t="str">
        <f>IFERROR(INDEX(Cadastro!$C$5:$C$112,$AB2038),"NÃO INFORMADO")</f>
        <v>MEC</v>
      </c>
      <c r="D2038" s="17" t="str">
        <f>IFERROR(INDEX(Cadastro!$D$5:$D$112,$AB2038),"")</f>
        <v>A</v>
      </c>
      <c r="E2038" s="17" t="str">
        <f>IFERROR(INDEX(Cadastro!$G$5:$G$112,$AB2038),"")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folga da escala 5x2",IF($Y2038="Folga",IF(AND($D2038="5x2",OR(WEEKDAY($F2038,2)=6,WEEKDAY($F2038,2)=7)),"Folga de fim de semana da escala 5x2",IF(AND(OR($D2038="6x1",$D2038="FF 6x1"),WEEKDAY($F2038,2)=6,AND($A2038=$A2027,$L2027&gt;0)),"Folga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5 de 5 do ciclo</v>
      </c>
      <c r="W2038" s="34">
        <f>IF(OR(OR($D2038="6x1",$D2038="FF 6x1"),$D2038="5x2"),"",IF($AB2038&lt;&gt;$AB2037,IF(IFERROR(INDEX(Cadastro!$F$5:$F$112,$AB2038),"")="",IF($L2038&gt;0,1,0),IF(IFERROR(INDEX(Cadastro!$F$5:$F$112,$AB2038),"")&lt;=IFERROR(INDEX(Parâmetros!$B$39:$B$48,MATCH($E2038,Parâmetros!$A$39:$A$48,0)),99),IFERROR(INDEX(Cadastro!$F$5:$F$112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5</v>
      </c>
      <c r="X2038" s="34">
        <f>IF(OR(OR($D2038="6x1",$D2038="FF 6x1"),$D2038="5x2"),"",IF($AB2038&lt;&gt;$AB2037,IF(IFERROR(INDEX(Cadastro!$F$5:$F$112,$AB2038),"")="",0,IF(IFERROR(INDEX(Cadastro!$F$5:$F$112,$AB2038),"")&gt;IFERROR(INDEX(Parâmetros!$B$39:$B$48,MATCH($E2038,Parâmetros!$A$39:$A$48,0)),99),IFERROR(INDEX(Cadastro!$F$5:$F$112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registro"),IF(AND($AB2038&lt;&gt;$AB2037,IFERROR(INDEX(Cadastro!$F$5:$F$112,$AB2038),"")=""),"Indeterminado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IFERROR(MATCH($A2038&amp;"|"&amp;TEXT(_xlfn.MAXIFS(Cadastro!$E$5:$E$112,Cadastro!$A$5:$A$112,$A2038,Cadastro!$E$5:$E$112,"&lt;="&amp;$F2038),"yyyymmdd"),Cadastro!$I$5:$I$112,0),"")</f>
        <v>74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53403</v>
      </c>
      <c r="B2039" s="17" t="s">
        <v>214</v>
      </c>
      <c r="C2039" s="17" t="str">
        <f>IFERROR(INDEX(Cadastro!$C$5:$C$112,$AB2039),"NÃO INFORMADO")</f>
        <v>MEC</v>
      </c>
      <c r="D2039" s="17" t="str">
        <f>IFERROR(INDEX(Cadastro!$D$5:$D$112,$AB2039),"")</f>
        <v>A</v>
      </c>
      <c r="E2039" s="17" t="str">
        <f>IFERROR(INDEX(Cadastro!$G$5:$G$112,$AB2039),"")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/>
      </c>
      <c r="L2039" s="30">
        <f>SUMIFS(Dados!$E:$E,Dados!$A:$A,$A2039,Dados!$S:$S,$F2039)</f>
        <v>0</v>
      </c>
      <c r="M2039" s="30" t="str">
        <f>IFERROR(INDEX(Parâmetros!$E$6:$E$11,MATCH($K2039,Parâmetros!$A$6:$A$11,0)),"")</f>
        <v/>
      </c>
      <c r="N2039" s="33" t="str">
        <f t="shared" si="343"/>
        <v/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Folga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folga da escala 5x2",IF($Y2039="Folga",IF(AND($D2039="5x2",OR(WEEKDAY($F2039,2)=6,WEEKDAY($F2039,2)=7)),"Folga de fim de semana da escala 5x2",IF(AND(OR($D2039="6x1",$D2039="FF 6x1"),WEEKDAY($F2039,2)=6,AND($A2039=$A2028,$L2028&gt;0)),"Folga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Folga prevista pelo ciclo</v>
      </c>
      <c r="W2039" s="34">
        <f>IF(OR(OR($D2039="6x1",$D2039="FF 6x1"),$D2039="5x2"),"",IF($AB2039&lt;&gt;$AB2038,IF(IFERROR(INDEX(Cadastro!$F$5:$F$112,$AB2039),"")="",IF($L2039&gt;0,1,0),IF(IFERROR(INDEX(Cadastro!$F$5:$F$112,$AB2039),"")&lt;=IFERROR(INDEX(Parâmetros!$B$39:$B$48,MATCH($E2039,Parâmetros!$A$39:$A$48,0)),99),IFERROR(INDEX(Cadastro!$F$5:$F$112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0</v>
      </c>
      <c r="X2039" s="34">
        <f>IF(OR(OR($D2039="6x1",$D2039="FF 6x1"),$D2039="5x2"),"",IF($AB2039&lt;&gt;$AB2038,IF(IFERROR(INDEX(Cadastro!$F$5:$F$112,$AB2039),"")="",0,IF(IFERROR(INDEX(Cadastro!$F$5:$F$112,$AB2039),"")&gt;IFERROR(INDEX(Parâmetros!$B$39:$B$48,MATCH($E2039,Parâmetros!$A$39:$A$48,0)),99),IFERROR(INDEX(Cadastro!$F$5:$F$112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1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registro"),IF(AND($AB2039&lt;&gt;$AB2038,IFERROR(INDEX(Cadastro!$F$5:$F$112,$AB2039),"")=""),"Indeterminado (início da série)",IF($X2039&gt;0,"Folga","Falta de registro"))))))))</f>
        <v>Folga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IFERROR(MATCH($A2039&amp;"|"&amp;TEXT(_xlfn.MAXIFS(Cadastro!$E$5:$E$112,Cadastro!$A$5:$A$112,$A2039,Cadastro!$E$5:$E$112,"&lt;="&amp;$F2039),"yyyymmdd"),Cadastro!$I$5:$I$112,0),"")</f>
        <v>74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53403</v>
      </c>
      <c r="B2040" s="17" t="s">
        <v>214</v>
      </c>
      <c r="C2040" s="17" t="str">
        <f>IFERROR(INDEX(Cadastro!$C$5:$C$112,$AB2040),"NÃO INFORMADO")</f>
        <v>MEC</v>
      </c>
      <c r="D2040" s="17" t="str">
        <f>IFERROR(INDEX(Cadastro!$D$5:$D$112,$AB2040),"")</f>
        <v>A</v>
      </c>
      <c r="E2040" s="17" t="str">
        <f>IFERROR(INDEX(Cadastro!$G$5:$G$112,$AB2040),"")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folga da escala 5x2",IF($Y2040="Folga",IF(AND($D2040="5x2",OR(WEEKDAY($F2040,2)=6,WEEKDAY($F2040,2)=7)),"Folga de fim de semana da escala 5x2",IF(AND(OR($D2040="6x1",$D2040="FF 6x1"),WEEKDAY($F2040,2)=6,AND($A2040=$A2029,$L2029&gt;0)),"Folga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1 de 5 do ciclo</v>
      </c>
      <c r="W2040" s="34">
        <f>IF(OR(OR($D2040="6x1",$D2040="FF 6x1"),$D2040="5x2"),"",IF($AB2040&lt;&gt;$AB2039,IF(IFERROR(INDEX(Cadastro!$F$5:$F$112,$AB2040),"")="",IF($L2040&gt;0,1,0),IF(IFERROR(INDEX(Cadastro!$F$5:$F$112,$AB2040),"")&lt;=IFERROR(INDEX(Parâmetros!$B$39:$B$48,MATCH($E2040,Parâmetros!$A$39:$A$48,0)),99),IFERROR(INDEX(Cadastro!$F$5:$F$112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1</v>
      </c>
      <c r="X2040" s="34">
        <f>IF(OR(OR($D2040="6x1",$D2040="FF 6x1"),$D2040="5x2"),"",IF($AB2040&lt;&gt;$AB2039,IF(IFERROR(INDEX(Cadastro!$F$5:$F$112,$AB2040),"")="",0,IF(IFERROR(INDEX(Cadastro!$F$5:$F$112,$AB2040),"")&gt;IFERROR(INDEX(Parâmetros!$B$39:$B$48,MATCH($E2040,Parâmetros!$A$39:$A$48,0)),99),IFERROR(INDEX(Cadastro!$F$5:$F$112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registro"),IF(AND($AB2040&lt;&gt;$AB2039,IFERROR(INDEX(Cadastro!$F$5:$F$112,$AB2040),"")=""),"Indeterminado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IFERROR(MATCH($A2040&amp;"|"&amp;TEXT(_xlfn.MAXIFS(Cadastro!$E$5:$E$112,Cadastro!$A$5:$A$112,$A2040,Cadastro!$E$5:$E$112,"&lt;="&amp;$F2040),"yyyymmdd"),Cadastro!$I$5:$I$112,0),"")</f>
        <v>74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53403</v>
      </c>
      <c r="B2041" s="17" t="s">
        <v>214</v>
      </c>
      <c r="C2041" s="17" t="str">
        <f>IFERROR(INDEX(Cadastro!$C$5:$C$112,$AB2041),"NÃO INFORMADO")</f>
        <v>MEC</v>
      </c>
      <c r="D2041" s="17" t="str">
        <f>IFERROR(INDEX(Cadastro!$D$5:$D$112,$AB2041),"")</f>
        <v>A</v>
      </c>
      <c r="E2041" s="17" t="str">
        <f>IFERROR(INDEX(Cadastro!$G$5:$G$112,$AB2041),"")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>A</v>
      </c>
      <c r="L2041" s="30">
        <f>SUMIFS(Dados!$E:$E,Dados!$A:$A,$A2041,Dados!$S:$S,$F2041)</f>
        <v>0</v>
      </c>
      <c r="M2041" s="30">
        <f>IFERROR(INDEX(Parâmetros!$E$6:$E$11,MATCH($K2041,Parâmetros!$A$6:$A$11,0)),"")</f>
        <v>7.58</v>
      </c>
      <c r="N2041" s="33">
        <f t="shared" si="343"/>
        <v>0</v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Fora da apuração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folga da escala 5x2",IF($Y2041="Folga",IF(AND($D2041="5x2",OR(WEEKDAY($F2041,2)=6,WEEKDAY($F2041,2)=7)),"Folga de fim de semana da escala 5x2",IF(AND(OR($D2041="6x1",$D2041="FF 6x1"),WEEKDAY($F2041,2)=6,AND($A2041=$A2030,$L2030&gt;0)),"Folga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FALTA DE REGISTRO · dia 2 de 5 do ciclo</v>
      </c>
      <c r="W2041" s="34">
        <f>IF(OR(OR($D2041="6x1",$D2041="FF 6x1"),$D2041="5x2"),"",IF($AB2041&lt;&gt;$AB2040,IF(IFERROR(INDEX(Cadastro!$F$5:$F$112,$AB2041),"")="",IF($L2041&gt;0,1,0),IF(IFERROR(INDEX(Cadastro!$F$5:$F$112,$AB2041),"")&lt;=IFERROR(INDEX(Parâmetros!$B$39:$B$48,MATCH($E2041,Parâmetros!$A$39:$A$48,0)),99),IFERROR(INDEX(Cadastro!$F$5:$F$112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2</v>
      </c>
      <c r="X2041" s="34">
        <f>IF(OR(OR($D2041="6x1",$D2041="FF 6x1"),$D2041="5x2"),"",IF($AB2041&lt;&gt;$AB2040,IF(IFERROR(INDEX(Cadastro!$F$5:$F$112,$AB2041),"")="",0,IF(IFERROR(INDEX(Cadastro!$F$5:$F$112,$AB2041),"")&gt;IFERROR(INDEX(Parâmetros!$B$39:$B$48,MATCH($E2041,Parâmetros!$A$39:$A$48,0)),99),IFERROR(INDEX(Cadastro!$F$5:$F$112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0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registro"),IF(AND($AB2041&lt;&gt;$AB2040,IFERROR(INDEX(Cadastro!$F$5:$F$112,$AB2041),"")=""),"Indeterminado (início da série)",IF($X2041&gt;0,"Folga","Falta de registro"))))))))</f>
        <v>Falta de registro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IFERROR(MATCH($A2041&amp;"|"&amp;TEXT(_xlfn.MAXIFS(Cadastro!$E$5:$E$112,Cadastro!$A$5:$A$112,$A2041,Cadastro!$E$5:$E$112,"&lt;="&amp;$F2041),"yyyymmdd"),Cadastro!$I$5:$I$112,0),"")</f>
        <v>74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53403</v>
      </c>
      <c r="B2042" s="17" t="s">
        <v>214</v>
      </c>
      <c r="C2042" s="17" t="str">
        <f>IFERROR(INDEX(Cadastro!$C$5:$C$112,$AB2042),"NÃO INFORMADO")</f>
        <v>MEC</v>
      </c>
      <c r="D2042" s="17" t="str">
        <f>IFERROR(INDEX(Cadastro!$D$5:$D$112,$AB2042),"")</f>
        <v>A</v>
      </c>
      <c r="E2042" s="17" t="str">
        <f>IFERROR(INDEX(Cadastro!$G$5:$G$112,$AB2042),"")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folga da escala 5x2",IF($Y2042="Folga",IF(AND($D2042="5x2",OR(WEEKDAY($F2042,2)=6,WEEKDAY($F2042,2)=7)),"Folga de fim de semana da escala 5x2",IF(AND(OR($D2042="6x1",$D2042="FF 6x1"),WEEKDAY($F2042,2)=6,AND($A2042=$A2031,$L2031&gt;0)),"Folga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3 de 5 do ciclo</v>
      </c>
      <c r="W2042" s="34">
        <f>IF(OR(OR($D2042="6x1",$D2042="FF 6x1"),$D2042="5x2"),"",IF($AB2042&lt;&gt;$AB2041,IF(IFERROR(INDEX(Cadastro!$F$5:$F$112,$AB2042),"")="",IF($L2042&gt;0,1,0),IF(IFERROR(INDEX(Cadastro!$F$5:$F$112,$AB2042),"")&lt;=IFERROR(INDEX(Parâmetros!$B$39:$B$48,MATCH($E2042,Parâmetros!$A$39:$A$48,0)),99),IFERROR(INDEX(Cadastro!$F$5:$F$112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3</v>
      </c>
      <c r="X2042" s="34">
        <f>IF(OR(OR($D2042="6x1",$D2042="FF 6x1"),$D2042="5x2"),"",IF($AB2042&lt;&gt;$AB2041,IF(IFERROR(INDEX(Cadastro!$F$5:$F$112,$AB2042),"")="",0,IF(IFERROR(INDEX(Cadastro!$F$5:$F$112,$AB2042),"")&gt;IFERROR(INDEX(Parâmetros!$B$39:$B$48,MATCH($E2042,Parâmetros!$A$39:$A$48,0)),99),IFERROR(INDEX(Cadastro!$F$5:$F$112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registro"),IF(AND($AB2042&lt;&gt;$AB2041,IFERROR(INDEX(Cadastro!$F$5:$F$112,$AB2042),"")=""),"Indeterminado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IFERROR(MATCH($A2042&amp;"|"&amp;TEXT(_xlfn.MAXIFS(Cadastro!$E$5:$E$112,Cadastro!$A$5:$A$112,$A2042,Cadastro!$E$5:$E$112,"&lt;="&amp;$F2042),"yyyymmdd"),Cadastro!$I$5:$I$112,0),"")</f>
        <v>74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53403</v>
      </c>
      <c r="B2043" s="17" t="s">
        <v>214</v>
      </c>
      <c r="C2043" s="17" t="str">
        <f>IFERROR(INDEX(Cadastro!$C$5:$C$112,$AB2043),"NÃO INFORMADO")</f>
        <v>MEC</v>
      </c>
      <c r="D2043" s="17" t="str">
        <f>IFERROR(INDEX(Cadastro!$D$5:$D$112,$AB2043),"")</f>
        <v>A</v>
      </c>
      <c r="E2043" s="17" t="str">
        <f>IFERROR(INDEX(Cadastro!$G$5:$G$112,$AB2043),"")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folga da escala 5x2",IF($Y2043="Folga",IF(AND($D2043="5x2",OR(WEEKDAY($F2043,2)=6,WEEKDAY($F2043,2)=7)),"Folga de fim de semana da escala 5x2",IF(AND(OR($D2043="6x1",$D2043="FF 6x1"),WEEKDAY($F2043,2)=6,AND($A2043=$A2032,$L2032&gt;0)),"Folga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4 de 5 do ciclo</v>
      </c>
      <c r="W2043" s="34">
        <f>IF(OR(OR($D2043="6x1",$D2043="FF 6x1"),$D2043="5x2"),"",IF($AB2043&lt;&gt;$AB2042,IF(IFERROR(INDEX(Cadastro!$F$5:$F$112,$AB2043),"")="",IF($L2043&gt;0,1,0),IF(IFERROR(INDEX(Cadastro!$F$5:$F$112,$AB2043),"")&lt;=IFERROR(INDEX(Parâmetros!$B$39:$B$48,MATCH($E2043,Parâmetros!$A$39:$A$48,0)),99),IFERROR(INDEX(Cadastro!$F$5:$F$112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4</v>
      </c>
      <c r="X2043" s="34">
        <f>IF(OR(OR($D2043="6x1",$D2043="FF 6x1"),$D2043="5x2"),"",IF($AB2043&lt;&gt;$AB2042,IF(IFERROR(INDEX(Cadastro!$F$5:$F$112,$AB2043),"")="",0,IF(IFERROR(INDEX(Cadastro!$F$5:$F$112,$AB2043),"")&gt;IFERROR(INDEX(Parâmetros!$B$39:$B$48,MATCH($E2043,Parâmetros!$A$39:$A$48,0)),99),IFERROR(INDEX(Cadastro!$F$5:$F$112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registro"),IF(AND($AB2043&lt;&gt;$AB2042,IFERROR(INDEX(Cadastro!$F$5:$F$112,$AB2043),"")=""),"Indeterminado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IFERROR(MATCH($A2043&amp;"|"&amp;TEXT(_xlfn.MAXIFS(Cadastro!$E$5:$E$112,Cadastro!$A$5:$A$112,$A2043,Cadastro!$E$5:$E$112,"&lt;="&amp;$F2043),"yyyymmdd"),Cadastro!$I$5:$I$112,0),"")</f>
        <v>74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53403</v>
      </c>
      <c r="B2044" s="17" t="s">
        <v>214</v>
      </c>
      <c r="C2044" s="17" t="str">
        <f>IFERROR(INDEX(Cadastro!$C$5:$C$112,$AB2044),"NÃO INFORMADO")</f>
        <v>MEC</v>
      </c>
      <c r="D2044" s="17" t="str">
        <f>IFERROR(INDEX(Cadastro!$D$5:$D$112,$AB2044),"")</f>
        <v>A</v>
      </c>
      <c r="E2044" s="17" t="str">
        <f>IFERROR(INDEX(Cadastro!$G$5:$G$112,$AB2044),"")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folga da escala 5x2",IF($Y2044="Folga",IF(AND($D2044="5x2",OR(WEEKDAY($F2044,2)=6,WEEKDAY($F2044,2)=7)),"Folga de fim de semana da escala 5x2",IF(AND(OR($D2044="6x1",$D2044="FF 6x1"),WEEKDAY($F2044,2)=6,AND($A2044=$A2033,$L2033&gt;0)),"Folga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5 de 5 do ciclo</v>
      </c>
      <c r="W2044" s="34">
        <f>IF(OR(OR($D2044="6x1",$D2044="FF 6x1"),$D2044="5x2"),"",IF($AB2044&lt;&gt;$AB2043,IF(IFERROR(INDEX(Cadastro!$F$5:$F$112,$AB2044),"")="",IF($L2044&gt;0,1,0),IF(IFERROR(INDEX(Cadastro!$F$5:$F$112,$AB2044),"")&lt;=IFERROR(INDEX(Parâmetros!$B$39:$B$48,MATCH($E2044,Parâmetros!$A$39:$A$48,0)),99),IFERROR(INDEX(Cadastro!$F$5:$F$112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5</v>
      </c>
      <c r="X2044" s="34">
        <f>IF(OR(OR($D2044="6x1",$D2044="FF 6x1"),$D2044="5x2"),"",IF($AB2044&lt;&gt;$AB2043,IF(IFERROR(INDEX(Cadastro!$F$5:$F$112,$AB2044),"")="",0,IF(IFERROR(INDEX(Cadastro!$F$5:$F$112,$AB2044),"")&gt;IFERROR(INDEX(Parâmetros!$B$39:$B$48,MATCH($E2044,Parâmetros!$A$39:$A$48,0)),99),IFERROR(INDEX(Cadastro!$F$5:$F$112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registro"),IF(AND($AB2044&lt;&gt;$AB2043,IFERROR(INDEX(Cadastro!$F$5:$F$112,$AB2044),"")=""),"Indeterminado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IFERROR(MATCH($A2044&amp;"|"&amp;TEXT(_xlfn.MAXIFS(Cadastro!$E$5:$E$112,Cadastro!$A$5:$A$112,$A2044,Cadastro!$E$5:$E$112,"&lt;="&amp;$F2044),"yyyymmdd"),Cadastro!$I$5:$I$112,0),"")</f>
        <v>74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53403</v>
      </c>
      <c r="B2045" s="17" t="s">
        <v>214</v>
      </c>
      <c r="C2045" s="17" t="str">
        <f>IFERROR(INDEX(Cadastro!$C$5:$C$112,$AB2045),"NÃO INFORMADO")</f>
        <v>MEC</v>
      </c>
      <c r="D2045" s="17" t="str">
        <f>IFERROR(INDEX(Cadastro!$D$5:$D$112,$AB2045),"")</f>
        <v>A</v>
      </c>
      <c r="E2045" s="17" t="str">
        <f>IFERROR(INDEX(Cadastro!$G$5:$G$112,$AB2045),"")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/>
      </c>
      <c r="L2045" s="30">
        <f>SUMIFS(Dados!$E:$E,Dados!$A:$A,$A2045,Dados!$S:$S,$F2045)</f>
        <v>0</v>
      </c>
      <c r="M2045" s="30" t="str">
        <f>IFERROR(INDEX(Parâmetros!$E$6:$E$11,MATCH($K2045,Parâmetros!$A$6:$A$11,0)),"")</f>
        <v/>
      </c>
      <c r="N2045" s="33" t="str">
        <f t="shared" si="343"/>
        <v/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Folga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folga da escala 5x2",IF($Y2045="Folga",IF(AND($D2045="5x2",OR(WEEKDAY($F2045,2)=6,WEEKDAY($F2045,2)=7)),"Folga de fim de semana da escala 5x2",IF(AND(OR($D2045="6x1",$D2045="FF 6x1"),WEEKDAY($F2045,2)=6,AND($A2045=$A2034,$L2034&gt;0)),"Folga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Folga prevista pelo ciclo</v>
      </c>
      <c r="W2045" s="34">
        <f>IF(OR(OR($D2045="6x1",$D2045="FF 6x1"),$D2045="5x2"),"",IF($AB2045&lt;&gt;$AB2044,IF(IFERROR(INDEX(Cadastro!$F$5:$F$112,$AB2045),"")="",IF($L2045&gt;0,1,0),IF(IFERROR(INDEX(Cadastro!$F$5:$F$112,$AB2045),"")&lt;=IFERROR(INDEX(Parâmetros!$B$39:$B$48,MATCH($E2045,Parâmetros!$A$39:$A$48,0)),99),IFERROR(INDEX(Cadastro!$F$5:$F$112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0</v>
      </c>
      <c r="X2045" s="34">
        <f>IF(OR(OR($D2045="6x1",$D2045="FF 6x1"),$D2045="5x2"),"",IF($AB2045&lt;&gt;$AB2044,IF(IFERROR(INDEX(Cadastro!$F$5:$F$112,$AB2045),"")="",0,IF(IFERROR(INDEX(Cadastro!$F$5:$F$112,$AB2045),"")&gt;IFERROR(INDEX(Parâmetros!$B$39:$B$48,MATCH($E2045,Parâmetros!$A$39:$A$48,0)),99),IFERROR(INDEX(Cadastro!$F$5:$F$112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1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registro"),IF(AND($AB2045&lt;&gt;$AB2044,IFERROR(INDEX(Cadastro!$F$5:$F$112,$AB2045),"")=""),"Indeterminado (início da série)",IF($X2045&gt;0,"Folga","Falta de registro"))))))))</f>
        <v>Folga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IFERROR(MATCH($A2045&amp;"|"&amp;TEXT(_xlfn.MAXIFS(Cadastro!$E$5:$E$112,Cadastro!$A$5:$A$112,$A2045,Cadastro!$E$5:$E$112,"&lt;="&amp;$F2045),"yyyymmdd"),Cadastro!$I$5:$I$112,0),"")</f>
        <v>74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53403</v>
      </c>
      <c r="B2046" s="17" t="s">
        <v>214</v>
      </c>
      <c r="C2046" s="17" t="str">
        <f>IFERROR(INDEX(Cadastro!$C$5:$C$112,$AB2046),"NÃO INFORMADO")</f>
        <v>MEC</v>
      </c>
      <c r="D2046" s="17" t="str">
        <f>IFERROR(INDEX(Cadastro!$D$5:$D$112,$AB2046),"")</f>
        <v>A</v>
      </c>
      <c r="E2046" s="17" t="str">
        <f>IFERROR(INDEX(Cadastro!$G$5:$G$112,$AB2046),"")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folga da escala 5x2",IF($Y2046="Folga",IF(AND($D2046="5x2",OR(WEEKDAY($F2046,2)=6,WEEKDAY($F2046,2)=7)),"Folga de fim de semana da escala 5x2",IF(AND(OR($D2046="6x1",$D2046="FF 6x1"),WEEKDAY($F2046,2)=6,AND($A2046=$A2035,$L2035&gt;0)),"Folga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1 de 5 do ciclo</v>
      </c>
      <c r="W2046" s="34">
        <f>IF(OR(OR($D2046="6x1",$D2046="FF 6x1"),$D2046="5x2"),"",IF($AB2046&lt;&gt;$AB2045,IF(IFERROR(INDEX(Cadastro!$F$5:$F$112,$AB2046),"")="",IF($L2046&gt;0,1,0),IF(IFERROR(INDEX(Cadastro!$F$5:$F$112,$AB2046),"")&lt;=IFERROR(INDEX(Parâmetros!$B$39:$B$48,MATCH($E2046,Parâmetros!$A$39:$A$48,0)),99),IFERROR(INDEX(Cadastro!$F$5:$F$112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1</v>
      </c>
      <c r="X2046" s="34">
        <f>IF(OR(OR($D2046="6x1",$D2046="FF 6x1"),$D2046="5x2"),"",IF($AB2046&lt;&gt;$AB2045,IF(IFERROR(INDEX(Cadastro!$F$5:$F$112,$AB2046),"")="",0,IF(IFERROR(INDEX(Cadastro!$F$5:$F$112,$AB2046),"")&gt;IFERROR(INDEX(Parâmetros!$B$39:$B$48,MATCH($E2046,Parâmetros!$A$39:$A$48,0)),99),IFERROR(INDEX(Cadastro!$F$5:$F$112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registro"),IF(AND($AB2046&lt;&gt;$AB2045,IFERROR(INDEX(Cadastro!$F$5:$F$112,$AB2046),"")=""),"Indeterminado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IFERROR(MATCH($A2046&amp;"|"&amp;TEXT(_xlfn.MAXIFS(Cadastro!$E$5:$E$112,Cadastro!$A$5:$A$112,$A2046,Cadastro!$E$5:$E$112,"&lt;="&amp;$F2046),"yyyymmdd"),Cadastro!$I$5:$I$112,0),"")</f>
        <v>74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53403</v>
      </c>
      <c r="B2047" s="17" t="s">
        <v>214</v>
      </c>
      <c r="C2047" s="17" t="str">
        <f>IFERROR(INDEX(Cadastro!$C$5:$C$112,$AB2047),"NÃO INFORMADO")</f>
        <v>MEC</v>
      </c>
      <c r="D2047" s="17" t="str">
        <f>IFERROR(INDEX(Cadastro!$D$5:$D$112,$AB2047),"")</f>
        <v>A</v>
      </c>
      <c r="E2047" s="17" t="str">
        <f>IFERROR(INDEX(Cadastro!$G$5:$G$112,$AB2047),"")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>A</v>
      </c>
      <c r="L2047" s="30">
        <f>SUMIFS(Dados!$E:$E,Dados!$A:$A,$A2047,Dados!$S:$S,$F2047)</f>
        <v>0</v>
      </c>
      <c r="M2047" s="30">
        <f>IFERROR(INDEX(Parâmetros!$E$6:$E$11,MATCH($K2047,Parâmetros!$A$6:$A$11,0)),"")</f>
        <v>7.58</v>
      </c>
      <c r="N2047" s="33">
        <f t="shared" si="343"/>
        <v>0</v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Fora da apuração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folga da escala 5x2",IF($Y2047="Folga",IF(AND($D2047="5x2",OR(WEEKDAY($F2047,2)=6,WEEKDAY($F2047,2)=7)),"Folga de fim de semana da escala 5x2",IF(AND(OR($D2047="6x1",$D2047="FF 6x1"),WEEKDAY($F2047,2)=6,AND($A2047=$A2036,$L2036&gt;0)),"Folga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FALTA DE REGISTRO · dia 2 de 5 do ciclo</v>
      </c>
      <c r="W2047" s="34">
        <f>IF(OR(OR($D2047="6x1",$D2047="FF 6x1"),$D2047="5x2"),"",IF($AB2047&lt;&gt;$AB2046,IF(IFERROR(INDEX(Cadastro!$F$5:$F$112,$AB2047),"")="",IF($L2047&gt;0,1,0),IF(IFERROR(INDEX(Cadastro!$F$5:$F$112,$AB2047),"")&lt;=IFERROR(INDEX(Parâmetros!$B$39:$B$48,MATCH($E2047,Parâmetros!$A$39:$A$48,0)),99),IFERROR(INDEX(Cadastro!$F$5:$F$112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2</v>
      </c>
      <c r="X2047" s="34">
        <f>IF(OR(OR($D2047="6x1",$D2047="FF 6x1"),$D2047="5x2"),"",IF($AB2047&lt;&gt;$AB2046,IF(IFERROR(INDEX(Cadastro!$F$5:$F$112,$AB2047),"")="",0,IF(IFERROR(INDEX(Cadastro!$F$5:$F$112,$AB2047),"")&gt;IFERROR(INDEX(Parâmetros!$B$39:$B$48,MATCH($E2047,Parâmetros!$A$39:$A$48,0)),99),IFERROR(INDEX(Cadastro!$F$5:$F$112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0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registro"),IF(AND($AB2047&lt;&gt;$AB2046,IFERROR(INDEX(Cadastro!$F$5:$F$112,$AB2047),"")=""),"Indeterminado (início da série)",IF($X2047&gt;0,"Folga","Falta de registro"))))))))</f>
        <v>Falta de registro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IFERROR(MATCH($A2047&amp;"|"&amp;TEXT(_xlfn.MAXIFS(Cadastro!$E$5:$E$112,Cadastro!$A$5:$A$112,$A2047,Cadastro!$E$5:$E$112,"&lt;="&amp;$F2047),"yyyymmdd"),Cadastro!$I$5:$I$112,0),"")</f>
        <v>74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53403</v>
      </c>
      <c r="B2048" s="17" t="s">
        <v>214</v>
      </c>
      <c r="C2048" s="17" t="str">
        <f>IFERROR(INDEX(Cadastro!$C$5:$C$112,$AB2048),"NÃO INFORMADO")</f>
        <v>MEC</v>
      </c>
      <c r="D2048" s="17" t="str">
        <f>IFERROR(INDEX(Cadastro!$D$5:$D$112,$AB2048),"")</f>
        <v>A</v>
      </c>
      <c r="E2048" s="17" t="str">
        <f>IFERROR(INDEX(Cadastro!$G$5:$G$112,$AB2048),"")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folga da escala 5x2",IF($Y2048="Folga",IF(AND($D2048="5x2",OR(WEEKDAY($F2048,2)=6,WEEKDAY($F2048,2)=7)),"Folga de fim de semana da escala 5x2",IF(AND(OR($D2048="6x1",$D2048="FF 6x1"),WEEKDAY($F2048,2)=6,AND($A2048=$A2037,$L2037&gt;0)),"Folga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3 de 5 do ciclo</v>
      </c>
      <c r="W2048" s="34">
        <f>IF(OR(OR($D2048="6x1",$D2048="FF 6x1"),$D2048="5x2"),"",IF($AB2048&lt;&gt;$AB2047,IF(IFERROR(INDEX(Cadastro!$F$5:$F$112,$AB2048),"")="",IF($L2048&gt;0,1,0),IF(IFERROR(INDEX(Cadastro!$F$5:$F$112,$AB2048),"")&lt;=IFERROR(INDEX(Parâmetros!$B$39:$B$48,MATCH($E2048,Parâmetros!$A$39:$A$48,0)),99),IFERROR(INDEX(Cadastro!$F$5:$F$112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3</v>
      </c>
      <c r="X2048" s="34">
        <f>IF(OR(OR($D2048="6x1",$D2048="FF 6x1"),$D2048="5x2"),"",IF($AB2048&lt;&gt;$AB2047,IF(IFERROR(INDEX(Cadastro!$F$5:$F$112,$AB2048),"")="",0,IF(IFERROR(INDEX(Cadastro!$F$5:$F$112,$AB2048),"")&gt;IFERROR(INDEX(Parâmetros!$B$39:$B$48,MATCH($E2048,Parâmetros!$A$39:$A$48,0)),99),IFERROR(INDEX(Cadastro!$F$5:$F$112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registro"),IF(AND($AB2048&lt;&gt;$AB2047,IFERROR(INDEX(Cadastro!$F$5:$F$112,$AB2048),"")=""),"Indeterminado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IFERROR(MATCH($A2048&amp;"|"&amp;TEXT(_xlfn.MAXIFS(Cadastro!$E$5:$E$112,Cadastro!$A$5:$A$112,$A2048,Cadastro!$E$5:$E$112,"&lt;="&amp;$F2048),"yyyymmdd"),Cadastro!$I$5:$I$112,0),"")</f>
        <v>74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53403</v>
      </c>
      <c r="B2049" s="17" t="s">
        <v>214</v>
      </c>
      <c r="C2049" s="17" t="str">
        <f>IFERROR(INDEX(Cadastro!$C$5:$C$112,$AB2049),"NÃO INFORMADO")</f>
        <v>MEC</v>
      </c>
      <c r="D2049" s="17" t="str">
        <f>IFERROR(INDEX(Cadastro!$D$5:$D$112,$AB2049),"")</f>
        <v>A</v>
      </c>
      <c r="E2049" s="17" t="str">
        <f>IFERROR(INDEX(Cadastro!$G$5:$G$112,$AB2049),"")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folga da escala 5x2",IF($Y2049="Folga",IF(AND($D2049="5x2",OR(WEEKDAY($F2049,2)=6,WEEKDAY($F2049,2)=7)),"Folga de fim de semana da escala 5x2",IF(AND(OR($D2049="6x1",$D2049="FF 6x1"),WEEKDAY($F2049,2)=6,AND($A2049=$A2038,$L2038&gt;0)),"Folga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4 de 5 do ciclo</v>
      </c>
      <c r="W2049" s="34">
        <f>IF(OR(OR($D2049="6x1",$D2049="FF 6x1"),$D2049="5x2"),"",IF($AB2049&lt;&gt;$AB2048,IF(IFERROR(INDEX(Cadastro!$F$5:$F$112,$AB2049),"")="",IF($L2049&gt;0,1,0),IF(IFERROR(INDEX(Cadastro!$F$5:$F$112,$AB2049),"")&lt;=IFERROR(INDEX(Parâmetros!$B$39:$B$48,MATCH($E2049,Parâmetros!$A$39:$A$48,0)),99),IFERROR(INDEX(Cadastro!$F$5:$F$112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4</v>
      </c>
      <c r="X2049" s="34">
        <f>IF(OR(OR($D2049="6x1",$D2049="FF 6x1"),$D2049="5x2"),"",IF($AB2049&lt;&gt;$AB2048,IF(IFERROR(INDEX(Cadastro!$F$5:$F$112,$AB2049),"")="",0,IF(IFERROR(INDEX(Cadastro!$F$5:$F$112,$AB2049),"")&gt;IFERROR(INDEX(Parâmetros!$B$39:$B$48,MATCH($E2049,Parâmetros!$A$39:$A$48,0)),99),IFERROR(INDEX(Cadastro!$F$5:$F$112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registro"),IF(AND($AB2049&lt;&gt;$AB2048,IFERROR(INDEX(Cadastro!$F$5:$F$112,$AB2049),"")=""),"Indeterminado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IFERROR(MATCH($A2049&amp;"|"&amp;TEXT(_xlfn.MAXIFS(Cadastro!$E$5:$E$112,Cadastro!$A$5:$A$112,$A2049,Cadastro!$E$5:$E$112,"&lt;="&amp;$F2049),"yyyymmdd"),Cadastro!$I$5:$I$112,0),"")</f>
        <v>74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53403</v>
      </c>
      <c r="B2050" s="17" t="s">
        <v>214</v>
      </c>
      <c r="C2050" s="17" t="str">
        <f>IFERROR(INDEX(Cadastro!$C$5:$C$112,$AB2050),"NÃO INFORMADO")</f>
        <v>MEC</v>
      </c>
      <c r="D2050" s="17" t="str">
        <f>IFERROR(INDEX(Cadastro!$D$5:$D$112,$AB2050),"")</f>
        <v>A</v>
      </c>
      <c r="E2050" s="17" t="str">
        <f>IFERROR(INDEX(Cadastro!$G$5:$G$112,$AB2050),"")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folga da escala 5x2",IF($Y2050="Folga",IF(AND($D2050="5x2",OR(WEEKDAY($F2050,2)=6,WEEKDAY($F2050,2)=7)),"Folga de fim de semana da escala 5x2",IF(AND(OR($D2050="6x1",$D2050="FF 6x1"),WEEKDAY($F2050,2)=6,AND($A2050=$A2039,$L2039&gt;0)),"Folga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5 de 5 do ciclo</v>
      </c>
      <c r="W2050" s="34">
        <f>IF(OR(OR($D2050="6x1",$D2050="FF 6x1"),$D2050="5x2"),"",IF($AB2050&lt;&gt;$AB2049,IF(IFERROR(INDEX(Cadastro!$F$5:$F$112,$AB2050),"")="",IF($L2050&gt;0,1,0),IF(IFERROR(INDEX(Cadastro!$F$5:$F$112,$AB2050),"")&lt;=IFERROR(INDEX(Parâmetros!$B$39:$B$48,MATCH($E2050,Parâmetros!$A$39:$A$48,0)),99),IFERROR(INDEX(Cadastro!$F$5:$F$112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5</v>
      </c>
      <c r="X2050" s="34">
        <f>IF(OR(OR($D2050="6x1",$D2050="FF 6x1"),$D2050="5x2"),"",IF($AB2050&lt;&gt;$AB2049,IF(IFERROR(INDEX(Cadastro!$F$5:$F$112,$AB2050),"")="",0,IF(IFERROR(INDEX(Cadastro!$F$5:$F$112,$AB2050),"")&gt;IFERROR(INDEX(Parâmetros!$B$39:$B$48,MATCH($E2050,Parâmetros!$A$39:$A$48,0)),99),IFERROR(INDEX(Cadastro!$F$5:$F$112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registro"),IF(AND($AB2050&lt;&gt;$AB2049,IFERROR(INDEX(Cadastro!$F$5:$F$112,$AB2050),"")=""),"Indeterminado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IFERROR(MATCH($A2050&amp;"|"&amp;TEXT(_xlfn.MAXIFS(Cadastro!$E$5:$E$112,Cadastro!$A$5:$A$112,$A2050,Cadastro!$E$5:$E$112,"&lt;="&amp;$F2050),"yyyymmdd"),Cadastro!$I$5:$I$112,0),"")</f>
        <v>74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53403</v>
      </c>
      <c r="B2051" s="17" t="s">
        <v>214</v>
      </c>
      <c r="C2051" s="17" t="str">
        <f>IFERROR(INDEX(Cadastro!$C$5:$C$112,$AB2051),"NÃO INFORMADO")</f>
        <v>MEC</v>
      </c>
      <c r="D2051" s="17" t="str">
        <f>IFERROR(INDEX(Cadastro!$D$5:$D$112,$AB2051),"")</f>
        <v>A</v>
      </c>
      <c r="E2051" s="17" t="str">
        <f>IFERROR(INDEX(Cadastro!$G$5:$G$112,$AB2051),"")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/>
      </c>
      <c r="L2051" s="30">
        <f>SUMIFS(Dados!$E:$E,Dados!$A:$A,$A2051,Dados!$S:$S,$F2051)</f>
        <v>0</v>
      </c>
      <c r="M2051" s="30" t="str">
        <f>IFERROR(INDEX(Parâmetros!$E$6:$E$11,MATCH($K2051,Parâmetros!$A$6:$A$11,0)),"")</f>
        <v/>
      </c>
      <c r="N2051" s="33" t="str">
        <f t="shared" si="343"/>
        <v/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Folga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folga da escala 5x2",IF($Y2051="Folga",IF(AND($D2051="5x2",OR(WEEKDAY($F2051,2)=6,WEEKDAY($F2051,2)=7)),"Folga de fim de semana da escala 5x2",IF(AND(OR($D2051="6x1",$D2051="FF 6x1"),WEEKDAY($F2051,2)=6,AND($A2051=$A2040,$L2040&gt;0)),"Folga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Folga prevista pelo ciclo</v>
      </c>
      <c r="W2051" s="34">
        <f>IF(OR(OR($D2051="6x1",$D2051="FF 6x1"),$D2051="5x2"),"",IF($AB2051&lt;&gt;$AB2050,IF(IFERROR(INDEX(Cadastro!$F$5:$F$112,$AB2051),"")="",IF($L2051&gt;0,1,0),IF(IFERROR(INDEX(Cadastro!$F$5:$F$112,$AB2051),"")&lt;=IFERROR(INDEX(Parâmetros!$B$39:$B$48,MATCH($E2051,Parâmetros!$A$39:$A$48,0)),99),IFERROR(INDEX(Cadastro!$F$5:$F$112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0</v>
      </c>
      <c r="X2051" s="34">
        <f>IF(OR(OR($D2051="6x1",$D2051="FF 6x1"),$D2051="5x2"),"",IF($AB2051&lt;&gt;$AB2050,IF(IFERROR(INDEX(Cadastro!$F$5:$F$112,$AB2051),"")="",0,IF(IFERROR(INDEX(Cadastro!$F$5:$F$112,$AB2051),"")&gt;IFERROR(INDEX(Parâmetros!$B$39:$B$48,MATCH($E2051,Parâmetros!$A$39:$A$48,0)),99),IFERROR(INDEX(Cadastro!$F$5:$F$112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1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registro"),IF(AND($AB2051&lt;&gt;$AB2050,IFERROR(INDEX(Cadastro!$F$5:$F$112,$AB2051),"")=""),"Indeterminado (início da série)",IF($X2051&gt;0,"Folga","Falta de registro"))))))))</f>
        <v>Folga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IFERROR(MATCH($A2051&amp;"|"&amp;TEXT(_xlfn.MAXIFS(Cadastro!$E$5:$E$112,Cadastro!$A$5:$A$112,$A2051,Cadastro!$E$5:$E$112,"&lt;="&amp;$F2051),"yyyymmdd"),Cadastro!$I$5:$I$112,0),"")</f>
        <v>74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53403</v>
      </c>
      <c r="B2052" s="17" t="s">
        <v>214</v>
      </c>
      <c r="C2052" s="17" t="str">
        <f>IFERROR(INDEX(Cadastro!$C$5:$C$112,$AB2052),"NÃO INFORMADO")</f>
        <v>MEC</v>
      </c>
      <c r="D2052" s="17" t="str">
        <f>IFERROR(INDEX(Cadastro!$D$5:$D$112,$AB2052),"")</f>
        <v>A</v>
      </c>
      <c r="E2052" s="17" t="str">
        <f>IFERROR(INDEX(Cadastro!$G$5:$G$112,$AB2052),"")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folga da escala 5x2",IF($Y2052="Folga",IF(AND($D2052="5x2",OR(WEEKDAY($F2052,2)=6,WEEKDAY($F2052,2)=7)),"Folga de fim de semana da escala 5x2",IF(AND(OR($D2052="6x1",$D2052="FF 6x1"),WEEKDAY($F2052,2)=6,AND($A2052=$A2041,$L2041&gt;0)),"Folga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1 de 5 do ciclo</v>
      </c>
      <c r="W2052" s="34">
        <f>IF(OR(OR($D2052="6x1",$D2052="FF 6x1"),$D2052="5x2"),"",IF($AB2052&lt;&gt;$AB2051,IF(IFERROR(INDEX(Cadastro!$F$5:$F$112,$AB2052),"")="",IF($L2052&gt;0,1,0),IF(IFERROR(INDEX(Cadastro!$F$5:$F$112,$AB2052),"")&lt;=IFERROR(INDEX(Parâmetros!$B$39:$B$48,MATCH($E2052,Parâmetros!$A$39:$A$48,0)),99),IFERROR(INDEX(Cadastro!$F$5:$F$112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1</v>
      </c>
      <c r="X2052" s="34">
        <f>IF(OR(OR($D2052="6x1",$D2052="FF 6x1"),$D2052="5x2"),"",IF($AB2052&lt;&gt;$AB2051,IF(IFERROR(INDEX(Cadastro!$F$5:$F$112,$AB2052),"")="",0,IF(IFERROR(INDEX(Cadastro!$F$5:$F$112,$AB2052),"")&gt;IFERROR(INDEX(Parâmetros!$B$39:$B$48,MATCH($E2052,Parâmetros!$A$39:$A$48,0)),99),IFERROR(INDEX(Cadastro!$F$5:$F$112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registro"),IF(AND($AB2052&lt;&gt;$AB2051,IFERROR(INDEX(Cadastro!$F$5:$F$112,$AB2052),"")=""),"Indeterminado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IFERROR(MATCH($A2052&amp;"|"&amp;TEXT(_xlfn.MAXIFS(Cadastro!$E$5:$E$112,Cadastro!$A$5:$A$112,$A2052,Cadastro!$E$5:$E$112,"&lt;="&amp;$F2052),"yyyymmdd"),Cadastro!$I$5:$I$112,0),"")</f>
        <v>74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53403</v>
      </c>
      <c r="B2053" s="17" t="s">
        <v>214</v>
      </c>
      <c r="C2053" s="17" t="str">
        <f>IFERROR(INDEX(Cadastro!$C$5:$C$112,$AB2053),"NÃO INFORMADO")</f>
        <v>MEC</v>
      </c>
      <c r="D2053" s="17" t="str">
        <f>IFERROR(INDEX(Cadastro!$D$5:$D$112,$AB2053),"")</f>
        <v>A</v>
      </c>
      <c r="E2053" s="17" t="str">
        <f>IFERROR(INDEX(Cadastro!$G$5:$G$112,$AB2053),"")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>A</v>
      </c>
      <c r="L2053" s="30">
        <f>SUMIFS(Dados!$E:$E,Dados!$A:$A,$A2053,Dados!$S:$S,$F2053)</f>
        <v>0</v>
      </c>
      <c r="M2053" s="30">
        <f>IFERROR(INDEX(Parâmetros!$E$6:$E$11,MATCH($K2053,Parâmetros!$A$6:$A$11,0)),"")</f>
        <v>7.58</v>
      </c>
      <c r="N2053" s="33">
        <f t="shared" si="343"/>
        <v>0</v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Fora da apuração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folga da escala 5x2",IF($Y2053="Folga",IF(AND($D2053="5x2",OR(WEEKDAY($F2053,2)=6,WEEKDAY($F2053,2)=7)),"Folga de fim de semana da escala 5x2",IF(AND(OR($D2053="6x1",$D2053="FF 6x1"),WEEKDAY($F2053,2)=6,AND($A2053=$A2042,$L2042&gt;0)),"Folga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FALTA DE REGISTRO · dia 2 de 5 do ciclo</v>
      </c>
      <c r="W2053" s="34">
        <f>IF(OR(OR($D2053="6x1",$D2053="FF 6x1"),$D2053="5x2"),"",IF($AB2053&lt;&gt;$AB2052,IF(IFERROR(INDEX(Cadastro!$F$5:$F$112,$AB2053),"")="",IF($L2053&gt;0,1,0),IF(IFERROR(INDEX(Cadastro!$F$5:$F$112,$AB2053),"")&lt;=IFERROR(INDEX(Parâmetros!$B$39:$B$48,MATCH($E2053,Parâmetros!$A$39:$A$48,0)),99),IFERROR(INDEX(Cadastro!$F$5:$F$112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2</v>
      </c>
      <c r="X2053" s="34">
        <f>IF(OR(OR($D2053="6x1",$D2053="FF 6x1"),$D2053="5x2"),"",IF($AB2053&lt;&gt;$AB2052,IF(IFERROR(INDEX(Cadastro!$F$5:$F$112,$AB2053),"")="",0,IF(IFERROR(INDEX(Cadastro!$F$5:$F$112,$AB2053),"")&gt;IFERROR(INDEX(Parâmetros!$B$39:$B$48,MATCH($E2053,Parâmetros!$A$39:$A$48,0)),99),IFERROR(INDEX(Cadastro!$F$5:$F$112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0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registro"),IF(AND($AB2053&lt;&gt;$AB2052,IFERROR(INDEX(Cadastro!$F$5:$F$112,$AB2053),"")=""),"Indeterminado (início da série)",IF($X2053&gt;0,"Folga","Falta de registro"))))))))</f>
        <v>Falta de registro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IFERROR(MATCH($A2053&amp;"|"&amp;TEXT(_xlfn.MAXIFS(Cadastro!$E$5:$E$112,Cadastro!$A$5:$A$112,$A2053,Cadastro!$E$5:$E$112,"&lt;="&amp;$F2053),"yyyymmdd"),Cadastro!$I$5:$I$112,0),"")</f>
        <v>74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53403</v>
      </c>
      <c r="B2054" s="17" t="s">
        <v>214</v>
      </c>
      <c r="C2054" s="17" t="str">
        <f>IFERROR(INDEX(Cadastro!$C$5:$C$112,$AB2054),"NÃO INFORMADO")</f>
        <v>MEC</v>
      </c>
      <c r="D2054" s="17" t="str">
        <f>IFERROR(INDEX(Cadastro!$D$5:$D$112,$AB2054),"")</f>
        <v>A</v>
      </c>
      <c r="E2054" s="17" t="str">
        <f>IFERROR(INDEX(Cadastro!$G$5:$G$112,$AB2054),"")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folga da escala 5x2",IF($Y2054="Folga",IF(AND($D2054="5x2",OR(WEEKDAY($F2054,2)=6,WEEKDAY($F2054,2)=7)),"Folga de fim de semana da escala 5x2",IF(AND(OR($D2054="6x1",$D2054="FF 6x1"),WEEKDAY($F2054,2)=6,AND($A2054=$A2043,$L2043&gt;0)),"Folga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3 de 5 do ciclo</v>
      </c>
      <c r="W2054" s="34">
        <f>IF(OR(OR($D2054="6x1",$D2054="FF 6x1"),$D2054="5x2"),"",IF($AB2054&lt;&gt;$AB2053,IF(IFERROR(INDEX(Cadastro!$F$5:$F$112,$AB2054),"")="",IF($L2054&gt;0,1,0),IF(IFERROR(INDEX(Cadastro!$F$5:$F$112,$AB2054),"")&lt;=IFERROR(INDEX(Parâmetros!$B$39:$B$48,MATCH($E2054,Parâmetros!$A$39:$A$48,0)),99),IFERROR(INDEX(Cadastro!$F$5:$F$112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3</v>
      </c>
      <c r="X2054" s="34">
        <f>IF(OR(OR($D2054="6x1",$D2054="FF 6x1"),$D2054="5x2"),"",IF($AB2054&lt;&gt;$AB2053,IF(IFERROR(INDEX(Cadastro!$F$5:$F$112,$AB2054),"")="",0,IF(IFERROR(INDEX(Cadastro!$F$5:$F$112,$AB2054),"")&gt;IFERROR(INDEX(Parâmetros!$B$39:$B$48,MATCH($E2054,Parâmetros!$A$39:$A$48,0)),99),IFERROR(INDEX(Cadastro!$F$5:$F$112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registro"),IF(AND($AB2054&lt;&gt;$AB2053,IFERROR(INDEX(Cadastro!$F$5:$F$112,$AB2054),"")=""),"Indeterminado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IFERROR(MATCH($A2054&amp;"|"&amp;TEXT(_xlfn.MAXIFS(Cadastro!$E$5:$E$112,Cadastro!$A$5:$A$112,$A2054,Cadastro!$E$5:$E$112,"&lt;="&amp;$F2054),"yyyymmdd"),Cadastro!$I$5:$I$112,0),"")</f>
        <v>74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53665</v>
      </c>
      <c r="B2055" s="17" t="s">
        <v>215</v>
      </c>
      <c r="C2055" s="17" t="str">
        <f>IFERROR(INDEX(Cadastro!$C$5:$C$112,$AB2055),"NÃO INFORMADO")</f>
        <v>CAL</v>
      </c>
      <c r="D2055" s="17" t="str">
        <f>IFERROR(INDEX(Cadastro!$D$5:$D$112,$AB2055),"")</f>
        <v>6x1</v>
      </c>
      <c r="E2055" s="17" t="str">
        <f>IFERROR(INDEX(Cadastro!$G$5:$G$112,$AB2055),"")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folga da escala 5x2",IF($Y2055="Folga",IF(AND($D2055="5x2",OR(WEEKDAY($F2055,2)=6,WEEKDAY($F2055,2)=7)),"Folga de fim de semana da escala 5x2",IF(AND(OR($D2055="6x1",$D2055="FF 6x1"),WEEKDAY($F2055,2)=6,AND($A2055=$A2044,$L2044&gt;0)),"Folga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$112,$AB2055),"")="",IF($L2055&gt;0,1,0),IF(IFERROR(INDEX(Cadastro!$F$5:$F$112,$AB2055),"")&lt;=IFERROR(INDEX(Parâmetros!$B$39:$B$48,MATCH($E2055,Parâmetros!$A$39:$A$48,0)),99),IFERROR(INDEX(Cadastro!$F$5:$F$112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$112,$AB2055),"")="",0,IF(IFERROR(INDEX(Cadastro!$F$5:$F$112,$AB2055),"")&gt;IFERROR(INDEX(Parâmetros!$B$39:$B$48,MATCH($E2055,Parâmetros!$A$39:$A$48,0)),99),IFERROR(INDEX(Cadastro!$F$5:$F$112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registro"),IF(AND($AB2055&lt;&gt;$AB2054,IFERROR(INDEX(Cadastro!$F$5:$F$112,$AB2055),"")=""),"Indeterminado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IFERROR(MATCH($A2055&amp;"|"&amp;TEXT(_xlfn.MAXIFS(Cadastro!$E$5:$E$112,Cadastro!$A$5:$A$112,$A2055,Cadastro!$E$5:$E$112,"&lt;="&amp;$F2055),"yyyymmdd"),Cadastro!$I$5:$I$112,0),"")</f>
        <v>75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53665</v>
      </c>
      <c r="B2056" s="17" t="s">
        <v>215</v>
      </c>
      <c r="C2056" s="17" t="str">
        <f>IFERROR(INDEX(Cadastro!$C$5:$C$112,$AB2056),"NÃO INFORMADO")</f>
        <v>CAL</v>
      </c>
      <c r="D2056" s="17" t="str">
        <f>IFERROR(INDEX(Cadastro!$D$5:$D$112,$AB2056),"")</f>
        <v>6x1</v>
      </c>
      <c r="E2056" s="17" t="str">
        <f>IFERROR(INDEX(Cadastro!$G$5:$G$112,$AB2056),"")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folga da escala 5x2",IF($Y2056="Folga",IF(AND($D2056="5x2",OR(WEEKDAY($F2056,2)=6,WEEKDAY($F2056,2)=7)),"Folga de fim de semana da escala 5x2",IF(AND(OR($D2056="6x1",$D2056="FF 6x1"),WEEKDAY($F2056,2)=6,AND($A2056=$A2045,$L2045&gt;0)),"Folga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$112,$AB2056),"")="",IF($L2056&gt;0,1,0),IF(IFERROR(INDEX(Cadastro!$F$5:$F$112,$AB2056),"")&lt;=IFERROR(INDEX(Parâmetros!$B$39:$B$48,MATCH($E2056,Parâmetros!$A$39:$A$48,0)),99),IFERROR(INDEX(Cadastro!$F$5:$F$112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$112,$AB2056),"")="",0,IF(IFERROR(INDEX(Cadastro!$F$5:$F$112,$AB2056),"")&gt;IFERROR(INDEX(Parâmetros!$B$39:$B$48,MATCH($E2056,Parâmetros!$A$39:$A$48,0)),99),IFERROR(INDEX(Cadastro!$F$5:$F$112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registro"),IF(AND($AB2056&lt;&gt;$AB2055,IFERROR(INDEX(Cadastro!$F$5:$F$112,$AB2056),"")=""),"Indeterminado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IFERROR(MATCH($A2056&amp;"|"&amp;TEXT(_xlfn.MAXIFS(Cadastro!$E$5:$E$112,Cadastro!$A$5:$A$112,$A2056,Cadastro!$E$5:$E$112,"&lt;="&amp;$F2056),"yyyymmdd"),Cadastro!$I$5:$I$112,0),"")</f>
        <v>75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53665</v>
      </c>
      <c r="B2057" s="17" t="s">
        <v>215</v>
      </c>
      <c r="C2057" s="17" t="str">
        <f>IFERROR(INDEX(Cadastro!$C$5:$C$112,$AB2057),"NÃO INFORMADO")</f>
        <v>CAL</v>
      </c>
      <c r="D2057" s="17" t="str">
        <f>IFERROR(INDEX(Cadastro!$D$5:$D$112,$AB2057),"")</f>
        <v>6x1</v>
      </c>
      <c r="E2057" s="17" t="str">
        <f>IFERROR(INDEX(Cadastro!$G$5:$G$112,$AB2057),"")</f>
        <v>6x1</v>
      </c>
      <c r="F2057" s="29">
        <v>46267</v>
      </c>
      <c r="G2057" s="32" t="str">
        <f t="shared" si="348"/>
        <v>qua</v>
      </c>
      <c r="H2057" s="31" t="str">
        <f>IF($L2057=0,"",_xlfn.MINIFS(Dados!$Q:$Q,Dados!$A:$A,$A2057,Dados!$S:$S,$F2057))</f>
        <v/>
      </c>
      <c r="I2057" s="31" t="str">
        <f>IF($H2057="","",_xlfn.MAXIFS(Dados!$R:$R,Dados!$A:$A,$A2057,Dados!$S:$S,$F2057))</f>
        <v/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0</v>
      </c>
      <c r="M2057" s="30">
        <f>IFERROR(INDEX(Parâmetros!$E$6:$E$11,MATCH($K2057,Parâmetros!$A$6:$A$11,0)),"")</f>
        <v>8.8000000000000007</v>
      </c>
      <c r="N2057" s="33">
        <f t="shared" si="349"/>
        <v>0</v>
      </c>
      <c r="O2057" s="33">
        <f>Parâmetros!$E$13</f>
        <v>0.8</v>
      </c>
      <c r="P2057" s="32" t="str">
        <f>IF(OR($M2057="",$F2057&gt;Parâmetros!$E$14),"Não","Sim")</f>
        <v>Não</v>
      </c>
      <c r="Q2057" s="32" t="str">
        <f t="shared" si="350"/>
        <v/>
      </c>
      <c r="R2057" s="32" t="str">
        <f t="shared" si="351"/>
        <v/>
      </c>
      <c r="S2057" s="30" t="str">
        <f t="shared" si="352"/>
        <v/>
      </c>
      <c r="T2057" s="32" t="str">
        <f>IF($Q2057&lt;&gt;"Sim","",IF($N2057&gt;Parâmetros!$E$15,"Sim","Não"))</f>
        <v/>
      </c>
      <c r="U2057" s="17" t="str">
        <f t="shared" si="353"/>
        <v>Fora da apuração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folga da escala 5x2",IF($Y2057="Folga",IF(AND($D2057="5x2",OR(WEEKDAY($F2057,2)=6,WEEKDAY($F2057,2)=7)),"Folga de fim de semana da escala 5x2",IF(AND(OR($D2057="6x1",$D2057="FF 6x1"),WEEKDAY($F2057,2)=6,AND($A2057=$A2046,$L2046&gt;0)),"Folga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FALTA DE REGISTRO · dia útil da escala 6x1</v>
      </c>
      <c r="W2057" s="34" t="str">
        <f>IF(OR(OR($D2057="6x1",$D2057="FF 6x1"),$D2057="5x2"),"",IF($AB2057&lt;&gt;$AB2056,IF(IFERROR(INDEX(Cadastro!$F$5:$F$112,$AB2057),"")="",IF($L2057&gt;0,1,0),IF(IFERROR(INDEX(Cadastro!$F$5:$F$112,$AB2057),"")&lt;=IFERROR(INDEX(Parâmetros!$B$39:$B$48,MATCH($E2057,Parâmetros!$A$39:$A$48,0)),99),IFERROR(INDEX(Cadastro!$F$5:$F$112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$112,$AB2057),"")="",0,IF(IFERROR(INDEX(Cadastro!$F$5:$F$112,$AB2057),"")&gt;IFERROR(INDEX(Parâmetros!$B$39:$B$48,MATCH($E2057,Parâmetros!$A$39:$A$48,0)),99),IFERROR(INDEX(Cadastro!$F$5:$F$112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registro"),IF(AND($AB2057&lt;&gt;$AB2056,IFERROR(INDEX(Cadastro!$F$5:$F$112,$AB2057),"")=""),"Indeterminado (início da série)",IF($X2057&gt;0,"Folga","Falta de registro"))))))))</f>
        <v>Falta de registro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IFERROR(MATCH($A2057&amp;"|"&amp;TEXT(_xlfn.MAXIFS(Cadastro!$E$5:$E$112,Cadastro!$A$5:$A$112,$A2057,Cadastro!$E$5:$E$112,"&lt;="&amp;$F2057),"yyyymmdd"),Cadastro!$I$5:$I$112,0),"")</f>
        <v>75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53665</v>
      </c>
      <c r="B2058" s="17" t="s">
        <v>215</v>
      </c>
      <c r="C2058" s="17" t="str">
        <f>IFERROR(INDEX(Cadastro!$C$5:$C$112,$AB2058),"NÃO INFORMADO")</f>
        <v>CAL</v>
      </c>
      <c r="D2058" s="17" t="str">
        <f>IFERROR(INDEX(Cadastro!$D$5:$D$112,$AB2058),"")</f>
        <v>6x1</v>
      </c>
      <c r="E2058" s="17" t="str">
        <f>IFERROR(INDEX(Cadastro!$G$5:$G$112,$AB2058),"")</f>
        <v>6x1</v>
      </c>
      <c r="F2058" s="29">
        <v>46268</v>
      </c>
      <c r="G2058" s="32" t="str">
        <f t="shared" si="348"/>
        <v>qui</v>
      </c>
      <c r="H2058" s="31" t="str">
        <f>IF($L2058=0,"",_xlfn.MINIFS(Dados!$Q:$Q,Dados!$A:$A,$A2058,Dados!$S:$S,$F2058))</f>
        <v/>
      </c>
      <c r="I2058" s="31" t="str">
        <f>IF($H2058="","",_xlfn.MAXIFS(Dados!$R:$R,Dados!$A:$A,$A2058,Dados!$S:$S,$F2058))</f>
        <v/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0</v>
      </c>
      <c r="M2058" s="30">
        <f>IFERROR(INDEX(Parâmetros!$E$6:$E$11,MATCH($K2058,Parâmetros!$A$6:$A$11,0)),"")</f>
        <v>8.8000000000000007</v>
      </c>
      <c r="N2058" s="33">
        <f t="shared" si="349"/>
        <v>0</v>
      </c>
      <c r="O2058" s="33">
        <f>Parâmetros!$E$13</f>
        <v>0.8</v>
      </c>
      <c r="P2058" s="32" t="str">
        <f>IF(OR($M2058="",$F2058&gt;Parâmetros!$E$14),"Não","Sim")</f>
        <v>Não</v>
      </c>
      <c r="Q2058" s="32" t="str">
        <f t="shared" si="350"/>
        <v/>
      </c>
      <c r="R2058" s="32" t="str">
        <f t="shared" si="351"/>
        <v/>
      </c>
      <c r="S2058" s="30" t="str">
        <f t="shared" si="352"/>
        <v/>
      </c>
      <c r="T2058" s="32" t="str">
        <f>IF($Q2058&lt;&gt;"Sim","",IF($N2058&gt;Parâmetros!$E$15,"Sim","Não"))</f>
        <v/>
      </c>
      <c r="U2058" s="17" t="str">
        <f t="shared" si="353"/>
        <v>Fora da apuração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folga da escala 5x2",IF($Y2058="Folga",IF(AND($D2058="5x2",OR(WEEKDAY($F2058,2)=6,WEEKDAY($F2058,2)=7)),"Folga de fim de semana da escala 5x2",IF(AND(OR($D2058="6x1",$D2058="FF 6x1"),WEEKDAY($F2058,2)=6,AND($A2058=$A2047,$L2047&gt;0)),"Folga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FALTA DE REGISTRO · dia útil da escala 6x1</v>
      </c>
      <c r="W2058" s="34" t="str">
        <f>IF(OR(OR($D2058="6x1",$D2058="FF 6x1"),$D2058="5x2"),"",IF($AB2058&lt;&gt;$AB2057,IF(IFERROR(INDEX(Cadastro!$F$5:$F$112,$AB2058),"")="",IF($L2058&gt;0,1,0),IF(IFERROR(INDEX(Cadastro!$F$5:$F$112,$AB2058),"")&lt;=IFERROR(INDEX(Parâmetros!$B$39:$B$48,MATCH($E2058,Parâmetros!$A$39:$A$48,0)),99),IFERROR(INDEX(Cadastro!$F$5:$F$112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$112,$AB2058),"")="",0,IF(IFERROR(INDEX(Cadastro!$F$5:$F$112,$AB2058),"")&gt;IFERROR(INDEX(Parâmetros!$B$39:$B$48,MATCH($E2058,Parâmetros!$A$39:$A$48,0)),99),IFERROR(INDEX(Cadastro!$F$5:$F$112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registro"),IF(AND($AB2058&lt;&gt;$AB2057,IFERROR(INDEX(Cadastro!$F$5:$F$112,$AB2058),"")=""),"Indeterminado (início da série)",IF($X2058&gt;0,"Folga","Falta de registro"))))))))</f>
        <v>Falta de registro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IFERROR(MATCH($A2058&amp;"|"&amp;TEXT(_xlfn.MAXIFS(Cadastro!$E$5:$E$112,Cadastro!$A$5:$A$112,$A2058,Cadastro!$E$5:$E$112,"&lt;="&amp;$F2058),"yyyymmdd"),Cadastro!$I$5:$I$112,0),"")</f>
        <v>75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53665</v>
      </c>
      <c r="B2059" s="17" t="s">
        <v>215</v>
      </c>
      <c r="C2059" s="17" t="str">
        <f>IFERROR(INDEX(Cadastro!$C$5:$C$112,$AB2059),"NÃO INFORMADO")</f>
        <v>CAL</v>
      </c>
      <c r="D2059" s="17" t="str">
        <f>IFERROR(INDEX(Cadastro!$D$5:$D$112,$AB2059),"")</f>
        <v>6x1</v>
      </c>
      <c r="E2059" s="17" t="str">
        <f>IFERROR(INDEX(Cadastro!$G$5:$G$112,$AB2059),"")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Não</v>
      </c>
      <c r="Q2059" s="32" t="str">
        <f t="shared" si="350"/>
        <v/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Fora da apuração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folga da escala 5x2",IF($Y2059="Folga",IF(AND($D2059="5x2",OR(WEEKDAY($F2059,2)=6,WEEKDAY($F2059,2)=7)),"Folga de fim de semana da escala 5x2",IF(AND(OR($D2059="6x1",$D2059="FF 6x1"),WEEKDAY($F2059,2)=6,AND($A2059=$A2048,$L2048&gt;0)),"Folga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$112,$AB2059),"")="",IF($L2059&gt;0,1,0),IF(IFERROR(INDEX(Cadastro!$F$5:$F$112,$AB2059),"")&lt;=IFERROR(INDEX(Parâmetros!$B$39:$B$48,MATCH($E2059,Parâmetros!$A$39:$A$48,0)),99),IFERROR(INDEX(Cadastro!$F$5:$F$112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$112,$AB2059),"")="",0,IF(IFERROR(INDEX(Cadastro!$F$5:$F$112,$AB2059),"")&gt;IFERROR(INDEX(Parâmetros!$B$39:$B$48,MATCH($E2059,Parâmetros!$A$39:$A$48,0)),99),IFERROR(INDEX(Cadastro!$F$5:$F$112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registro"),IF(AND($AB2059&lt;&gt;$AB2058,IFERROR(INDEX(Cadastro!$F$5:$F$112,$AB2059),"")=""),"Indeterminado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0</v>
      </c>
      <c r="AA2059" s="34">
        <f>IF(OR($L2059&gt;0,$F2059&gt;Parâmetros!$E$14),0,IF(OR($A2059&lt;&gt;$A2060,$F2060&gt;Parâmetros!$E$14),1,N($AA2060)+1))</f>
        <v>0</v>
      </c>
      <c r="AB2059" s="31">
        <f>IFERROR(MATCH($A2059&amp;"|"&amp;TEXT(_xlfn.MAXIFS(Cadastro!$E$5:$E$112,Cadastro!$A$5:$A$112,$A2059,Cadastro!$E$5:$E$112,"&lt;="&amp;$F2059),"yyyymmdd"),Cadastro!$I$5:$I$112,0),"")</f>
        <v>75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53665</v>
      </c>
      <c r="B2060" s="17" t="s">
        <v>215</v>
      </c>
      <c r="C2060" s="17" t="str">
        <f>IFERROR(INDEX(Cadastro!$C$5:$C$112,$AB2060),"NÃO INFORMADO")</f>
        <v>CAL</v>
      </c>
      <c r="D2060" s="17" t="str">
        <f>IFERROR(INDEX(Cadastro!$D$5:$D$112,$AB2060),"")</f>
        <v>6x1</v>
      </c>
      <c r="E2060" s="17" t="str">
        <f>IFERROR(INDEX(Cadastro!$G$5:$G$112,$AB2060),"")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folga da escala 5x2",IF($Y2060="Folga",IF(AND($D2060="5x2",OR(WEEKDAY($F2060,2)=6,WEEKDAY($F2060,2)=7)),"Folga de fim de semana da escala 5x2",IF(AND(OR($D2060="6x1",$D2060="FF 6x1"),WEEKDAY($F2060,2)=6,AND($A2060=$A2049,$L2049&gt;0)),"Folga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$112,$AB2060),"")="",IF($L2060&gt;0,1,0),IF(IFERROR(INDEX(Cadastro!$F$5:$F$112,$AB2060),"")&lt;=IFERROR(INDEX(Parâmetros!$B$39:$B$48,MATCH($E2060,Parâmetros!$A$39:$A$48,0)),99),IFERROR(INDEX(Cadastro!$F$5:$F$112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$112,$AB2060),"")="",0,IF(IFERROR(INDEX(Cadastro!$F$5:$F$112,$AB2060),"")&gt;IFERROR(INDEX(Parâmetros!$B$39:$B$48,MATCH($E2060,Parâmetros!$A$39:$A$48,0)),99),IFERROR(INDEX(Cadastro!$F$5:$F$112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registro"),IF(AND($AB2060&lt;&gt;$AB2059,IFERROR(INDEX(Cadastro!$F$5:$F$112,$AB2060),"")=""),"Indeterminado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0</v>
      </c>
      <c r="AA2060" s="34">
        <f>IF(OR($L2060&gt;0,$F2060&gt;Parâmetros!$E$14),0,IF(OR($A2060&lt;&gt;$A2061,$F2061&gt;Parâmetros!$E$14),1,N($AA2061)+1))</f>
        <v>0</v>
      </c>
      <c r="AB2060" s="31">
        <f>IFERROR(MATCH($A2060&amp;"|"&amp;TEXT(_xlfn.MAXIFS(Cadastro!$E$5:$E$112,Cadastro!$A$5:$A$112,$A2060,Cadastro!$E$5:$E$112,"&lt;="&amp;$F2060),"yyyymmdd"),Cadastro!$I$5:$I$112,0),"")</f>
        <v>75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53665</v>
      </c>
      <c r="B2061" s="17" t="s">
        <v>215</v>
      </c>
      <c r="C2061" s="17" t="str">
        <f>IFERROR(INDEX(Cadastro!$C$5:$C$112,$AB2061),"NÃO INFORMADO")</f>
        <v>CAL</v>
      </c>
      <c r="D2061" s="17" t="str">
        <f>IFERROR(INDEX(Cadastro!$D$5:$D$112,$AB2061),"")</f>
        <v>6x1</v>
      </c>
      <c r="E2061" s="17" t="str">
        <f>IFERROR(INDEX(Cadastro!$G$5:$G$112,$AB2061),"")</f>
        <v>6x1</v>
      </c>
      <c r="F2061" s="29">
        <v>46271</v>
      </c>
      <c r="G2061" s="32" t="str">
        <f t="shared" si="348"/>
        <v>dom</v>
      </c>
      <c r="H2061" s="31" t="str">
        <f>IF($L2061=0,"",_xlfn.MINIFS(Dados!$Q:$Q,Dados!$A:$A,$A2061,Dados!$S:$S,$F2061))</f>
        <v/>
      </c>
      <c r="I2061" s="31" t="str">
        <f>IF($H2061="","",_xlfn.MAXIFS(Dados!$R:$R,Dados!$A:$A,$A2061,Dados!$S:$S,$F2061))</f>
        <v/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/>
      </c>
      <c r="L2061" s="30">
        <f>SUMIFS(Dados!$E:$E,Dados!$A:$A,$A2061,Dados!$S:$S,$F2061)</f>
        <v>0</v>
      </c>
      <c r="M2061" s="30" t="str">
        <f>IFERROR(INDEX(Parâmetros!$E$6:$E$11,MATCH($K2061,Parâmetros!$A$6:$A$11,0)),"")</f>
        <v/>
      </c>
      <c r="N2061" s="33" t="str">
        <f t="shared" si="349"/>
        <v/>
      </c>
      <c r="O2061" s="33">
        <f>Parâmetros!$E$13</f>
        <v>0.8</v>
      </c>
      <c r="P2061" s="32" t="str">
        <f>IF(OR($M2061="",$F2061&gt;Parâmetros!$E$14),"Não","Sim")</f>
        <v>Não</v>
      </c>
      <c r="Q2061" s="32" t="str">
        <f t="shared" si="350"/>
        <v/>
      </c>
      <c r="R2061" s="32" t="str">
        <f t="shared" si="351"/>
        <v/>
      </c>
      <c r="S2061" s="30" t="str">
        <f t="shared" si="352"/>
        <v/>
      </c>
      <c r="T2061" s="32" t="str">
        <f>IF($Q2061&lt;&gt;"Sim","",IF($N2061&gt;Parâmetros!$E$15,"Sim","Não"))</f>
        <v/>
      </c>
      <c r="U2061" s="17" t="str">
        <f t="shared" si="353"/>
        <v>Folga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folga da escala 5x2",IF($Y2061="Folga",IF(AND($D2061="5x2",OR(WEEKDAY($F2061,2)=6,WEEKDAY($F2061,2)=7)),"Folga de fim de semana da escala 5x2",IF(AND(OR($D2061="6x1",$D2061="FF 6x1"),WEEKDAY($F2061,2)=6,AND($A2061=$A2050,$L2050&gt;0)),"Folga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Folga de fim de semana · sem apontamento no sábado nem no domingo</v>
      </c>
      <c r="W2061" s="34" t="str">
        <f>IF(OR(OR($D2061="6x1",$D2061="FF 6x1"),$D2061="5x2"),"",IF($AB2061&lt;&gt;$AB2060,IF(IFERROR(INDEX(Cadastro!$F$5:$F$112,$AB2061),"")="",IF($L2061&gt;0,1,0),IF(IFERROR(INDEX(Cadastro!$F$5:$F$112,$AB2061),"")&lt;=IFERROR(INDEX(Parâmetros!$B$39:$B$48,MATCH($E2061,Parâmetros!$A$39:$A$48,0)),99),IFERROR(INDEX(Cadastro!$F$5:$F$112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$112,$AB2061),"")="",0,IF(IFERROR(INDEX(Cadastro!$F$5:$F$112,$AB2061),"")&gt;IFERROR(INDEX(Parâmetros!$B$39:$B$48,MATCH($E2061,Parâmetros!$A$39:$A$48,0)),99),IFERROR(INDEX(Cadastro!$F$5:$F$112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registro"),IF(AND($AB2061&lt;&gt;$AB2060,IFERROR(INDEX(Cadastro!$F$5:$F$112,$AB2061),"")=""),"Indeterminado (início da série)",IF($X2061&gt;0,"Folga","Falta de registro"))))))))</f>
        <v>Folga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IFERROR(MATCH($A2061&amp;"|"&amp;TEXT(_xlfn.MAXIFS(Cadastro!$E$5:$E$112,Cadastro!$A$5:$A$112,$A2061,Cadastro!$E$5:$E$112,"&lt;="&amp;$F2061),"yyyymmdd"),Cadastro!$I$5:$I$112,0),"")</f>
        <v>75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53665</v>
      </c>
      <c r="B2062" s="17" t="s">
        <v>215</v>
      </c>
      <c r="C2062" s="17" t="str">
        <f>IFERROR(INDEX(Cadastro!$C$5:$C$112,$AB2062),"NÃO INFORMADO")</f>
        <v>CAL</v>
      </c>
      <c r="D2062" s="17" t="str">
        <f>IFERROR(INDEX(Cadastro!$D$5:$D$112,$AB2062),"")</f>
        <v>6x1</v>
      </c>
      <c r="E2062" s="17" t="str">
        <f>IFERROR(INDEX(Cadastro!$G$5:$G$112,$AB2062),"")</f>
        <v>6x1</v>
      </c>
      <c r="F2062" s="29">
        <v>46272</v>
      </c>
      <c r="G2062" s="32" t="str">
        <f t="shared" si="348"/>
        <v>seg</v>
      </c>
      <c r="H2062" s="31" t="str">
        <f>IF($L2062=0,"",_xlfn.MINIFS(Dados!$Q:$Q,Dados!$A:$A,$A2062,Dados!$S:$S,$F2062))</f>
        <v/>
      </c>
      <c r="I2062" s="31" t="str">
        <f>IF($H2062="","",_xlfn.MAXIFS(Dados!$R:$R,Dados!$A:$A,$A2062,Dados!$S:$S,$F2062))</f>
        <v/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0</v>
      </c>
      <c r="M2062" s="30">
        <f>IFERROR(INDEX(Parâmetros!$E$6:$E$11,MATCH($K2062,Parâmetros!$A$6:$A$11,0)),"")</f>
        <v>8.8000000000000007</v>
      </c>
      <c r="N2062" s="33">
        <f t="shared" si="349"/>
        <v>0</v>
      </c>
      <c r="O2062" s="33">
        <f>Parâmetros!$E$13</f>
        <v>0.8</v>
      </c>
      <c r="P2062" s="32" t="str">
        <f>IF(OR($M2062="",$F2062&gt;Parâmetros!$E$14),"Não","Sim")</f>
        <v>Não</v>
      </c>
      <c r="Q2062" s="32" t="str">
        <f t="shared" si="350"/>
        <v/>
      </c>
      <c r="R2062" s="32" t="str">
        <f t="shared" si="351"/>
        <v/>
      </c>
      <c r="S2062" s="30" t="str">
        <f t="shared" si="352"/>
        <v/>
      </c>
      <c r="T2062" s="32" t="str">
        <f>IF($Q2062&lt;&gt;"Sim","",IF($N2062&gt;Parâmetros!$E$15,"Sim","Não"))</f>
        <v/>
      </c>
      <c r="U2062" s="17" t="str">
        <f t="shared" si="353"/>
        <v>Fora da apuração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folga da escala 5x2",IF($Y2062="Folga",IF(AND($D2062="5x2",OR(WEEKDAY($F2062,2)=6,WEEKDAY($F2062,2)=7)),"Folga de fim de semana da escala 5x2",IF(AND(OR($D2062="6x1",$D2062="FF 6x1"),WEEKDAY($F2062,2)=6,AND($A2062=$A2051,$L2051&gt;0)),"Folga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FALTA DE REGISTRO · dia útil da escala 6x1</v>
      </c>
      <c r="W2062" s="34" t="str">
        <f>IF(OR(OR($D2062="6x1",$D2062="FF 6x1"),$D2062="5x2"),"",IF($AB2062&lt;&gt;$AB2061,IF(IFERROR(INDEX(Cadastro!$F$5:$F$112,$AB2062),"")="",IF($L2062&gt;0,1,0),IF(IFERROR(INDEX(Cadastro!$F$5:$F$112,$AB2062),"")&lt;=IFERROR(INDEX(Parâmetros!$B$39:$B$48,MATCH($E2062,Parâmetros!$A$39:$A$48,0)),99),IFERROR(INDEX(Cadastro!$F$5:$F$112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$112,$AB2062),"")="",0,IF(IFERROR(INDEX(Cadastro!$F$5:$F$112,$AB2062),"")&gt;IFERROR(INDEX(Parâmetros!$B$39:$B$48,MATCH($E2062,Parâmetros!$A$39:$A$48,0)),99),IFERROR(INDEX(Cadastro!$F$5:$F$112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registro"),IF(AND($AB2062&lt;&gt;$AB2061,IFERROR(INDEX(Cadastro!$F$5:$F$112,$AB2062),"")=""),"Indeterminado (início da série)",IF($X2062&gt;0,"Folga","Falta de registro"))))))))</f>
        <v>Falta de registro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IFERROR(MATCH($A2062&amp;"|"&amp;TEXT(_xlfn.MAXIFS(Cadastro!$E$5:$E$112,Cadastro!$A$5:$A$112,$A2062,Cadastro!$E$5:$E$112,"&lt;="&amp;$F2062),"yyyymmdd"),Cadastro!$I$5:$I$112,0),"")</f>
        <v>75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53665</v>
      </c>
      <c r="B2063" s="17" t="s">
        <v>215</v>
      </c>
      <c r="C2063" s="17" t="str">
        <f>IFERROR(INDEX(Cadastro!$C$5:$C$112,$AB2063),"NÃO INFORMADO")</f>
        <v>CAL</v>
      </c>
      <c r="D2063" s="17" t="str">
        <f>IFERROR(INDEX(Cadastro!$D$5:$D$112,$AB2063),"")</f>
        <v>6x1</v>
      </c>
      <c r="E2063" s="17" t="str">
        <f>IFERROR(INDEX(Cadastro!$G$5:$G$112,$AB2063),"")</f>
        <v>6x1</v>
      </c>
      <c r="F2063" s="29">
        <v>46273</v>
      </c>
      <c r="G2063" s="32" t="str">
        <f t="shared" si="348"/>
        <v>ter</v>
      </c>
      <c r="H2063" s="31" t="str">
        <f>IF($L2063=0,"",_xlfn.MINIFS(Dados!$Q:$Q,Dados!$A:$A,$A2063,Dados!$S:$S,$F2063))</f>
        <v/>
      </c>
      <c r="I2063" s="31" t="str">
        <f>IF($H2063="","",_xlfn.MAXIFS(Dados!$R:$R,Dados!$A:$A,$A2063,Dados!$S:$S,$F2063))</f>
        <v/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0</v>
      </c>
      <c r="M2063" s="30">
        <f>IFERROR(INDEX(Parâmetros!$E$6:$E$11,MATCH($K2063,Parâmetros!$A$6:$A$11,0)),"")</f>
        <v>8.8000000000000007</v>
      </c>
      <c r="N2063" s="33">
        <f t="shared" si="349"/>
        <v>0</v>
      </c>
      <c r="O2063" s="33">
        <f>Parâmetros!$E$13</f>
        <v>0.8</v>
      </c>
      <c r="P2063" s="32" t="str">
        <f>IF(OR($M2063="",$F2063&gt;Parâmetros!$E$14),"Não","Sim")</f>
        <v>Não</v>
      </c>
      <c r="Q2063" s="32" t="str">
        <f t="shared" si="350"/>
        <v/>
      </c>
      <c r="R2063" s="32" t="str">
        <f t="shared" si="351"/>
        <v/>
      </c>
      <c r="S2063" s="30" t="str">
        <f t="shared" si="352"/>
        <v/>
      </c>
      <c r="T2063" s="32" t="str">
        <f>IF($Q2063&lt;&gt;"Sim","",IF($N2063&gt;Parâmetros!$E$15,"Sim","Não"))</f>
        <v/>
      </c>
      <c r="U2063" s="17" t="str">
        <f t="shared" si="353"/>
        <v>Fora da apuração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folga da escala 5x2",IF($Y2063="Folga",IF(AND($D2063="5x2",OR(WEEKDAY($F2063,2)=6,WEEKDAY($F2063,2)=7)),"Folga de fim de semana da escala 5x2",IF(AND(OR($D2063="6x1",$D2063="FF 6x1"),WEEKDAY($F2063,2)=6,AND($A2063=$A2052,$L2052&gt;0)),"Folga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FALTA DE REGISTRO · dia útil da escala 6x1</v>
      </c>
      <c r="W2063" s="34" t="str">
        <f>IF(OR(OR($D2063="6x1",$D2063="FF 6x1"),$D2063="5x2"),"",IF($AB2063&lt;&gt;$AB2062,IF(IFERROR(INDEX(Cadastro!$F$5:$F$112,$AB2063),"")="",IF($L2063&gt;0,1,0),IF(IFERROR(INDEX(Cadastro!$F$5:$F$112,$AB2063),"")&lt;=IFERROR(INDEX(Parâmetros!$B$39:$B$48,MATCH($E2063,Parâmetros!$A$39:$A$48,0)),99),IFERROR(INDEX(Cadastro!$F$5:$F$112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$112,$AB2063),"")="",0,IF(IFERROR(INDEX(Cadastro!$F$5:$F$112,$AB2063),"")&gt;IFERROR(INDEX(Parâmetros!$B$39:$B$48,MATCH($E2063,Parâmetros!$A$39:$A$48,0)),99),IFERROR(INDEX(Cadastro!$F$5:$F$112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registro"),IF(AND($AB2063&lt;&gt;$AB2062,IFERROR(INDEX(Cadastro!$F$5:$F$112,$AB2063),"")=""),"Indeterminado (início da série)",IF($X2063&gt;0,"Folga","Falta de registro"))))))))</f>
        <v>Falta de registro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IFERROR(MATCH($A2063&amp;"|"&amp;TEXT(_xlfn.MAXIFS(Cadastro!$E$5:$E$112,Cadastro!$A$5:$A$112,$A2063,Cadastro!$E$5:$E$112,"&lt;="&amp;$F2063),"yyyymmdd"),Cadastro!$I$5:$I$112,0),"")</f>
        <v>75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53665</v>
      </c>
      <c r="B2064" s="17" t="s">
        <v>215</v>
      </c>
      <c r="C2064" s="17" t="str">
        <f>IFERROR(INDEX(Cadastro!$C$5:$C$112,$AB2064),"NÃO INFORMADO")</f>
        <v>CAL</v>
      </c>
      <c r="D2064" s="17" t="str">
        <f>IFERROR(INDEX(Cadastro!$D$5:$D$112,$AB2064),"")</f>
        <v>6x1</v>
      </c>
      <c r="E2064" s="17" t="str">
        <f>IFERROR(INDEX(Cadastro!$G$5:$G$112,$AB2064),"")</f>
        <v>6x1</v>
      </c>
      <c r="F2064" s="29">
        <v>46274</v>
      </c>
      <c r="G2064" s="32" t="str">
        <f t="shared" si="348"/>
        <v>qua</v>
      </c>
      <c r="H2064" s="31" t="str">
        <f>IF($L2064=0,"",_xlfn.MINIFS(Dados!$Q:$Q,Dados!$A:$A,$A2064,Dados!$S:$S,$F2064))</f>
        <v/>
      </c>
      <c r="I2064" s="31" t="str">
        <f>IF($H2064="","",_xlfn.MAXIFS(Dados!$R:$R,Dados!$A:$A,$A2064,Dados!$S:$S,$F2064))</f>
        <v/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0</v>
      </c>
      <c r="M2064" s="30">
        <f>IFERROR(INDEX(Parâmetros!$E$6:$E$11,MATCH($K2064,Parâmetros!$A$6:$A$11,0)),"")</f>
        <v>8.8000000000000007</v>
      </c>
      <c r="N2064" s="33">
        <f t="shared" si="349"/>
        <v>0</v>
      </c>
      <c r="O2064" s="33">
        <f>Parâmetros!$E$13</f>
        <v>0.8</v>
      </c>
      <c r="P2064" s="32" t="str">
        <f>IF(OR($M2064="",$F2064&gt;Parâmetros!$E$14),"Não","Sim")</f>
        <v>Não</v>
      </c>
      <c r="Q2064" s="32" t="str">
        <f t="shared" si="350"/>
        <v/>
      </c>
      <c r="R2064" s="32" t="str">
        <f t="shared" si="351"/>
        <v/>
      </c>
      <c r="S2064" s="30" t="str">
        <f t="shared" si="352"/>
        <v/>
      </c>
      <c r="T2064" s="32" t="str">
        <f>IF($Q2064&lt;&gt;"Sim","",IF($N2064&gt;Parâmetros!$E$15,"Sim","Não"))</f>
        <v/>
      </c>
      <c r="U2064" s="17" t="str">
        <f t="shared" si="353"/>
        <v>Fora da apuração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folga da escala 5x2",IF($Y2064="Folga",IF(AND($D2064="5x2",OR(WEEKDAY($F2064,2)=6,WEEKDAY($F2064,2)=7)),"Folga de fim de semana da escala 5x2",IF(AND(OR($D2064="6x1",$D2064="FF 6x1"),WEEKDAY($F2064,2)=6,AND($A2064=$A2053,$L2053&gt;0)),"Folga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FALTA DE REGISTRO · dia útil da escala 6x1</v>
      </c>
      <c r="W2064" s="34" t="str">
        <f>IF(OR(OR($D2064="6x1",$D2064="FF 6x1"),$D2064="5x2"),"",IF($AB2064&lt;&gt;$AB2063,IF(IFERROR(INDEX(Cadastro!$F$5:$F$112,$AB2064),"")="",IF($L2064&gt;0,1,0),IF(IFERROR(INDEX(Cadastro!$F$5:$F$112,$AB2064),"")&lt;=IFERROR(INDEX(Parâmetros!$B$39:$B$48,MATCH($E2064,Parâmetros!$A$39:$A$48,0)),99),IFERROR(INDEX(Cadastro!$F$5:$F$112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$112,$AB2064),"")="",0,IF(IFERROR(INDEX(Cadastro!$F$5:$F$112,$AB2064),"")&gt;IFERROR(INDEX(Parâmetros!$B$39:$B$48,MATCH($E2064,Parâmetros!$A$39:$A$48,0)),99),IFERROR(INDEX(Cadastro!$F$5:$F$112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registro"),IF(AND($AB2064&lt;&gt;$AB2063,IFERROR(INDEX(Cadastro!$F$5:$F$112,$AB2064),"")=""),"Indeterminado (início da série)",IF($X2064&gt;0,"Folga","Falta de registro"))))))))</f>
        <v>Falta de registro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IFERROR(MATCH($A2064&amp;"|"&amp;TEXT(_xlfn.MAXIFS(Cadastro!$E$5:$E$112,Cadastro!$A$5:$A$112,$A2064,Cadastro!$E$5:$E$112,"&lt;="&amp;$F2064),"yyyymmdd"),Cadastro!$I$5:$I$112,0),"")</f>
        <v>75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53665</v>
      </c>
      <c r="B2065" s="17" t="s">
        <v>215</v>
      </c>
      <c r="C2065" s="17" t="str">
        <f>IFERROR(INDEX(Cadastro!$C$5:$C$112,$AB2065),"NÃO INFORMADO")</f>
        <v>CAL</v>
      </c>
      <c r="D2065" s="17" t="str">
        <f>IFERROR(INDEX(Cadastro!$D$5:$D$112,$AB2065),"")</f>
        <v>6x1</v>
      </c>
      <c r="E2065" s="17" t="str">
        <f>IFERROR(INDEX(Cadastro!$G$5:$G$112,$AB2065),"")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folga da escala 5x2",IF($Y2065="Folga",IF(AND($D2065="5x2",OR(WEEKDAY($F2065,2)=6,WEEKDAY($F2065,2)=7)),"Folga de fim de semana da escala 5x2",IF(AND(OR($D2065="6x1",$D2065="FF 6x1"),WEEKDAY($F2065,2)=6,AND($A2065=$A2054,$L2054&gt;0)),"Folga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$112,$AB2065),"")="",IF($L2065&gt;0,1,0),IF(IFERROR(INDEX(Cadastro!$F$5:$F$112,$AB2065),"")&lt;=IFERROR(INDEX(Parâmetros!$B$39:$B$48,MATCH($E2065,Parâmetros!$A$39:$A$48,0)),99),IFERROR(INDEX(Cadastro!$F$5:$F$112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$112,$AB2065),"")="",0,IF(IFERROR(INDEX(Cadastro!$F$5:$F$112,$AB2065),"")&gt;IFERROR(INDEX(Parâmetros!$B$39:$B$48,MATCH($E2065,Parâmetros!$A$39:$A$48,0)),99),IFERROR(INDEX(Cadastro!$F$5:$F$112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registro"),IF(AND($AB2065&lt;&gt;$AB2064,IFERROR(INDEX(Cadastro!$F$5:$F$112,$AB2065),"")=""),"Indeterminado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IFERROR(MATCH($A2065&amp;"|"&amp;TEXT(_xlfn.MAXIFS(Cadastro!$E$5:$E$112,Cadastro!$A$5:$A$112,$A2065,Cadastro!$E$5:$E$112,"&lt;="&amp;$F2065),"yyyymmdd"),Cadastro!$I$5:$I$112,0),"")</f>
        <v>75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53665</v>
      </c>
      <c r="B2066" s="17" t="s">
        <v>215</v>
      </c>
      <c r="C2066" s="17" t="str">
        <f>IFERROR(INDEX(Cadastro!$C$5:$C$112,$AB2066),"NÃO INFORMADO")</f>
        <v>CAL</v>
      </c>
      <c r="D2066" s="17" t="str">
        <f>IFERROR(INDEX(Cadastro!$D$5:$D$112,$AB2066),"")</f>
        <v>6x1</v>
      </c>
      <c r="E2066" s="17" t="str">
        <f>IFERROR(INDEX(Cadastro!$G$5:$G$112,$AB2066),"")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folga da escala 5x2",IF($Y2066="Folga",IF(AND($D2066="5x2",OR(WEEKDAY($F2066,2)=6,WEEKDAY($F2066,2)=7)),"Folga de fim de semana da escala 5x2",IF(AND(OR($D2066="6x1",$D2066="FF 6x1"),WEEKDAY($F2066,2)=6,AND($A2066=$A2055,$L2055&gt;0)),"Folga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$112,$AB2066),"")="",IF($L2066&gt;0,1,0),IF(IFERROR(INDEX(Cadastro!$F$5:$F$112,$AB2066),"")&lt;=IFERROR(INDEX(Parâmetros!$B$39:$B$48,MATCH($E2066,Parâmetros!$A$39:$A$48,0)),99),IFERROR(INDEX(Cadastro!$F$5:$F$112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$112,$AB2066),"")="",0,IF(IFERROR(INDEX(Cadastro!$F$5:$F$112,$AB2066),"")&gt;IFERROR(INDEX(Parâmetros!$B$39:$B$48,MATCH($E2066,Parâmetros!$A$39:$A$48,0)),99),IFERROR(INDEX(Cadastro!$F$5:$F$112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registro"),IF(AND($AB2066&lt;&gt;$AB2065,IFERROR(INDEX(Cadastro!$F$5:$F$112,$AB2066),"")=""),"Indeterminado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IFERROR(MATCH($A2066&amp;"|"&amp;TEXT(_xlfn.MAXIFS(Cadastro!$E$5:$E$112,Cadastro!$A$5:$A$112,$A2066,Cadastro!$E$5:$E$112,"&lt;="&amp;$F2066),"yyyymmdd"),Cadastro!$I$5:$I$112,0),"")</f>
        <v>75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53665</v>
      </c>
      <c r="B2067" s="17" t="s">
        <v>215</v>
      </c>
      <c r="C2067" s="17" t="str">
        <f>IFERROR(INDEX(Cadastro!$C$5:$C$112,$AB2067),"NÃO INFORMADO")</f>
        <v>CAL</v>
      </c>
      <c r="D2067" s="17" t="str">
        <f>IFERROR(INDEX(Cadastro!$D$5:$D$112,$AB2067),"")</f>
        <v>6x1</v>
      </c>
      <c r="E2067" s="17" t="str">
        <f>IFERROR(INDEX(Cadastro!$G$5:$G$112,$AB2067),"")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folga da escala 5x2",IF($Y2067="Folga",IF(AND($D2067="5x2",OR(WEEKDAY($F2067,2)=6,WEEKDAY($F2067,2)=7)),"Folga de fim de semana da escala 5x2",IF(AND(OR($D2067="6x1",$D2067="FF 6x1"),WEEKDAY($F2067,2)=6,AND($A2067=$A2056,$L2056&gt;0)),"Folga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apontou no domingo anterior</v>
      </c>
      <c r="W2067" s="34" t="str">
        <f>IF(OR(OR($D2067="6x1",$D2067="FF 6x1"),$D2067="5x2"),"",IF($AB2067&lt;&gt;$AB2066,IF(IFERROR(INDEX(Cadastro!$F$5:$F$112,$AB2067),"")="",IF($L2067&gt;0,1,0),IF(IFERROR(INDEX(Cadastro!$F$5:$F$112,$AB2067),"")&lt;=IFERROR(INDEX(Parâmetros!$B$39:$B$48,MATCH($E2067,Parâmetros!$A$39:$A$48,0)),99),IFERROR(INDEX(Cadastro!$F$5:$F$112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$112,$AB2067),"")="",0,IF(IFERROR(INDEX(Cadastro!$F$5:$F$112,$AB2067),"")&gt;IFERROR(INDEX(Parâmetros!$B$39:$B$48,MATCH($E2067,Parâmetros!$A$39:$A$48,0)),99),IFERROR(INDEX(Cadastro!$F$5:$F$112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registro"),IF(AND($AB2067&lt;&gt;$AB2066,IFERROR(INDEX(Cadastro!$F$5:$F$112,$AB2067),"")=""),"Indeterminado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IFERROR(MATCH($A2067&amp;"|"&amp;TEXT(_xlfn.MAXIFS(Cadastro!$E$5:$E$112,Cadastro!$A$5:$A$112,$A2067,Cadastro!$E$5:$E$112,"&lt;="&amp;$F2067),"yyyymmdd"),Cadastro!$I$5:$I$112,0),"")</f>
        <v>75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53665</v>
      </c>
      <c r="B2068" s="17" t="s">
        <v>215</v>
      </c>
      <c r="C2068" s="17" t="str">
        <f>IFERROR(INDEX(Cadastro!$C$5:$C$112,$AB2068),"NÃO INFORMADO")</f>
        <v>CAL</v>
      </c>
      <c r="D2068" s="17" t="str">
        <f>IFERROR(INDEX(Cadastro!$D$5:$D$112,$AB2068),"")</f>
        <v>6x1</v>
      </c>
      <c r="E2068" s="17" t="str">
        <f>IFERROR(INDEX(Cadastro!$G$5:$G$112,$AB2068),"")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folga da escala 5x2",IF($Y2068="Folga",IF(AND($D2068="5x2",OR(WEEKDAY($F2068,2)=6,WEEKDAY($F2068,2)=7)),"Folga de fim de semana da escala 5x2",IF(AND(OR($D2068="6x1",$D2068="FF 6x1"),WEEKDAY($F2068,2)=6,AND($A2068=$A2057,$L2057&gt;0)),"Folga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$112,$AB2068),"")="",IF($L2068&gt;0,1,0),IF(IFERROR(INDEX(Cadastro!$F$5:$F$112,$AB2068),"")&lt;=IFERROR(INDEX(Parâmetros!$B$39:$B$48,MATCH($E2068,Parâmetros!$A$39:$A$48,0)),99),IFERROR(INDEX(Cadastro!$F$5:$F$112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$112,$AB2068),"")="",0,IF(IFERROR(INDEX(Cadastro!$F$5:$F$112,$AB2068),"")&gt;IFERROR(INDEX(Parâmetros!$B$39:$B$48,MATCH($E2068,Parâmetros!$A$39:$A$48,0)),99),IFERROR(INDEX(Cadastro!$F$5:$F$112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registro"),IF(AND($AB2068&lt;&gt;$AB2067,IFERROR(INDEX(Cadastro!$F$5:$F$112,$AB2068),"")=""),"Indeterminado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IFERROR(MATCH($A2068&amp;"|"&amp;TEXT(_xlfn.MAXIFS(Cadastro!$E$5:$E$112,Cadastro!$A$5:$A$112,$A2068,Cadastro!$E$5:$E$112,"&lt;="&amp;$F2068),"yyyymmdd"),Cadastro!$I$5:$I$112,0),"")</f>
        <v>75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53665</v>
      </c>
      <c r="B2069" s="17" t="s">
        <v>215</v>
      </c>
      <c r="C2069" s="17" t="str">
        <f>IFERROR(INDEX(Cadastro!$C$5:$C$112,$AB2069),"NÃO INFORMADO")</f>
        <v>CAL</v>
      </c>
      <c r="D2069" s="17" t="str">
        <f>IFERROR(INDEX(Cadastro!$D$5:$D$112,$AB2069),"")</f>
        <v>6x1</v>
      </c>
      <c r="E2069" s="17" t="str">
        <f>IFERROR(INDEX(Cadastro!$G$5:$G$112,$AB2069),"")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folga da escala 5x2",IF($Y2069="Folga",IF(AND($D2069="5x2",OR(WEEKDAY($F2069,2)=6,WEEKDAY($F2069,2)=7)),"Folga de fim de semana da escala 5x2",IF(AND(OR($D2069="6x1",$D2069="FF 6x1"),WEEKDAY($F2069,2)=6,AND($A2069=$A2058,$L2058&gt;0)),"Folga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$112,$AB2069),"")="",IF($L2069&gt;0,1,0),IF(IFERROR(INDEX(Cadastro!$F$5:$F$112,$AB2069),"")&lt;=IFERROR(INDEX(Parâmetros!$B$39:$B$48,MATCH($E2069,Parâmetros!$A$39:$A$48,0)),99),IFERROR(INDEX(Cadastro!$F$5:$F$112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$112,$AB2069),"")="",0,IF(IFERROR(INDEX(Cadastro!$F$5:$F$112,$AB2069),"")&gt;IFERROR(INDEX(Parâmetros!$B$39:$B$48,MATCH($E2069,Parâmetros!$A$39:$A$48,0)),99),IFERROR(INDEX(Cadastro!$F$5:$F$112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registro"),IF(AND($AB2069&lt;&gt;$AB2068,IFERROR(INDEX(Cadastro!$F$5:$F$112,$AB2069),"")=""),"Indeterminado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IFERROR(MATCH($A2069&amp;"|"&amp;TEXT(_xlfn.MAXIFS(Cadastro!$E$5:$E$112,Cadastro!$A$5:$A$112,$A2069,Cadastro!$E$5:$E$112,"&lt;="&amp;$F2069),"yyyymmdd"),Cadastro!$I$5:$I$112,0),"")</f>
        <v>75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53665</v>
      </c>
      <c r="B2070" s="17" t="s">
        <v>215</v>
      </c>
      <c r="C2070" s="17" t="str">
        <f>IFERROR(INDEX(Cadastro!$C$5:$C$112,$AB2070),"NÃO INFORMADO")</f>
        <v>CAL</v>
      </c>
      <c r="D2070" s="17" t="str">
        <f>IFERROR(INDEX(Cadastro!$D$5:$D$112,$AB2070),"")</f>
        <v>6x1</v>
      </c>
      <c r="E2070" s="17" t="str">
        <f>IFERROR(INDEX(Cadastro!$G$5:$G$112,$AB2070),"")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folga da escala 5x2",IF($Y2070="Folga",IF(AND($D2070="5x2",OR(WEEKDAY($F2070,2)=6,WEEKDAY($F2070,2)=7)),"Folga de fim de semana da escala 5x2",IF(AND(OR($D2070="6x1",$D2070="FF 6x1"),WEEKDAY($F2070,2)=6,AND($A2070=$A2059,$L2059&gt;0)),"Folga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$112,$AB2070),"")="",IF($L2070&gt;0,1,0),IF(IFERROR(INDEX(Cadastro!$F$5:$F$112,$AB2070),"")&lt;=IFERROR(INDEX(Parâmetros!$B$39:$B$48,MATCH($E2070,Parâmetros!$A$39:$A$48,0)),99),IFERROR(INDEX(Cadastro!$F$5:$F$112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$112,$AB2070),"")="",0,IF(IFERROR(INDEX(Cadastro!$F$5:$F$112,$AB2070),"")&gt;IFERROR(INDEX(Parâmetros!$B$39:$B$48,MATCH($E2070,Parâmetros!$A$39:$A$48,0)),99),IFERROR(INDEX(Cadastro!$F$5:$F$112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registro"),IF(AND($AB2070&lt;&gt;$AB2069,IFERROR(INDEX(Cadastro!$F$5:$F$112,$AB2070),"")=""),"Indeterminado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IFERROR(MATCH($A2070&amp;"|"&amp;TEXT(_xlfn.MAXIFS(Cadastro!$E$5:$E$112,Cadastro!$A$5:$A$112,$A2070,Cadastro!$E$5:$E$112,"&lt;="&amp;$F2070),"yyyymmdd"),Cadastro!$I$5:$I$112,0),"")</f>
        <v>75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53665</v>
      </c>
      <c r="B2071" s="17" t="s">
        <v>215</v>
      </c>
      <c r="C2071" s="17" t="str">
        <f>IFERROR(INDEX(Cadastro!$C$5:$C$112,$AB2071),"NÃO INFORMADO")</f>
        <v>CAL</v>
      </c>
      <c r="D2071" s="17" t="str">
        <f>IFERROR(INDEX(Cadastro!$D$5:$D$112,$AB2071),"")</f>
        <v>6x1</v>
      </c>
      <c r="E2071" s="17" t="str">
        <f>IFERROR(INDEX(Cadastro!$G$5:$G$112,$AB2071),"")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folga da escala 5x2",IF($Y2071="Folga",IF(AND($D2071="5x2",OR(WEEKDAY($F2071,2)=6,WEEKDAY($F2071,2)=7)),"Folga de fim de semana da escala 5x2",IF(AND(OR($D2071="6x1",$D2071="FF 6x1"),WEEKDAY($F2071,2)=6,AND($A2071=$A2060,$L2060&gt;0)),"Folga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$112,$AB2071),"")="",IF($L2071&gt;0,1,0),IF(IFERROR(INDEX(Cadastro!$F$5:$F$112,$AB2071),"")&lt;=IFERROR(INDEX(Parâmetros!$B$39:$B$48,MATCH($E2071,Parâmetros!$A$39:$A$48,0)),99),IFERROR(INDEX(Cadastro!$F$5:$F$112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$112,$AB2071),"")="",0,IF(IFERROR(INDEX(Cadastro!$F$5:$F$112,$AB2071),"")&gt;IFERROR(INDEX(Parâmetros!$B$39:$B$48,MATCH($E2071,Parâmetros!$A$39:$A$48,0)),99),IFERROR(INDEX(Cadastro!$F$5:$F$112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registro"),IF(AND($AB2071&lt;&gt;$AB2070,IFERROR(INDEX(Cadastro!$F$5:$F$112,$AB2071),"")=""),"Indeterminado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IFERROR(MATCH($A2071&amp;"|"&amp;TEXT(_xlfn.MAXIFS(Cadastro!$E$5:$E$112,Cadastro!$A$5:$A$112,$A2071,Cadastro!$E$5:$E$112,"&lt;="&amp;$F2071),"yyyymmdd"),Cadastro!$I$5:$I$112,0),"")</f>
        <v>75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53665</v>
      </c>
      <c r="B2072" s="17" t="s">
        <v>215</v>
      </c>
      <c r="C2072" s="17" t="str">
        <f>IFERROR(INDEX(Cadastro!$C$5:$C$112,$AB2072),"NÃO INFORMADO")</f>
        <v>CAL</v>
      </c>
      <c r="D2072" s="17" t="str">
        <f>IFERROR(INDEX(Cadastro!$D$5:$D$112,$AB2072),"")</f>
        <v>6x1</v>
      </c>
      <c r="E2072" s="17" t="str">
        <f>IFERROR(INDEX(Cadastro!$G$5:$G$112,$AB2072),"")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folga da escala 5x2",IF($Y2072="Folga",IF(AND($D2072="5x2",OR(WEEKDAY($F2072,2)=6,WEEKDAY($F2072,2)=7)),"Folga de fim de semana da escala 5x2",IF(AND(OR($D2072="6x1",$D2072="FF 6x1"),WEEKDAY($F2072,2)=6,AND($A2072=$A2061,$L2061&gt;0)),"Folga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$112,$AB2072),"")="",IF($L2072&gt;0,1,0),IF(IFERROR(INDEX(Cadastro!$F$5:$F$112,$AB2072),"")&lt;=IFERROR(INDEX(Parâmetros!$B$39:$B$48,MATCH($E2072,Parâmetros!$A$39:$A$48,0)),99),IFERROR(INDEX(Cadastro!$F$5:$F$112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$112,$AB2072),"")="",0,IF(IFERROR(INDEX(Cadastro!$F$5:$F$112,$AB2072),"")&gt;IFERROR(INDEX(Parâmetros!$B$39:$B$48,MATCH($E2072,Parâmetros!$A$39:$A$48,0)),99),IFERROR(INDEX(Cadastro!$F$5:$F$112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registro"),IF(AND($AB2072&lt;&gt;$AB2071,IFERROR(INDEX(Cadastro!$F$5:$F$112,$AB2072),"")=""),"Indeterminado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IFERROR(MATCH($A2072&amp;"|"&amp;TEXT(_xlfn.MAXIFS(Cadastro!$E$5:$E$112,Cadastro!$A$5:$A$112,$A2072,Cadastro!$E$5:$E$112,"&lt;="&amp;$F2072),"yyyymmdd"),Cadastro!$I$5:$I$112,0),"")</f>
        <v>75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53665</v>
      </c>
      <c r="B2073" s="17" t="s">
        <v>215</v>
      </c>
      <c r="C2073" s="17" t="str">
        <f>IFERROR(INDEX(Cadastro!$C$5:$C$112,$AB2073),"NÃO INFORMADO")</f>
        <v>CAL</v>
      </c>
      <c r="D2073" s="17" t="str">
        <f>IFERROR(INDEX(Cadastro!$D$5:$D$112,$AB2073),"")</f>
        <v>6x1</v>
      </c>
      <c r="E2073" s="17" t="str">
        <f>IFERROR(INDEX(Cadastro!$G$5:$G$112,$AB2073),"")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folga da escala 5x2",IF($Y2073="Folga",IF(AND($D2073="5x2",OR(WEEKDAY($F2073,2)=6,WEEKDAY($F2073,2)=7)),"Folga de fim de semana da escala 5x2",IF(AND(OR($D2073="6x1",$D2073="FF 6x1"),WEEKDAY($F2073,2)=6,AND($A2073=$A2062,$L2062&gt;0)),"Folga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$112,$AB2073),"")="",IF($L2073&gt;0,1,0),IF(IFERROR(INDEX(Cadastro!$F$5:$F$112,$AB2073),"")&lt;=IFERROR(INDEX(Parâmetros!$B$39:$B$48,MATCH($E2073,Parâmetros!$A$39:$A$48,0)),99),IFERROR(INDEX(Cadastro!$F$5:$F$112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$112,$AB2073),"")="",0,IF(IFERROR(INDEX(Cadastro!$F$5:$F$112,$AB2073),"")&gt;IFERROR(INDEX(Parâmetros!$B$39:$B$48,MATCH($E2073,Parâmetros!$A$39:$A$48,0)),99),IFERROR(INDEX(Cadastro!$F$5:$F$112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registro"),IF(AND($AB2073&lt;&gt;$AB2072,IFERROR(INDEX(Cadastro!$F$5:$F$112,$AB2073),"")=""),"Indeterminado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IFERROR(MATCH($A2073&amp;"|"&amp;TEXT(_xlfn.MAXIFS(Cadastro!$E$5:$E$112,Cadastro!$A$5:$A$112,$A2073,Cadastro!$E$5:$E$112,"&lt;="&amp;$F2073),"yyyymmdd"),Cadastro!$I$5:$I$112,0),"")</f>
        <v>75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53665</v>
      </c>
      <c r="B2074" s="17" t="s">
        <v>215</v>
      </c>
      <c r="C2074" s="17" t="str">
        <f>IFERROR(INDEX(Cadastro!$C$5:$C$112,$AB2074),"NÃO INFORMADO")</f>
        <v>CAL</v>
      </c>
      <c r="D2074" s="17" t="str">
        <f>IFERROR(INDEX(Cadastro!$D$5:$D$112,$AB2074),"")</f>
        <v>6x1</v>
      </c>
      <c r="E2074" s="17" t="str">
        <f>IFERROR(INDEX(Cadastro!$G$5:$G$112,$AB2074),"")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folga da escala 5x2",IF($Y2074="Folga",IF(AND($D2074="5x2",OR(WEEKDAY($F2074,2)=6,WEEKDAY($F2074,2)=7)),"Folga de fim de semana da escala 5x2",IF(AND(OR($D2074="6x1",$D2074="FF 6x1"),WEEKDAY($F2074,2)=6,AND($A2074=$A2063,$L2063&gt;0)),"Folga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$112,$AB2074),"")="",IF($L2074&gt;0,1,0),IF(IFERROR(INDEX(Cadastro!$F$5:$F$112,$AB2074),"")&lt;=IFERROR(INDEX(Parâmetros!$B$39:$B$48,MATCH($E2074,Parâmetros!$A$39:$A$48,0)),99),IFERROR(INDEX(Cadastro!$F$5:$F$112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$112,$AB2074),"")="",0,IF(IFERROR(INDEX(Cadastro!$F$5:$F$112,$AB2074),"")&gt;IFERROR(INDEX(Parâmetros!$B$39:$B$48,MATCH($E2074,Parâmetros!$A$39:$A$48,0)),99),IFERROR(INDEX(Cadastro!$F$5:$F$112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registro"),IF(AND($AB2074&lt;&gt;$AB2073,IFERROR(INDEX(Cadastro!$F$5:$F$112,$AB2074),"")=""),"Indeterminado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IFERROR(MATCH($A2074&amp;"|"&amp;TEXT(_xlfn.MAXIFS(Cadastro!$E$5:$E$112,Cadastro!$A$5:$A$112,$A2074,Cadastro!$E$5:$E$112,"&lt;="&amp;$F2074),"yyyymmdd"),Cadastro!$I$5:$I$112,0),"")</f>
        <v>75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53665</v>
      </c>
      <c r="B2075" s="17" t="s">
        <v>215</v>
      </c>
      <c r="C2075" s="17" t="str">
        <f>IFERROR(INDEX(Cadastro!$C$5:$C$112,$AB2075),"NÃO INFORMADO")</f>
        <v>CAL</v>
      </c>
      <c r="D2075" s="17" t="str">
        <f>IFERROR(INDEX(Cadastro!$D$5:$D$112,$AB2075),"")</f>
        <v>6x1</v>
      </c>
      <c r="E2075" s="17" t="str">
        <f>IFERROR(INDEX(Cadastro!$G$5:$G$112,$AB2075),"")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folga da escala 5x2",IF($Y2075="Folga",IF(AND($D2075="5x2",OR(WEEKDAY($F2075,2)=6,WEEKDAY($F2075,2)=7)),"Folga de fim de semana da escala 5x2",IF(AND(OR($D2075="6x1",$D2075="FF 6x1"),WEEKDAY($F2075,2)=6,AND($A2075=$A2064,$L2064&gt;0)),"Folga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$112,$AB2075),"")="",IF($L2075&gt;0,1,0),IF(IFERROR(INDEX(Cadastro!$F$5:$F$112,$AB2075),"")&lt;=IFERROR(INDEX(Parâmetros!$B$39:$B$48,MATCH($E2075,Parâmetros!$A$39:$A$48,0)),99),IFERROR(INDEX(Cadastro!$F$5:$F$112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$112,$AB2075),"")="",0,IF(IFERROR(INDEX(Cadastro!$F$5:$F$112,$AB2075),"")&gt;IFERROR(INDEX(Parâmetros!$B$39:$B$48,MATCH($E2075,Parâmetros!$A$39:$A$48,0)),99),IFERROR(INDEX(Cadastro!$F$5:$F$112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registro"),IF(AND($AB2075&lt;&gt;$AB2074,IFERROR(INDEX(Cadastro!$F$5:$F$112,$AB2075),"")=""),"Indeterminado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IFERROR(MATCH($A2075&amp;"|"&amp;TEXT(_xlfn.MAXIFS(Cadastro!$E$5:$E$112,Cadastro!$A$5:$A$112,$A2075,Cadastro!$E$5:$E$112,"&lt;="&amp;$F2075),"yyyymmdd"),Cadastro!$I$5:$I$112,0),"")</f>
        <v>75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53665</v>
      </c>
      <c r="B2076" s="17" t="s">
        <v>215</v>
      </c>
      <c r="C2076" s="17" t="str">
        <f>IFERROR(INDEX(Cadastro!$C$5:$C$112,$AB2076),"NÃO INFORMADO")</f>
        <v>CAL</v>
      </c>
      <c r="D2076" s="17" t="str">
        <f>IFERROR(INDEX(Cadastro!$D$5:$D$112,$AB2076),"")</f>
        <v>6x1</v>
      </c>
      <c r="E2076" s="17" t="str">
        <f>IFERROR(INDEX(Cadastro!$G$5:$G$112,$AB2076),"")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folga da escala 5x2",IF($Y2076="Folga",IF(AND($D2076="5x2",OR(WEEKDAY($F2076,2)=6,WEEKDAY($F2076,2)=7)),"Folga de fim de semana da escala 5x2",IF(AND(OR($D2076="6x1",$D2076="FF 6x1"),WEEKDAY($F2076,2)=6,AND($A2076=$A2065,$L2065&gt;0)),"Folga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$112,$AB2076),"")="",IF($L2076&gt;0,1,0),IF(IFERROR(INDEX(Cadastro!$F$5:$F$112,$AB2076),"")&lt;=IFERROR(INDEX(Parâmetros!$B$39:$B$48,MATCH($E2076,Parâmetros!$A$39:$A$48,0)),99),IFERROR(INDEX(Cadastro!$F$5:$F$112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$112,$AB2076),"")="",0,IF(IFERROR(INDEX(Cadastro!$F$5:$F$112,$AB2076),"")&gt;IFERROR(INDEX(Parâmetros!$B$39:$B$48,MATCH($E2076,Parâmetros!$A$39:$A$48,0)),99),IFERROR(INDEX(Cadastro!$F$5:$F$112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registro"),IF(AND($AB2076&lt;&gt;$AB2075,IFERROR(INDEX(Cadastro!$F$5:$F$112,$AB2076),"")=""),"Indeterminado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IFERROR(MATCH($A2076&amp;"|"&amp;TEXT(_xlfn.MAXIFS(Cadastro!$E$5:$E$112,Cadastro!$A$5:$A$112,$A2076,Cadastro!$E$5:$E$112,"&lt;="&amp;$F2076),"yyyymmdd"),Cadastro!$I$5:$I$112,0),"")</f>
        <v>75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53665</v>
      </c>
      <c r="B2077" s="17" t="s">
        <v>215</v>
      </c>
      <c r="C2077" s="17" t="str">
        <f>IFERROR(INDEX(Cadastro!$C$5:$C$112,$AB2077),"NÃO INFORMADO")</f>
        <v>CAL</v>
      </c>
      <c r="D2077" s="17" t="str">
        <f>IFERROR(INDEX(Cadastro!$D$5:$D$112,$AB2077),"")</f>
        <v>6x1</v>
      </c>
      <c r="E2077" s="17" t="str">
        <f>IFERROR(INDEX(Cadastro!$G$5:$G$112,$AB2077),"")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folga da escala 5x2",IF($Y2077="Folga",IF(AND($D2077="5x2",OR(WEEKDAY($F2077,2)=6,WEEKDAY($F2077,2)=7)),"Folga de fim de semana da escala 5x2",IF(AND(OR($D2077="6x1",$D2077="FF 6x1"),WEEKDAY($F2077,2)=6,AND($A2077=$A2066,$L2066&gt;0)),"Folga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$112,$AB2077),"")="",IF($L2077&gt;0,1,0),IF(IFERROR(INDEX(Cadastro!$F$5:$F$112,$AB2077),"")&lt;=IFERROR(INDEX(Parâmetros!$B$39:$B$48,MATCH($E2077,Parâmetros!$A$39:$A$48,0)),99),IFERROR(INDEX(Cadastro!$F$5:$F$112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$112,$AB2077),"")="",0,IF(IFERROR(INDEX(Cadastro!$F$5:$F$112,$AB2077),"")&gt;IFERROR(INDEX(Parâmetros!$B$39:$B$48,MATCH($E2077,Parâmetros!$A$39:$A$48,0)),99),IFERROR(INDEX(Cadastro!$F$5:$F$112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registro"),IF(AND($AB2077&lt;&gt;$AB2076,IFERROR(INDEX(Cadastro!$F$5:$F$112,$AB2077),"")=""),"Indeterminado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IFERROR(MATCH($A2077&amp;"|"&amp;TEXT(_xlfn.MAXIFS(Cadastro!$E$5:$E$112,Cadastro!$A$5:$A$112,$A2077,Cadastro!$E$5:$E$112,"&lt;="&amp;$F2077),"yyyymmdd"),Cadastro!$I$5:$I$112,0),"")</f>
        <v>75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53665</v>
      </c>
      <c r="B2078" s="17" t="s">
        <v>215</v>
      </c>
      <c r="C2078" s="17" t="str">
        <f>IFERROR(INDEX(Cadastro!$C$5:$C$112,$AB2078),"NÃO INFORMADO")</f>
        <v>CAL</v>
      </c>
      <c r="D2078" s="17" t="str">
        <f>IFERROR(INDEX(Cadastro!$D$5:$D$112,$AB2078),"")</f>
        <v>6x1</v>
      </c>
      <c r="E2078" s="17" t="str">
        <f>IFERROR(INDEX(Cadastro!$G$5:$G$112,$AB2078),"")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folga da escala 5x2",IF($Y2078="Folga",IF(AND($D2078="5x2",OR(WEEKDAY($F2078,2)=6,WEEKDAY($F2078,2)=7)),"Folga de fim de semana da escala 5x2",IF(AND(OR($D2078="6x1",$D2078="FF 6x1"),WEEKDAY($F2078,2)=6,AND($A2078=$A2067,$L2067&gt;0)),"Folga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$112,$AB2078),"")="",IF($L2078&gt;0,1,0),IF(IFERROR(INDEX(Cadastro!$F$5:$F$112,$AB2078),"")&lt;=IFERROR(INDEX(Parâmetros!$B$39:$B$48,MATCH($E2078,Parâmetros!$A$39:$A$48,0)),99),IFERROR(INDEX(Cadastro!$F$5:$F$112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$112,$AB2078),"")="",0,IF(IFERROR(INDEX(Cadastro!$F$5:$F$112,$AB2078),"")&gt;IFERROR(INDEX(Parâmetros!$B$39:$B$48,MATCH($E2078,Parâmetros!$A$39:$A$48,0)),99),IFERROR(INDEX(Cadastro!$F$5:$F$112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registro"),IF(AND($AB2078&lt;&gt;$AB2077,IFERROR(INDEX(Cadastro!$F$5:$F$112,$AB2078),"")=""),"Indeterminado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IFERROR(MATCH($A2078&amp;"|"&amp;TEXT(_xlfn.MAXIFS(Cadastro!$E$5:$E$112,Cadastro!$A$5:$A$112,$A2078,Cadastro!$E$5:$E$112,"&lt;="&amp;$F2078),"yyyymmdd"),Cadastro!$I$5:$I$112,0),"")</f>
        <v>75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53665</v>
      </c>
      <c r="B2079" s="17" t="s">
        <v>215</v>
      </c>
      <c r="C2079" s="17" t="str">
        <f>IFERROR(INDEX(Cadastro!$C$5:$C$112,$AB2079),"NÃO INFORMADO")</f>
        <v>CAL</v>
      </c>
      <c r="D2079" s="17" t="str">
        <f>IFERROR(INDEX(Cadastro!$D$5:$D$112,$AB2079),"")</f>
        <v>6x1</v>
      </c>
      <c r="E2079" s="17" t="str">
        <f>IFERROR(INDEX(Cadastro!$G$5:$G$112,$AB2079),"")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folga da escala 5x2",IF($Y2079="Folga",IF(AND($D2079="5x2",OR(WEEKDAY($F2079,2)=6,WEEKDAY($F2079,2)=7)),"Folga de fim de semana da escala 5x2",IF(AND(OR($D2079="6x1",$D2079="FF 6x1"),WEEKDAY($F2079,2)=6,AND($A2079=$A2068,$L2068&gt;0)),"Folga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$112,$AB2079),"")="",IF($L2079&gt;0,1,0),IF(IFERROR(INDEX(Cadastro!$F$5:$F$112,$AB2079),"")&lt;=IFERROR(INDEX(Parâmetros!$B$39:$B$48,MATCH($E2079,Parâmetros!$A$39:$A$48,0)),99),IFERROR(INDEX(Cadastro!$F$5:$F$112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$112,$AB2079),"")="",0,IF(IFERROR(INDEX(Cadastro!$F$5:$F$112,$AB2079),"")&gt;IFERROR(INDEX(Parâmetros!$B$39:$B$48,MATCH($E2079,Parâmetros!$A$39:$A$48,0)),99),IFERROR(INDEX(Cadastro!$F$5:$F$112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registro"),IF(AND($AB2079&lt;&gt;$AB2078,IFERROR(INDEX(Cadastro!$F$5:$F$112,$AB2079),"")=""),"Indeterminado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IFERROR(MATCH($A2079&amp;"|"&amp;TEXT(_xlfn.MAXIFS(Cadastro!$E$5:$E$112,Cadastro!$A$5:$A$112,$A2079,Cadastro!$E$5:$E$112,"&lt;="&amp;$F2079),"yyyymmdd"),Cadastro!$I$5:$I$112,0),"")</f>
        <v>75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53665</v>
      </c>
      <c r="B2080" s="17" t="s">
        <v>215</v>
      </c>
      <c r="C2080" s="17" t="str">
        <f>IFERROR(INDEX(Cadastro!$C$5:$C$112,$AB2080),"NÃO INFORMADO")</f>
        <v>CAL</v>
      </c>
      <c r="D2080" s="17" t="str">
        <f>IFERROR(INDEX(Cadastro!$D$5:$D$112,$AB2080),"")</f>
        <v>6x1</v>
      </c>
      <c r="E2080" s="17" t="str">
        <f>IFERROR(INDEX(Cadastro!$G$5:$G$112,$AB2080),"")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folga da escala 5x2",IF($Y2080="Folga",IF(AND($D2080="5x2",OR(WEEKDAY($F2080,2)=6,WEEKDAY($F2080,2)=7)),"Folga de fim de semana da escala 5x2",IF(AND(OR($D2080="6x1",$D2080="FF 6x1"),WEEKDAY($F2080,2)=6,AND($A2080=$A2069,$L2069&gt;0)),"Folga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$112,$AB2080),"")="",IF($L2080&gt;0,1,0),IF(IFERROR(INDEX(Cadastro!$F$5:$F$112,$AB2080),"")&lt;=IFERROR(INDEX(Parâmetros!$B$39:$B$48,MATCH($E2080,Parâmetros!$A$39:$A$48,0)),99),IFERROR(INDEX(Cadastro!$F$5:$F$112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$112,$AB2080),"")="",0,IF(IFERROR(INDEX(Cadastro!$F$5:$F$112,$AB2080),"")&gt;IFERROR(INDEX(Parâmetros!$B$39:$B$48,MATCH($E2080,Parâmetros!$A$39:$A$48,0)),99),IFERROR(INDEX(Cadastro!$F$5:$F$112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registro"),IF(AND($AB2080&lt;&gt;$AB2079,IFERROR(INDEX(Cadastro!$F$5:$F$112,$AB2080),"")=""),"Indeterminado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IFERROR(MATCH($A2080&amp;"|"&amp;TEXT(_xlfn.MAXIFS(Cadastro!$E$5:$E$112,Cadastro!$A$5:$A$112,$A2080,Cadastro!$E$5:$E$112,"&lt;="&amp;$F2080),"yyyymmdd"),Cadastro!$I$5:$I$112,0),"")</f>
        <v>75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53665</v>
      </c>
      <c r="B2081" s="17" t="s">
        <v>215</v>
      </c>
      <c r="C2081" s="17" t="str">
        <f>IFERROR(INDEX(Cadastro!$C$5:$C$112,$AB2081),"NÃO INFORMADO")</f>
        <v>CAL</v>
      </c>
      <c r="D2081" s="17" t="str">
        <f>IFERROR(INDEX(Cadastro!$D$5:$D$112,$AB2081),"")</f>
        <v>6x1</v>
      </c>
      <c r="E2081" s="17" t="str">
        <f>IFERROR(INDEX(Cadastro!$G$5:$G$112,$AB2081),"")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folga da escala 5x2",IF($Y2081="Folga",IF(AND($D2081="5x2",OR(WEEKDAY($F2081,2)=6,WEEKDAY($F2081,2)=7)),"Folga de fim de semana da escala 5x2",IF(AND(OR($D2081="6x1",$D2081="FF 6x1"),WEEKDAY($F2081,2)=6,AND($A2081=$A2070,$L2070&gt;0)),"Folga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$112,$AB2081),"")="",IF($L2081&gt;0,1,0),IF(IFERROR(INDEX(Cadastro!$F$5:$F$112,$AB2081),"")&lt;=IFERROR(INDEX(Parâmetros!$B$39:$B$48,MATCH($E2081,Parâmetros!$A$39:$A$48,0)),99),IFERROR(INDEX(Cadastro!$F$5:$F$112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$112,$AB2081),"")="",0,IF(IFERROR(INDEX(Cadastro!$F$5:$F$112,$AB2081),"")&gt;IFERROR(INDEX(Parâmetros!$B$39:$B$48,MATCH($E2081,Parâmetros!$A$39:$A$48,0)),99),IFERROR(INDEX(Cadastro!$F$5:$F$112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registro"),IF(AND($AB2081&lt;&gt;$AB2080,IFERROR(INDEX(Cadastro!$F$5:$F$112,$AB2081),"")=""),"Indeterminado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IFERROR(MATCH($A2081&amp;"|"&amp;TEXT(_xlfn.MAXIFS(Cadastro!$E$5:$E$112,Cadastro!$A$5:$A$112,$A2081,Cadastro!$E$5:$E$112,"&lt;="&amp;$F2081),"yyyymmdd"),Cadastro!$I$5:$I$112,0),"")</f>
        <v>75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53665</v>
      </c>
      <c r="B2082" s="17" t="s">
        <v>215</v>
      </c>
      <c r="C2082" s="17" t="str">
        <f>IFERROR(INDEX(Cadastro!$C$5:$C$112,$AB2082),"NÃO INFORMADO")</f>
        <v>CAL</v>
      </c>
      <c r="D2082" s="17" t="str">
        <f>IFERROR(INDEX(Cadastro!$D$5:$D$112,$AB2082),"")</f>
        <v>6x1</v>
      </c>
      <c r="E2082" s="17" t="str">
        <f>IFERROR(INDEX(Cadastro!$G$5:$G$112,$AB2082),"")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folga da escala 5x2",IF($Y2082="Folga",IF(AND($D2082="5x2",OR(WEEKDAY($F2082,2)=6,WEEKDAY($F2082,2)=7)),"Folga de fim de semana da escala 5x2",IF(AND(OR($D2082="6x1",$D2082="FF 6x1"),WEEKDAY($F2082,2)=6,AND($A2082=$A2071,$L2071&gt;0)),"Folga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$112,$AB2082),"")="",IF($L2082&gt;0,1,0),IF(IFERROR(INDEX(Cadastro!$F$5:$F$112,$AB2082),"")&lt;=IFERROR(INDEX(Parâmetros!$B$39:$B$48,MATCH($E2082,Parâmetros!$A$39:$A$48,0)),99),IFERROR(INDEX(Cadastro!$F$5:$F$112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$112,$AB2082),"")="",0,IF(IFERROR(INDEX(Cadastro!$F$5:$F$112,$AB2082),"")&gt;IFERROR(INDEX(Parâmetros!$B$39:$B$48,MATCH($E2082,Parâmetros!$A$39:$A$48,0)),99),IFERROR(INDEX(Cadastro!$F$5:$F$112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registro"),IF(AND($AB2082&lt;&gt;$AB2081,IFERROR(INDEX(Cadastro!$F$5:$F$112,$AB2082),"")=""),"Indeterminado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IFERROR(MATCH($A2082&amp;"|"&amp;TEXT(_xlfn.MAXIFS(Cadastro!$E$5:$E$112,Cadastro!$A$5:$A$112,$A2082,Cadastro!$E$5:$E$112,"&lt;="&amp;$F2082),"yyyymmdd"),Cadastro!$I$5:$I$112,0),"")</f>
        <v>75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53665</v>
      </c>
      <c r="B2083" s="17" t="s">
        <v>215</v>
      </c>
      <c r="C2083" s="17" t="str">
        <f>IFERROR(INDEX(Cadastro!$C$5:$C$112,$AB2083),"NÃO INFORMADO")</f>
        <v>CAL</v>
      </c>
      <c r="D2083" s="17" t="str">
        <f>IFERROR(INDEX(Cadastro!$D$5:$D$112,$AB2083),"")</f>
        <v>6x1</v>
      </c>
      <c r="E2083" s="17" t="str">
        <f>IFERROR(INDEX(Cadastro!$G$5:$G$112,$AB2083),"")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folga da escala 5x2",IF($Y2083="Folga",IF(AND($D2083="5x2",OR(WEEKDAY($F2083,2)=6,WEEKDAY($F2083,2)=7)),"Folga de fim de semana da escala 5x2",IF(AND(OR($D2083="6x1",$D2083="FF 6x1"),WEEKDAY($F2083,2)=6,AND($A2083=$A2072,$L2072&gt;0)),"Folga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$112,$AB2083),"")="",IF($L2083&gt;0,1,0),IF(IFERROR(INDEX(Cadastro!$F$5:$F$112,$AB2083),"")&lt;=IFERROR(INDEX(Parâmetros!$B$39:$B$48,MATCH($E2083,Parâmetros!$A$39:$A$48,0)),99),IFERROR(INDEX(Cadastro!$F$5:$F$112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$112,$AB2083),"")="",0,IF(IFERROR(INDEX(Cadastro!$F$5:$F$112,$AB2083),"")&gt;IFERROR(INDEX(Parâmetros!$B$39:$B$48,MATCH($E2083,Parâmetros!$A$39:$A$48,0)),99),IFERROR(INDEX(Cadastro!$F$5:$F$112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registro"),IF(AND($AB2083&lt;&gt;$AB2082,IFERROR(INDEX(Cadastro!$F$5:$F$112,$AB2083),"")=""),"Indeterminado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IFERROR(MATCH($A2083&amp;"|"&amp;TEXT(_xlfn.MAXIFS(Cadastro!$E$5:$E$112,Cadastro!$A$5:$A$112,$A2083,Cadastro!$E$5:$E$112,"&lt;="&amp;$F2083),"yyyymmdd"),Cadastro!$I$5:$I$112,0),"")</f>
        <v>75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53665</v>
      </c>
      <c r="B2084" s="17" t="s">
        <v>215</v>
      </c>
      <c r="C2084" s="17" t="str">
        <f>IFERROR(INDEX(Cadastro!$C$5:$C$112,$AB2084),"NÃO INFORMADO")</f>
        <v>CAL</v>
      </c>
      <c r="D2084" s="17" t="str">
        <f>IFERROR(INDEX(Cadastro!$D$5:$D$112,$AB2084),"")</f>
        <v>6x1</v>
      </c>
      <c r="E2084" s="17" t="str">
        <f>IFERROR(INDEX(Cadastro!$G$5:$G$112,$AB2084),"")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folga da escala 5x2",IF($Y2084="Folga",IF(AND($D2084="5x2",OR(WEEKDAY($F2084,2)=6,WEEKDAY($F2084,2)=7)),"Folga de fim de semana da escala 5x2",IF(AND(OR($D2084="6x1",$D2084="FF 6x1"),WEEKDAY($F2084,2)=6,AND($A2084=$A2073,$L2073&gt;0)),"Folga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$112,$AB2084),"")="",IF($L2084&gt;0,1,0),IF(IFERROR(INDEX(Cadastro!$F$5:$F$112,$AB2084),"")&lt;=IFERROR(INDEX(Parâmetros!$B$39:$B$48,MATCH($E2084,Parâmetros!$A$39:$A$48,0)),99),IFERROR(INDEX(Cadastro!$F$5:$F$112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$112,$AB2084),"")="",0,IF(IFERROR(INDEX(Cadastro!$F$5:$F$112,$AB2084),"")&gt;IFERROR(INDEX(Parâmetros!$B$39:$B$48,MATCH($E2084,Parâmetros!$A$39:$A$48,0)),99),IFERROR(INDEX(Cadastro!$F$5:$F$112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registro"),IF(AND($AB2084&lt;&gt;$AB2083,IFERROR(INDEX(Cadastro!$F$5:$F$112,$AB2084),"")=""),"Indeterminado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IFERROR(MATCH($A2084&amp;"|"&amp;TEXT(_xlfn.MAXIFS(Cadastro!$E$5:$E$112,Cadastro!$A$5:$A$112,$A2084,Cadastro!$E$5:$E$112,"&lt;="&amp;$F2084),"yyyymmdd"),Cadastro!$I$5:$I$112,0),"")</f>
        <v>75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53665</v>
      </c>
      <c r="B2085" s="17" t="s">
        <v>215</v>
      </c>
      <c r="C2085" s="17" t="str">
        <f>IFERROR(INDEX(Cadastro!$C$5:$C$112,$AB2085),"NÃO INFORMADO")</f>
        <v>CAL</v>
      </c>
      <c r="D2085" s="17" t="str">
        <f>IFERROR(INDEX(Cadastro!$D$5:$D$112,$AB2085),"")</f>
        <v>6x1</v>
      </c>
      <c r="E2085" s="17" t="str">
        <f>IFERROR(INDEX(Cadastro!$G$5:$G$112,$AB2085),"")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folga da escala 5x2",IF($Y2085="Folga",IF(AND($D2085="5x2",OR(WEEKDAY($F2085,2)=6,WEEKDAY($F2085,2)=7)),"Folga de fim de semana da escala 5x2",IF(AND(OR($D2085="6x1",$D2085="FF 6x1"),WEEKDAY($F2085,2)=6,AND($A2085=$A2074,$L2074&gt;0)),"Folga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$112,$AB2085),"")="",IF($L2085&gt;0,1,0),IF(IFERROR(INDEX(Cadastro!$F$5:$F$112,$AB2085),"")&lt;=IFERROR(INDEX(Parâmetros!$B$39:$B$48,MATCH($E2085,Parâmetros!$A$39:$A$48,0)),99),IFERROR(INDEX(Cadastro!$F$5:$F$112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$112,$AB2085),"")="",0,IF(IFERROR(INDEX(Cadastro!$F$5:$F$112,$AB2085),"")&gt;IFERROR(INDEX(Parâmetros!$B$39:$B$48,MATCH($E2085,Parâmetros!$A$39:$A$48,0)),99),IFERROR(INDEX(Cadastro!$F$5:$F$112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registro"),IF(AND($AB2085&lt;&gt;$AB2084,IFERROR(INDEX(Cadastro!$F$5:$F$112,$AB2085),"")=""),"Indeterminado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IFERROR(MATCH($A2085&amp;"|"&amp;TEXT(_xlfn.MAXIFS(Cadastro!$E$5:$E$112,Cadastro!$A$5:$A$112,$A2085,Cadastro!$E$5:$E$112,"&lt;="&amp;$F2085),"yyyymmdd"),Cadastro!$I$5:$I$112,0),"")</f>
        <v>75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53665</v>
      </c>
      <c r="B2086" s="17" t="s">
        <v>215</v>
      </c>
      <c r="C2086" s="17" t="str">
        <f>IFERROR(INDEX(Cadastro!$C$5:$C$112,$AB2086),"NÃO INFORMADO")</f>
        <v>CAL</v>
      </c>
      <c r="D2086" s="17" t="str">
        <f>IFERROR(INDEX(Cadastro!$D$5:$D$112,$AB2086),"")</f>
        <v>6x1</v>
      </c>
      <c r="E2086" s="17" t="str">
        <f>IFERROR(INDEX(Cadastro!$G$5:$G$112,$AB2086),"")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folga da escala 5x2",IF($Y2086="Folga",IF(AND($D2086="5x2",OR(WEEKDAY($F2086,2)=6,WEEKDAY($F2086,2)=7)),"Folga de fim de semana da escala 5x2",IF(AND(OR($D2086="6x1",$D2086="FF 6x1"),WEEKDAY($F2086,2)=6,AND($A2086=$A2075,$L2075&gt;0)),"Folga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$112,$AB2086),"")="",IF($L2086&gt;0,1,0),IF(IFERROR(INDEX(Cadastro!$F$5:$F$112,$AB2086),"")&lt;=IFERROR(INDEX(Parâmetros!$B$39:$B$48,MATCH($E2086,Parâmetros!$A$39:$A$48,0)),99),IFERROR(INDEX(Cadastro!$F$5:$F$112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$112,$AB2086),"")="",0,IF(IFERROR(INDEX(Cadastro!$F$5:$F$112,$AB2086),"")&gt;IFERROR(INDEX(Parâmetros!$B$39:$B$48,MATCH($E2086,Parâmetros!$A$39:$A$48,0)),99),IFERROR(INDEX(Cadastro!$F$5:$F$112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registro"),IF(AND($AB2086&lt;&gt;$AB2085,IFERROR(INDEX(Cadastro!$F$5:$F$112,$AB2086),"")=""),"Indeterminado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IFERROR(MATCH($A2086&amp;"|"&amp;TEXT(_xlfn.MAXIFS(Cadastro!$E$5:$E$112,Cadastro!$A$5:$A$112,$A2086,Cadastro!$E$5:$E$112,"&lt;="&amp;$F2086),"yyyymmdd"),Cadastro!$I$5:$I$112,0),"")</f>
        <v>75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53665</v>
      </c>
      <c r="B2087" s="17" t="s">
        <v>215</v>
      </c>
      <c r="C2087" s="17" t="str">
        <f>IFERROR(INDEX(Cadastro!$C$5:$C$112,$AB2087),"NÃO INFORMADO")</f>
        <v>CAL</v>
      </c>
      <c r="D2087" s="17" t="str">
        <f>IFERROR(INDEX(Cadastro!$D$5:$D$112,$AB2087),"")</f>
        <v>6x1</v>
      </c>
      <c r="E2087" s="17" t="str">
        <f>IFERROR(INDEX(Cadastro!$G$5:$G$112,$AB2087),"")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folga da escala 5x2",IF($Y2087="Folga",IF(AND($D2087="5x2",OR(WEEKDAY($F2087,2)=6,WEEKDAY($F2087,2)=7)),"Folga de fim de semana da escala 5x2",IF(AND(OR($D2087="6x1",$D2087="FF 6x1"),WEEKDAY($F2087,2)=6,AND($A2087=$A2076,$L2076&gt;0)),"Folga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$112,$AB2087),"")="",IF($L2087&gt;0,1,0),IF(IFERROR(INDEX(Cadastro!$F$5:$F$112,$AB2087),"")&lt;=IFERROR(INDEX(Parâmetros!$B$39:$B$48,MATCH($E2087,Parâmetros!$A$39:$A$48,0)),99),IFERROR(INDEX(Cadastro!$F$5:$F$112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$112,$AB2087),"")="",0,IF(IFERROR(INDEX(Cadastro!$F$5:$F$112,$AB2087),"")&gt;IFERROR(INDEX(Parâmetros!$B$39:$B$48,MATCH($E2087,Parâmetros!$A$39:$A$48,0)),99),IFERROR(INDEX(Cadastro!$F$5:$F$112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registro"),IF(AND($AB2087&lt;&gt;$AB2086,IFERROR(INDEX(Cadastro!$F$5:$F$112,$AB2087),"")=""),"Indeterminado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IFERROR(MATCH($A2087&amp;"|"&amp;TEXT(_xlfn.MAXIFS(Cadastro!$E$5:$E$112,Cadastro!$A$5:$A$112,$A2087,Cadastro!$E$5:$E$112,"&lt;="&amp;$F2087),"yyyymmdd"),Cadastro!$I$5:$I$112,0),"")</f>
        <v>75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53665</v>
      </c>
      <c r="B2088" s="17" t="s">
        <v>215</v>
      </c>
      <c r="C2088" s="17" t="str">
        <f>IFERROR(INDEX(Cadastro!$C$5:$C$112,$AB2088),"NÃO INFORMADO")</f>
        <v>CAL</v>
      </c>
      <c r="D2088" s="17" t="str">
        <f>IFERROR(INDEX(Cadastro!$D$5:$D$112,$AB2088),"")</f>
        <v>6x1</v>
      </c>
      <c r="E2088" s="17" t="str">
        <f>IFERROR(INDEX(Cadastro!$G$5:$G$112,$AB2088),"")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folga da escala 5x2",IF($Y2088="Folga",IF(AND($D2088="5x2",OR(WEEKDAY($F2088,2)=6,WEEKDAY($F2088,2)=7)),"Folga de fim de semana da escala 5x2",IF(AND(OR($D2088="6x1",$D2088="FF 6x1"),WEEKDAY($F2088,2)=6,AND($A2088=$A2077,$L2077&gt;0)),"Folga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$112,$AB2088),"")="",IF($L2088&gt;0,1,0),IF(IFERROR(INDEX(Cadastro!$F$5:$F$112,$AB2088),"")&lt;=IFERROR(INDEX(Parâmetros!$B$39:$B$48,MATCH($E2088,Parâmetros!$A$39:$A$48,0)),99),IFERROR(INDEX(Cadastro!$F$5:$F$112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$112,$AB2088),"")="",0,IF(IFERROR(INDEX(Cadastro!$F$5:$F$112,$AB2088),"")&gt;IFERROR(INDEX(Parâmetros!$B$39:$B$48,MATCH($E2088,Parâmetros!$A$39:$A$48,0)),99),IFERROR(INDEX(Cadastro!$F$5:$F$112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registro"),IF(AND($AB2088&lt;&gt;$AB2087,IFERROR(INDEX(Cadastro!$F$5:$F$112,$AB2088),"")=""),"Indeterminado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IFERROR(MATCH($A2088&amp;"|"&amp;TEXT(_xlfn.MAXIFS(Cadastro!$E$5:$E$112,Cadastro!$A$5:$A$112,$A2088,Cadastro!$E$5:$E$112,"&lt;="&amp;$F2088),"yyyymmdd"),Cadastro!$I$5:$I$112,0),"")</f>
        <v>75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53665</v>
      </c>
      <c r="B2089" s="17" t="s">
        <v>215</v>
      </c>
      <c r="C2089" s="17" t="str">
        <f>IFERROR(INDEX(Cadastro!$C$5:$C$112,$AB2089),"NÃO INFORMADO")</f>
        <v>CAL</v>
      </c>
      <c r="D2089" s="17" t="str">
        <f>IFERROR(INDEX(Cadastro!$D$5:$D$112,$AB2089),"")</f>
        <v>6x1</v>
      </c>
      <c r="E2089" s="17" t="str">
        <f>IFERROR(INDEX(Cadastro!$G$5:$G$112,$AB2089),"")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folga da escala 5x2",IF($Y2089="Folga",IF(AND($D2089="5x2",OR(WEEKDAY($F2089,2)=6,WEEKDAY($F2089,2)=7)),"Folga de fim de semana da escala 5x2",IF(AND(OR($D2089="6x1",$D2089="FF 6x1"),WEEKDAY($F2089,2)=6,AND($A2089=$A2078,$L2078&gt;0)),"Folga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$112,$AB2089),"")="",IF($L2089&gt;0,1,0),IF(IFERROR(INDEX(Cadastro!$F$5:$F$112,$AB2089),"")&lt;=IFERROR(INDEX(Parâmetros!$B$39:$B$48,MATCH($E2089,Parâmetros!$A$39:$A$48,0)),99),IFERROR(INDEX(Cadastro!$F$5:$F$112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$112,$AB2089),"")="",0,IF(IFERROR(INDEX(Cadastro!$F$5:$F$112,$AB2089),"")&gt;IFERROR(INDEX(Parâmetros!$B$39:$B$48,MATCH($E2089,Parâmetros!$A$39:$A$48,0)),99),IFERROR(INDEX(Cadastro!$F$5:$F$112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registro"),IF(AND($AB2089&lt;&gt;$AB2088,IFERROR(INDEX(Cadastro!$F$5:$F$112,$AB2089),"")=""),"Indeterminado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IFERROR(MATCH($A2089&amp;"|"&amp;TEXT(_xlfn.MAXIFS(Cadastro!$E$5:$E$112,Cadastro!$A$5:$A$112,$A2089,Cadastro!$E$5:$E$112,"&lt;="&amp;$F2089),"yyyymmdd"),Cadastro!$I$5:$I$112,0),"")</f>
        <v>75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53665</v>
      </c>
      <c r="B2090" s="17" t="s">
        <v>215</v>
      </c>
      <c r="C2090" s="17" t="str">
        <f>IFERROR(INDEX(Cadastro!$C$5:$C$112,$AB2090),"NÃO INFORMADO")</f>
        <v>CAL</v>
      </c>
      <c r="D2090" s="17" t="str">
        <f>IFERROR(INDEX(Cadastro!$D$5:$D$112,$AB2090),"")</f>
        <v>6x1</v>
      </c>
      <c r="E2090" s="17" t="str">
        <f>IFERROR(INDEX(Cadastro!$G$5:$G$112,$AB2090),"")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folga da escala 5x2",IF($Y2090="Folga",IF(AND($D2090="5x2",OR(WEEKDAY($F2090,2)=6,WEEKDAY($F2090,2)=7)),"Folga de fim de semana da escala 5x2",IF(AND(OR($D2090="6x1",$D2090="FF 6x1"),WEEKDAY($F2090,2)=6,AND($A2090=$A2079,$L2079&gt;0)),"Folga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$112,$AB2090),"")="",IF($L2090&gt;0,1,0),IF(IFERROR(INDEX(Cadastro!$F$5:$F$112,$AB2090),"")&lt;=IFERROR(INDEX(Parâmetros!$B$39:$B$48,MATCH($E2090,Parâmetros!$A$39:$A$48,0)),99),IFERROR(INDEX(Cadastro!$F$5:$F$112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$112,$AB2090),"")="",0,IF(IFERROR(INDEX(Cadastro!$F$5:$F$112,$AB2090),"")&gt;IFERROR(INDEX(Parâmetros!$B$39:$B$48,MATCH($E2090,Parâmetros!$A$39:$A$48,0)),99),IFERROR(INDEX(Cadastro!$F$5:$F$112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registro"),IF(AND($AB2090&lt;&gt;$AB2089,IFERROR(INDEX(Cadastro!$F$5:$F$112,$AB2090),"")=""),"Indeterminado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IFERROR(MATCH($A2090&amp;"|"&amp;TEXT(_xlfn.MAXIFS(Cadastro!$E$5:$E$112,Cadastro!$A$5:$A$112,$A2090,Cadastro!$E$5:$E$112,"&lt;="&amp;$F2090),"yyyymmdd"),Cadastro!$I$5:$I$112,0),"")</f>
        <v>75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customHeight="1" x14ac:dyDescent="0.25">
      <c r="A2091" s="31">
        <v>56377</v>
      </c>
      <c r="B2091" s="17" t="s">
        <v>216</v>
      </c>
      <c r="C2091" s="17" t="str">
        <f>IFERROR(INDEX(Cadastro!$C$5:$C$112,$AB2091),"NÃO INFORMADO")</f>
        <v>AUT</v>
      </c>
      <c r="D2091" s="17" t="str">
        <f>IFERROR(INDEX(Cadastro!$D$5:$D$112,$AB2091),"")</f>
        <v>6x1</v>
      </c>
      <c r="E2091" s="17" t="str">
        <f>IFERROR(INDEX(Cadastro!$G$5:$G$112,$AB2091),"")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folga da escala 5x2",IF($Y2091="Folga",IF(AND($D2091="5x2",OR(WEEKDAY($F2091,2)=6,WEEKDAY($F2091,2)=7)),"Folga de fim de semana da escala 5x2",IF(AND(OR($D2091="6x1",$D2091="FF 6x1"),WEEKDAY($F2091,2)=6,AND($A2091=$A2080,$L2080&gt;0)),"Folga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$112,$AB2091),"")="",IF($L2091&gt;0,1,0),IF(IFERROR(INDEX(Cadastro!$F$5:$F$112,$AB2091),"")&lt;=IFERROR(INDEX(Parâmetros!$B$39:$B$48,MATCH($E2091,Parâmetros!$A$39:$A$48,0)),99),IFERROR(INDEX(Cadastro!$F$5:$F$112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$112,$AB2091),"")="",0,IF(IFERROR(INDEX(Cadastro!$F$5:$F$112,$AB2091),"")&gt;IFERROR(INDEX(Parâmetros!$B$39:$B$48,MATCH($E2091,Parâmetros!$A$39:$A$48,0)),99),IFERROR(INDEX(Cadastro!$F$5:$F$112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registro"),IF(AND($AB2091&lt;&gt;$AB2090,IFERROR(INDEX(Cadastro!$F$5:$F$112,$AB2091),"")=""),"Indeterminado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IFERROR(MATCH($A2091&amp;"|"&amp;TEXT(_xlfn.MAXIFS(Cadastro!$E$5:$E$112,Cadastro!$A$5:$A$112,$A2091,Cadastro!$E$5:$E$112,"&lt;="&amp;$F2091),"yyyymmdd"),Cadastro!$I$5:$I$112,0),"")</f>
        <v>76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customHeight="1" x14ac:dyDescent="0.25">
      <c r="A2092" s="31">
        <v>56377</v>
      </c>
      <c r="B2092" s="17" t="s">
        <v>216</v>
      </c>
      <c r="C2092" s="17" t="str">
        <f>IFERROR(INDEX(Cadastro!$C$5:$C$112,$AB2092),"NÃO INFORMADO")</f>
        <v>AUT</v>
      </c>
      <c r="D2092" s="17" t="str">
        <f>IFERROR(INDEX(Cadastro!$D$5:$D$112,$AB2092),"")</f>
        <v>6x1</v>
      </c>
      <c r="E2092" s="17" t="str">
        <f>IFERROR(INDEX(Cadastro!$G$5:$G$112,$AB2092),"")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677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4.29</v>
      </c>
      <c r="M2092" s="30">
        <f>IFERROR(INDEX(Parâmetros!$E$6:$E$11,MATCH($K2092,Parâmetros!$A$6:$A$11,0)),"")</f>
        <v>8.8000000000000007</v>
      </c>
      <c r="N2092" s="33">
        <f t="shared" si="355"/>
        <v>0.48749999999999999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Não</v>
      </c>
      <c r="S2092" s="30">
        <f t="shared" si="358"/>
        <v>2.7500000000000009</v>
      </c>
      <c r="T2092" s="32" t="str">
        <f>IF($Q2092&lt;&gt;"Sim","",IF($N2092&gt;Parâmetros!$E$15,"Sim","Não"))</f>
        <v>Não</v>
      </c>
      <c r="U2092" s="17" t="str">
        <f t="shared" si="359"/>
        <v>Abaixo da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folga da escala 5x2",IF($Y2092="Folga",IF(AND($D2092="5x2",OR(WEEKDAY($F2092,2)=6,WEEKDAY($F2092,2)=7)),"Folga de fim de semana da escala 5x2",IF(AND(OR($D2092="6x1",$D2092="FF 6x1"),WEEKDAY($F2092,2)=6,AND($A2092=$A2081,$L2081&gt;0)),"Folga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$112,$AB2092),"")="",IF($L2092&gt;0,1,0),IF(IFERROR(INDEX(Cadastro!$F$5:$F$112,$AB2092),"")&lt;=IFERROR(INDEX(Parâmetros!$B$39:$B$48,MATCH($E2092,Parâmetros!$A$39:$A$48,0)),99),IFERROR(INDEX(Cadastro!$F$5:$F$112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$112,$AB2092),"")="",0,IF(IFERROR(INDEX(Cadastro!$F$5:$F$112,$AB2092),"")&gt;IFERROR(INDEX(Parâmetros!$B$39:$B$48,MATCH($E2092,Parâmetros!$A$39:$A$48,0)),99),IFERROR(INDEX(Cadastro!$F$5:$F$112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registro"),IF(AND($AB2092&lt;&gt;$AB2091,IFERROR(INDEX(Cadastro!$F$5:$F$112,$AB2092),"")=""),"Indeterminado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IFERROR(MATCH($A2092&amp;"|"&amp;TEXT(_xlfn.MAXIFS(Cadastro!$E$5:$E$112,Cadastro!$A$5:$A$112,$A2092,Cadastro!$E$5:$E$112,"&lt;="&amp;$F2092),"yyyymmdd"),Cadastro!$I$5:$I$112,0),"")</f>
        <v>76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customHeight="1" x14ac:dyDescent="0.25">
      <c r="A2093" s="31">
        <v>56377</v>
      </c>
      <c r="B2093" s="17" t="s">
        <v>216</v>
      </c>
      <c r="C2093" s="17" t="str">
        <f>IFERROR(INDEX(Cadastro!$C$5:$C$112,$AB2093),"NÃO INFORMADO")</f>
        <v>AUT</v>
      </c>
      <c r="D2093" s="17" t="str">
        <f>IFERROR(INDEX(Cadastro!$D$5:$D$112,$AB2093),"")</f>
        <v>6x1</v>
      </c>
      <c r="E2093" s="17" t="str">
        <f>IFERROR(INDEX(Cadastro!$G$5:$G$112,$AB2093),"")</f>
        <v>6x1</v>
      </c>
      <c r="F2093" s="29">
        <v>46267</v>
      </c>
      <c r="G2093" s="32" t="str">
        <f t="shared" si="354"/>
        <v>qua</v>
      </c>
      <c r="H2093" s="31" t="str">
        <f>IF($L2093=0,"",_xlfn.MINIFS(Dados!$Q:$Q,Dados!$A:$A,$A2093,Dados!$S:$S,$F2093))</f>
        <v/>
      </c>
      <c r="I2093" s="31" t="str">
        <f>IF($H2093="","",_xlfn.MAXIFS(Dados!$R:$R,Dados!$A:$A,$A2093,Dados!$S:$S,$F2093))</f>
        <v/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0</v>
      </c>
      <c r="M2093" s="30">
        <f>IFERROR(INDEX(Parâmetros!$E$6:$E$11,MATCH($K2093,Parâmetros!$A$6:$A$11,0)),"")</f>
        <v>8.8000000000000007</v>
      </c>
      <c r="N2093" s="33">
        <f t="shared" si="355"/>
        <v>0</v>
      </c>
      <c r="O2093" s="33">
        <f>Parâmetros!$E$13</f>
        <v>0.8</v>
      </c>
      <c r="P2093" s="32" t="str">
        <f>IF(OR($M2093="",$F2093&gt;Parâmetros!$E$14),"Não","Sim")</f>
        <v>Não</v>
      </c>
      <c r="Q2093" s="32" t="str">
        <f t="shared" si="356"/>
        <v/>
      </c>
      <c r="R2093" s="32" t="str">
        <f t="shared" si="357"/>
        <v/>
      </c>
      <c r="S2093" s="30" t="str">
        <f t="shared" si="358"/>
        <v/>
      </c>
      <c r="T2093" s="32" t="str">
        <f>IF($Q2093&lt;&gt;"Sim","",IF($N2093&gt;Parâmetros!$E$15,"Sim","Não"))</f>
        <v/>
      </c>
      <c r="U2093" s="17" t="str">
        <f t="shared" si="359"/>
        <v>Fora da apuração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folga da escala 5x2",IF($Y2093="Folga",IF(AND($D2093="5x2",OR(WEEKDAY($F2093,2)=6,WEEKDAY($F2093,2)=7)),"Folga de fim de semana da escala 5x2",IF(AND(OR($D2093="6x1",$D2093="FF 6x1"),WEEKDAY($F2093,2)=6,AND($A2093=$A2082,$L2082&gt;0)),"Folga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FALTA DE REGISTRO · dia útil da escala 6x1</v>
      </c>
      <c r="W2093" s="34" t="str">
        <f>IF(OR(OR($D2093="6x1",$D2093="FF 6x1"),$D2093="5x2"),"",IF($AB2093&lt;&gt;$AB2092,IF(IFERROR(INDEX(Cadastro!$F$5:$F$112,$AB2093),"")="",IF($L2093&gt;0,1,0),IF(IFERROR(INDEX(Cadastro!$F$5:$F$112,$AB2093),"")&lt;=IFERROR(INDEX(Parâmetros!$B$39:$B$48,MATCH($E2093,Parâmetros!$A$39:$A$48,0)),99),IFERROR(INDEX(Cadastro!$F$5:$F$112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$112,$AB2093),"")="",0,IF(IFERROR(INDEX(Cadastro!$F$5:$F$112,$AB2093),"")&gt;IFERROR(INDEX(Parâmetros!$B$39:$B$48,MATCH($E2093,Parâmetros!$A$39:$A$48,0)),99),IFERROR(INDEX(Cadastro!$F$5:$F$112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registro"),IF(AND($AB2093&lt;&gt;$AB2092,IFERROR(INDEX(Cadastro!$F$5:$F$112,$AB2093),"")=""),"Indeterminado (início da série)",IF($X2093&gt;0,"Folga","Falta de registro"))))))))</f>
        <v>Falta de registro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IFERROR(MATCH($A2093&amp;"|"&amp;TEXT(_xlfn.MAXIFS(Cadastro!$E$5:$E$112,Cadastro!$A$5:$A$112,$A2093,Cadastro!$E$5:$E$112,"&lt;="&amp;$F2093),"yyyymmdd"),Cadastro!$I$5:$I$112,0),"")</f>
        <v>76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customHeight="1" x14ac:dyDescent="0.25">
      <c r="A2094" s="31">
        <v>56377</v>
      </c>
      <c r="B2094" s="17" t="s">
        <v>216</v>
      </c>
      <c r="C2094" s="17" t="str">
        <f>IFERROR(INDEX(Cadastro!$C$5:$C$112,$AB2094),"NÃO INFORMADO")</f>
        <v>AUT</v>
      </c>
      <c r="D2094" s="17" t="str">
        <f>IFERROR(INDEX(Cadastro!$D$5:$D$112,$AB2094),"")</f>
        <v>6x1</v>
      </c>
      <c r="E2094" s="17" t="str">
        <f>IFERROR(INDEX(Cadastro!$G$5:$G$112,$AB2094),"")</f>
        <v>6x1</v>
      </c>
      <c r="F2094" s="29">
        <v>46268</v>
      </c>
      <c r="G2094" s="32" t="str">
        <f t="shared" si="354"/>
        <v>qui</v>
      </c>
      <c r="H2094" s="31" t="str">
        <f>IF($L2094=0,"",_xlfn.MINIFS(Dados!$Q:$Q,Dados!$A:$A,$A2094,Dados!$S:$S,$F2094))</f>
        <v/>
      </c>
      <c r="I2094" s="31" t="str">
        <f>IF($H2094="","",_xlfn.MAXIFS(Dados!$R:$R,Dados!$A:$A,$A2094,Dados!$S:$S,$F2094))</f>
        <v/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0</v>
      </c>
      <c r="M2094" s="30">
        <f>IFERROR(INDEX(Parâmetros!$E$6:$E$11,MATCH($K2094,Parâmetros!$A$6:$A$11,0)),"")</f>
        <v>8.8000000000000007</v>
      </c>
      <c r="N2094" s="33">
        <f t="shared" si="355"/>
        <v>0</v>
      </c>
      <c r="O2094" s="33">
        <f>Parâmetros!$E$13</f>
        <v>0.8</v>
      </c>
      <c r="P2094" s="32" t="str">
        <f>IF(OR($M2094="",$F2094&gt;Parâmetros!$E$14),"Não","Sim")</f>
        <v>Não</v>
      </c>
      <c r="Q2094" s="32" t="str">
        <f t="shared" si="356"/>
        <v/>
      </c>
      <c r="R2094" s="32" t="str">
        <f t="shared" si="357"/>
        <v/>
      </c>
      <c r="S2094" s="30" t="str">
        <f t="shared" si="358"/>
        <v/>
      </c>
      <c r="T2094" s="32" t="str">
        <f>IF($Q2094&lt;&gt;"Sim","",IF($N2094&gt;Parâmetros!$E$15,"Sim","Não"))</f>
        <v/>
      </c>
      <c r="U2094" s="17" t="str">
        <f t="shared" si="359"/>
        <v>Fora da apuração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folga da escala 5x2",IF($Y2094="Folga",IF(AND($D2094="5x2",OR(WEEKDAY($F2094,2)=6,WEEKDAY($F2094,2)=7)),"Folga de fim de semana da escala 5x2",IF(AND(OR($D2094="6x1",$D2094="FF 6x1"),WEEKDAY($F2094,2)=6,AND($A2094=$A2083,$L2083&gt;0)),"Folga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FALTA DE REGISTRO · dia útil da escala 6x1</v>
      </c>
      <c r="W2094" s="34" t="str">
        <f>IF(OR(OR($D2094="6x1",$D2094="FF 6x1"),$D2094="5x2"),"",IF($AB2094&lt;&gt;$AB2093,IF(IFERROR(INDEX(Cadastro!$F$5:$F$112,$AB2094),"")="",IF($L2094&gt;0,1,0),IF(IFERROR(INDEX(Cadastro!$F$5:$F$112,$AB2094),"")&lt;=IFERROR(INDEX(Parâmetros!$B$39:$B$48,MATCH($E2094,Parâmetros!$A$39:$A$48,0)),99),IFERROR(INDEX(Cadastro!$F$5:$F$112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$112,$AB2094),"")="",0,IF(IFERROR(INDEX(Cadastro!$F$5:$F$112,$AB2094),"")&gt;IFERROR(INDEX(Parâmetros!$B$39:$B$48,MATCH($E2094,Parâmetros!$A$39:$A$48,0)),99),IFERROR(INDEX(Cadastro!$F$5:$F$112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registro"),IF(AND($AB2094&lt;&gt;$AB2093,IFERROR(INDEX(Cadastro!$F$5:$F$112,$AB2094),"")=""),"Indeterminado (início da série)",IF($X2094&gt;0,"Folga","Falta de registro"))))))))</f>
        <v>Falta de registro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IFERROR(MATCH($A2094&amp;"|"&amp;TEXT(_xlfn.MAXIFS(Cadastro!$E$5:$E$112,Cadastro!$A$5:$A$112,$A2094,Cadastro!$E$5:$E$112,"&lt;="&amp;$F2094),"yyyymmdd"),Cadastro!$I$5:$I$112,0),"")</f>
        <v>76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customHeight="1" x14ac:dyDescent="0.25">
      <c r="A2095" s="31">
        <v>56377</v>
      </c>
      <c r="B2095" s="17" t="s">
        <v>216</v>
      </c>
      <c r="C2095" s="17" t="str">
        <f>IFERROR(INDEX(Cadastro!$C$5:$C$112,$AB2095),"NÃO INFORMADO")</f>
        <v>AUT</v>
      </c>
      <c r="D2095" s="17" t="str">
        <f>IFERROR(INDEX(Cadastro!$D$5:$D$112,$AB2095),"")</f>
        <v>6x1</v>
      </c>
      <c r="E2095" s="17" t="str">
        <f>IFERROR(INDEX(Cadastro!$G$5:$G$112,$AB2095),"")</f>
        <v>6x1</v>
      </c>
      <c r="F2095" s="29">
        <v>46269</v>
      </c>
      <c r="G2095" s="32" t="str">
        <f t="shared" si="354"/>
        <v>sex</v>
      </c>
      <c r="H2095" s="31" t="str">
        <f>IF($L2095=0,"",_xlfn.MINIFS(Dados!$Q:$Q,Dados!$A:$A,$A2095,Dados!$S:$S,$F2095))</f>
        <v/>
      </c>
      <c r="I2095" s="31" t="str">
        <f>IF($H2095="","",_xlfn.MAXIFS(Dados!$R:$R,Dados!$A:$A,$A2095,Dados!$S:$S,$F2095))</f>
        <v/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0</v>
      </c>
      <c r="M2095" s="30">
        <f>IFERROR(INDEX(Parâmetros!$E$6:$E$11,MATCH($K2095,Parâmetros!$A$6:$A$11,0)),"")</f>
        <v>8.8000000000000007</v>
      </c>
      <c r="N2095" s="33">
        <f t="shared" si="355"/>
        <v>0</v>
      </c>
      <c r="O2095" s="33">
        <f>Parâmetros!$E$13</f>
        <v>0.8</v>
      </c>
      <c r="P2095" s="32" t="str">
        <f>IF(OR($M2095="",$F2095&gt;Parâmetros!$E$14),"Não","Sim")</f>
        <v>Não</v>
      </c>
      <c r="Q2095" s="32" t="str">
        <f t="shared" si="356"/>
        <v/>
      </c>
      <c r="R2095" s="32" t="str">
        <f t="shared" si="357"/>
        <v/>
      </c>
      <c r="S2095" s="30" t="str">
        <f t="shared" si="358"/>
        <v/>
      </c>
      <c r="T2095" s="32" t="str">
        <f>IF($Q2095&lt;&gt;"Sim","",IF($N2095&gt;Parâmetros!$E$15,"Sim","Não"))</f>
        <v/>
      </c>
      <c r="U2095" s="17" t="str">
        <f t="shared" si="359"/>
        <v>Fora da apuração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folga da escala 5x2",IF($Y2095="Folga",IF(AND($D2095="5x2",OR(WEEKDAY($F2095,2)=6,WEEKDAY($F2095,2)=7)),"Folga de fim de semana da escala 5x2",IF(AND(OR($D2095="6x1",$D2095="FF 6x1"),WEEKDAY($F2095,2)=6,AND($A2095=$A2084,$L2084&gt;0)),"Folga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FALTA DE REGISTRO · dia útil da escala 6x1</v>
      </c>
      <c r="W2095" s="34" t="str">
        <f>IF(OR(OR($D2095="6x1",$D2095="FF 6x1"),$D2095="5x2"),"",IF($AB2095&lt;&gt;$AB2094,IF(IFERROR(INDEX(Cadastro!$F$5:$F$112,$AB2095),"")="",IF($L2095&gt;0,1,0),IF(IFERROR(INDEX(Cadastro!$F$5:$F$112,$AB2095),"")&lt;=IFERROR(INDEX(Parâmetros!$B$39:$B$48,MATCH($E2095,Parâmetros!$A$39:$A$48,0)),99),IFERROR(INDEX(Cadastro!$F$5:$F$112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$112,$AB2095),"")="",0,IF(IFERROR(INDEX(Cadastro!$F$5:$F$112,$AB2095),"")&gt;IFERROR(INDEX(Parâmetros!$B$39:$B$48,MATCH($E2095,Parâmetros!$A$39:$A$48,0)),99),IFERROR(INDEX(Cadastro!$F$5:$F$112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registro"),IF(AND($AB2095&lt;&gt;$AB2094,IFERROR(INDEX(Cadastro!$F$5:$F$112,$AB2095),"")=""),"Indeterminado (início da série)",IF($X2095&gt;0,"Folga","Falta de registro"))))))))</f>
        <v>Falta de registro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IFERROR(MATCH($A2095&amp;"|"&amp;TEXT(_xlfn.MAXIFS(Cadastro!$E$5:$E$112,Cadastro!$A$5:$A$112,$A2095,Cadastro!$E$5:$E$112,"&lt;="&amp;$F2095),"yyyymmdd"),Cadastro!$I$5:$I$112,0),"")</f>
        <v>76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customHeight="1" x14ac:dyDescent="0.25">
      <c r="A2096" s="31">
        <v>56377</v>
      </c>
      <c r="B2096" s="17" t="s">
        <v>216</v>
      </c>
      <c r="C2096" s="17" t="str">
        <f>IFERROR(INDEX(Cadastro!$C$5:$C$112,$AB2096),"NÃO INFORMADO")</f>
        <v>AUT</v>
      </c>
      <c r="D2096" s="17" t="str">
        <f>IFERROR(INDEX(Cadastro!$D$5:$D$112,$AB2096),"")</f>
        <v>6x1</v>
      </c>
      <c r="E2096" s="17" t="str">
        <f>IFERROR(INDEX(Cadastro!$G$5:$G$112,$AB2096),"")</f>
        <v>6x1</v>
      </c>
      <c r="F2096" s="29">
        <v>46270</v>
      </c>
      <c r="G2096" s="32" t="str">
        <f t="shared" si="354"/>
        <v>sáb</v>
      </c>
      <c r="H2096" s="31" t="str">
        <f>IF($L2096=0,"",_xlfn.MINIFS(Dados!$Q:$Q,Dados!$A:$A,$A2096,Dados!$S:$S,$F2096))</f>
        <v/>
      </c>
      <c r="I2096" s="31" t="str">
        <f>IF($H2096="","",_xlfn.MAXIFS(Dados!$R:$R,Dados!$A:$A,$A2096,Dados!$S:$S,$F2096))</f>
        <v/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/>
      </c>
      <c r="L2096" s="30">
        <f>SUMIFS(Dados!$E:$E,Dados!$A:$A,$A2096,Dados!$S:$S,$F2096)</f>
        <v>0</v>
      </c>
      <c r="M2096" s="30" t="str">
        <f>IFERROR(INDEX(Parâmetros!$E$6:$E$11,MATCH($K2096,Parâmetros!$A$6:$A$11,0)),"")</f>
        <v/>
      </c>
      <c r="N2096" s="33" t="str">
        <f t="shared" si="355"/>
        <v/>
      </c>
      <c r="O2096" s="33">
        <f>Parâmetros!$E$13</f>
        <v>0.8</v>
      </c>
      <c r="P2096" s="32" t="str">
        <f>IF(OR($M2096="",$F2096&gt;Parâmetros!$E$14),"Não","Sim")</f>
        <v>Não</v>
      </c>
      <c r="Q2096" s="32" t="str">
        <f t="shared" si="356"/>
        <v/>
      </c>
      <c r="R2096" s="32" t="str">
        <f t="shared" si="357"/>
        <v/>
      </c>
      <c r="S2096" s="30" t="str">
        <f t="shared" si="358"/>
        <v/>
      </c>
      <c r="T2096" s="32" t="str">
        <f>IF($Q2096&lt;&gt;"Sim","",IF($N2096&gt;Parâmetros!$E$15,"Sim","Não"))</f>
        <v/>
      </c>
      <c r="U2096" s="17" t="str">
        <f t="shared" si="359"/>
        <v>Folga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folga da escala 5x2",IF($Y2096="Folga",IF(AND($D2096="5x2",OR(WEEKDAY($F2096,2)=6,WEEKDAY($F2096,2)=7)),"Folga de fim de semana da escala 5x2",IF(AND(OR($D2096="6x1",$D2096="FF 6x1"),WEEKDAY($F2096,2)=6,AND($A2096=$A2085,$L2085&gt;0)),"Folga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Folga de fim de semana · sem apontamento no sábado nem no domingo</v>
      </c>
      <c r="W2096" s="34" t="str">
        <f>IF(OR(OR($D2096="6x1",$D2096="FF 6x1"),$D2096="5x2"),"",IF($AB2096&lt;&gt;$AB2095,IF(IFERROR(INDEX(Cadastro!$F$5:$F$112,$AB2096),"")="",IF($L2096&gt;0,1,0),IF(IFERROR(INDEX(Cadastro!$F$5:$F$112,$AB2096),"")&lt;=IFERROR(INDEX(Parâmetros!$B$39:$B$48,MATCH($E2096,Parâmetros!$A$39:$A$48,0)),99),IFERROR(INDEX(Cadastro!$F$5:$F$112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$112,$AB2096),"")="",0,IF(IFERROR(INDEX(Cadastro!$F$5:$F$112,$AB2096),"")&gt;IFERROR(INDEX(Parâmetros!$B$39:$B$48,MATCH($E2096,Parâmetros!$A$39:$A$48,0)),99),IFERROR(INDEX(Cadastro!$F$5:$F$112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registro"),IF(AND($AB2096&lt;&gt;$AB2095,IFERROR(INDEX(Cadastro!$F$5:$F$112,$AB2096),"")=""),"Indeterminado (início da série)",IF($X2096&gt;0,"Folga","Falta de registro"))))))))</f>
        <v>Folga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IFERROR(MATCH($A2096&amp;"|"&amp;TEXT(_xlfn.MAXIFS(Cadastro!$E$5:$E$112,Cadastro!$A$5:$A$112,$A2096,Cadastro!$E$5:$E$112,"&lt;="&amp;$F2096),"yyyymmdd"),Cadastro!$I$5:$I$112,0),"")</f>
        <v>76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customHeight="1" x14ac:dyDescent="0.25">
      <c r="A2097" s="31">
        <v>56377</v>
      </c>
      <c r="B2097" s="17" t="s">
        <v>216</v>
      </c>
      <c r="C2097" s="17" t="str">
        <f>IFERROR(INDEX(Cadastro!$C$5:$C$112,$AB2097),"NÃO INFORMADO")</f>
        <v>AUT</v>
      </c>
      <c r="D2097" s="17" t="str">
        <f>IFERROR(INDEX(Cadastro!$D$5:$D$112,$AB2097),"")</f>
        <v>6x1</v>
      </c>
      <c r="E2097" s="17" t="str">
        <f>IFERROR(INDEX(Cadastro!$G$5:$G$112,$AB2097),"")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folga da escala 5x2",IF($Y2097="Folga",IF(AND($D2097="5x2",OR(WEEKDAY($F2097,2)=6,WEEKDAY($F2097,2)=7)),"Folga de fim de semana da escala 5x2",IF(AND(OR($D2097="6x1",$D2097="FF 6x1"),WEEKDAY($F2097,2)=6,AND($A2097=$A2086,$L2086&gt;0)),"Folga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sem apontamento no sábado nem no domingo</v>
      </c>
      <c r="W2097" s="34" t="str">
        <f>IF(OR(OR($D2097="6x1",$D2097="FF 6x1"),$D2097="5x2"),"",IF($AB2097&lt;&gt;$AB2096,IF(IFERROR(INDEX(Cadastro!$F$5:$F$112,$AB2097),"")="",IF($L2097&gt;0,1,0),IF(IFERROR(INDEX(Cadastro!$F$5:$F$112,$AB2097),"")&lt;=IFERROR(INDEX(Parâmetros!$B$39:$B$48,MATCH($E2097,Parâmetros!$A$39:$A$48,0)),99),IFERROR(INDEX(Cadastro!$F$5:$F$112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$112,$AB2097),"")="",0,IF(IFERROR(INDEX(Cadastro!$F$5:$F$112,$AB2097),"")&gt;IFERROR(INDEX(Parâmetros!$B$39:$B$48,MATCH($E2097,Parâmetros!$A$39:$A$48,0)),99),IFERROR(INDEX(Cadastro!$F$5:$F$112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registro"),IF(AND($AB2097&lt;&gt;$AB2096,IFERROR(INDEX(Cadastro!$F$5:$F$112,$AB2097),"")=""),"Indeterminado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0</v>
      </c>
      <c r="AA2097" s="34">
        <f>IF(OR($L2097&gt;0,$F2097&gt;Parâmetros!$E$14),0,IF(OR($A2097&lt;&gt;$A2098,$F2098&gt;Parâmetros!$E$14),1,N($AA2098)+1))</f>
        <v>0</v>
      </c>
      <c r="AB2097" s="31">
        <f>IFERROR(MATCH($A2097&amp;"|"&amp;TEXT(_xlfn.MAXIFS(Cadastro!$E$5:$E$112,Cadastro!$A$5:$A$112,$A2097,Cadastro!$E$5:$E$112,"&lt;="&amp;$F2097),"yyyymmdd"),Cadastro!$I$5:$I$112,0),"")</f>
        <v>76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customHeight="1" x14ac:dyDescent="0.25">
      <c r="A2098" s="31">
        <v>56377</v>
      </c>
      <c r="B2098" s="17" t="s">
        <v>216</v>
      </c>
      <c r="C2098" s="17" t="str">
        <f>IFERROR(INDEX(Cadastro!$C$5:$C$112,$AB2098),"NÃO INFORMADO")</f>
        <v>AUT</v>
      </c>
      <c r="D2098" s="17" t="str">
        <f>IFERROR(INDEX(Cadastro!$D$5:$D$112,$AB2098),"")</f>
        <v>6x1</v>
      </c>
      <c r="E2098" s="17" t="str">
        <f>IFERROR(INDEX(Cadastro!$G$5:$G$112,$AB2098),"")</f>
        <v>6x1</v>
      </c>
      <c r="F2098" s="29">
        <v>46272</v>
      </c>
      <c r="G2098" s="32" t="str">
        <f t="shared" si="354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0</v>
      </c>
      <c r="M2098" s="30">
        <f>IFERROR(INDEX(Parâmetros!$E$6:$E$11,MATCH($K2098,Parâmetros!$A$6:$A$11,0)),"")</f>
        <v>8.8000000000000007</v>
      </c>
      <c r="N2098" s="33">
        <f t="shared" si="355"/>
        <v>0</v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6"/>
        <v/>
      </c>
      <c r="R2098" s="32" t="str">
        <f t="shared" si="357"/>
        <v/>
      </c>
      <c r="S2098" s="30" t="str">
        <f t="shared" si="358"/>
        <v/>
      </c>
      <c r="T2098" s="32" t="str">
        <f>IF($Q2098&lt;&gt;"Sim","",IF($N2098&gt;Parâmetros!$E$15,"Sim","Não"))</f>
        <v/>
      </c>
      <c r="U2098" s="17" t="str">
        <f t="shared" si="359"/>
        <v>Fora da apuração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folga da escala 5x2",IF($Y2098="Folga",IF(AND($D2098="5x2",OR(WEEKDAY($F2098,2)=6,WEEKDAY($F2098,2)=7)),"Folga de fim de semana da escala 5x2",IF(AND(OR($D2098="6x1",$D2098="FF 6x1"),WEEKDAY($F2098,2)=6,AND($A2098=$A2087,$L2087&gt;0)),"Folga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FALTA DE REGISTRO · dia útil da escala 6x1</v>
      </c>
      <c r="W2098" s="34" t="str">
        <f>IF(OR(OR($D2098="6x1",$D2098="FF 6x1"),$D2098="5x2"),"",IF($AB2098&lt;&gt;$AB2097,IF(IFERROR(INDEX(Cadastro!$F$5:$F$112,$AB2098),"")="",IF($L2098&gt;0,1,0),IF(IFERROR(INDEX(Cadastro!$F$5:$F$112,$AB2098),"")&lt;=IFERROR(INDEX(Parâmetros!$B$39:$B$48,MATCH($E2098,Parâmetros!$A$39:$A$48,0)),99),IFERROR(INDEX(Cadastro!$F$5:$F$112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$112,$AB2098),"")="",0,IF(IFERROR(INDEX(Cadastro!$F$5:$F$112,$AB2098),"")&gt;IFERROR(INDEX(Parâmetros!$B$39:$B$48,MATCH($E2098,Parâmetros!$A$39:$A$48,0)),99),IFERROR(INDEX(Cadastro!$F$5:$F$112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registro"),IF(AND($AB2098&lt;&gt;$AB2097,IFERROR(INDEX(Cadastro!$F$5:$F$112,$AB2098),"")=""),"Indeterminado (início da série)",IF($X2098&gt;0,"Folga","Falta de registro"))))))))</f>
        <v>Falta de registro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IFERROR(MATCH($A2098&amp;"|"&amp;TEXT(_xlfn.MAXIFS(Cadastro!$E$5:$E$112,Cadastro!$A$5:$A$112,$A2098,Cadastro!$E$5:$E$112,"&lt;="&amp;$F2098),"yyyymmdd"),Cadastro!$I$5:$I$112,0),"")</f>
        <v>76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customHeight="1" x14ac:dyDescent="0.25">
      <c r="A2099" s="31">
        <v>56377</v>
      </c>
      <c r="B2099" s="17" t="s">
        <v>216</v>
      </c>
      <c r="C2099" s="17" t="str">
        <f>IFERROR(INDEX(Cadastro!$C$5:$C$112,$AB2099),"NÃO INFORMADO")</f>
        <v>AUT</v>
      </c>
      <c r="D2099" s="17" t="str">
        <f>IFERROR(INDEX(Cadastro!$D$5:$D$112,$AB2099),"")</f>
        <v>6x1</v>
      </c>
      <c r="E2099" s="17" t="str">
        <f>IFERROR(INDEX(Cadastro!$G$5:$G$112,$AB2099),"")</f>
        <v>6x1</v>
      </c>
      <c r="F2099" s="29">
        <v>46273</v>
      </c>
      <c r="G2099" s="32" t="str">
        <f t="shared" si="354"/>
        <v>ter</v>
      </c>
      <c r="H2099" s="31" t="str">
        <f>IF($L2099=0,"",_xlfn.MINIFS(Dados!$Q:$Q,Dados!$A:$A,$A2099,Dados!$S:$S,$F2099))</f>
        <v/>
      </c>
      <c r="I2099" s="31" t="str">
        <f>IF($H2099="","",_xlfn.MAXIFS(Dados!$R:$R,Dados!$A:$A,$A2099,Dados!$S:$S,$F2099))</f>
        <v/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0</v>
      </c>
      <c r="M2099" s="30">
        <f>IFERROR(INDEX(Parâmetros!$E$6:$E$11,MATCH($K2099,Parâmetros!$A$6:$A$11,0)),"")</f>
        <v>8.8000000000000007</v>
      </c>
      <c r="N2099" s="33">
        <f t="shared" si="355"/>
        <v>0</v>
      </c>
      <c r="O2099" s="33">
        <f>Parâmetros!$E$13</f>
        <v>0.8</v>
      </c>
      <c r="P2099" s="32" t="str">
        <f>IF(OR($M2099="",$F2099&gt;Parâmetros!$E$14),"Não","Sim")</f>
        <v>Não</v>
      </c>
      <c r="Q2099" s="32" t="str">
        <f t="shared" si="356"/>
        <v/>
      </c>
      <c r="R2099" s="32" t="str">
        <f t="shared" si="357"/>
        <v/>
      </c>
      <c r="S2099" s="30" t="str">
        <f t="shared" si="358"/>
        <v/>
      </c>
      <c r="T2099" s="32" t="str">
        <f>IF($Q2099&lt;&gt;"Sim","",IF($N2099&gt;Parâmetros!$E$15,"Sim","Não"))</f>
        <v/>
      </c>
      <c r="U2099" s="17" t="str">
        <f t="shared" si="359"/>
        <v>Fora da apuração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folga da escala 5x2",IF($Y2099="Folga",IF(AND($D2099="5x2",OR(WEEKDAY($F2099,2)=6,WEEKDAY($F2099,2)=7)),"Folga de fim de semana da escala 5x2",IF(AND(OR($D2099="6x1",$D2099="FF 6x1"),WEEKDAY($F2099,2)=6,AND($A2099=$A2088,$L2088&gt;0)),"Folga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FALTA DE REGISTRO · dia útil da escala 6x1</v>
      </c>
      <c r="W2099" s="34" t="str">
        <f>IF(OR(OR($D2099="6x1",$D2099="FF 6x1"),$D2099="5x2"),"",IF($AB2099&lt;&gt;$AB2098,IF(IFERROR(INDEX(Cadastro!$F$5:$F$112,$AB2099),"")="",IF($L2099&gt;0,1,0),IF(IFERROR(INDEX(Cadastro!$F$5:$F$112,$AB2099),"")&lt;=IFERROR(INDEX(Parâmetros!$B$39:$B$48,MATCH($E2099,Parâmetros!$A$39:$A$48,0)),99),IFERROR(INDEX(Cadastro!$F$5:$F$112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$112,$AB2099),"")="",0,IF(IFERROR(INDEX(Cadastro!$F$5:$F$112,$AB2099),"")&gt;IFERROR(INDEX(Parâmetros!$B$39:$B$48,MATCH($E2099,Parâmetros!$A$39:$A$48,0)),99),IFERROR(INDEX(Cadastro!$F$5:$F$112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registro"),IF(AND($AB2099&lt;&gt;$AB2098,IFERROR(INDEX(Cadastro!$F$5:$F$112,$AB2099),"")=""),"Indeterminado (início da série)",IF($X2099&gt;0,"Folga","Falta de registro"))))))))</f>
        <v>Falta de registro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IFERROR(MATCH($A2099&amp;"|"&amp;TEXT(_xlfn.MAXIFS(Cadastro!$E$5:$E$112,Cadastro!$A$5:$A$112,$A2099,Cadastro!$E$5:$E$112,"&lt;="&amp;$F2099),"yyyymmdd"),Cadastro!$I$5:$I$112,0),"")</f>
        <v>76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customHeight="1" x14ac:dyDescent="0.25">
      <c r="A2100" s="31">
        <v>56377</v>
      </c>
      <c r="B2100" s="17" t="s">
        <v>216</v>
      </c>
      <c r="C2100" s="17" t="str">
        <f>IFERROR(INDEX(Cadastro!$C$5:$C$112,$AB2100),"NÃO INFORMADO")</f>
        <v>AUT</v>
      </c>
      <c r="D2100" s="17" t="str">
        <f>IFERROR(INDEX(Cadastro!$D$5:$D$112,$AB2100),"")</f>
        <v>6x1</v>
      </c>
      <c r="E2100" s="17" t="str">
        <f>IFERROR(INDEX(Cadastro!$G$5:$G$112,$AB2100),"")</f>
        <v>6x1</v>
      </c>
      <c r="F2100" s="29">
        <v>46274</v>
      </c>
      <c r="G2100" s="32" t="str">
        <f t="shared" si="354"/>
        <v>qua</v>
      </c>
      <c r="H2100" s="31" t="str">
        <f>IF($L2100=0,"",_xlfn.MINIFS(Dados!$Q:$Q,Dados!$A:$A,$A2100,Dados!$S:$S,$F2100))</f>
        <v/>
      </c>
      <c r="I2100" s="31" t="str">
        <f>IF($H2100="","",_xlfn.MAXIFS(Dados!$R:$R,Dados!$A:$A,$A2100,Dados!$S:$S,$F2100))</f>
        <v/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0</v>
      </c>
      <c r="M2100" s="30">
        <f>IFERROR(INDEX(Parâmetros!$E$6:$E$11,MATCH($K2100,Parâmetros!$A$6:$A$11,0)),"")</f>
        <v>8.8000000000000007</v>
      </c>
      <c r="N2100" s="33">
        <f t="shared" si="355"/>
        <v>0</v>
      </c>
      <c r="O2100" s="33">
        <f>Parâmetros!$E$13</f>
        <v>0.8</v>
      </c>
      <c r="P2100" s="32" t="str">
        <f>IF(OR($M2100="",$F2100&gt;Parâmetros!$E$14),"Não","Sim")</f>
        <v>Não</v>
      </c>
      <c r="Q2100" s="32" t="str">
        <f t="shared" si="356"/>
        <v/>
      </c>
      <c r="R2100" s="32" t="str">
        <f t="shared" si="357"/>
        <v/>
      </c>
      <c r="S2100" s="30" t="str">
        <f t="shared" si="358"/>
        <v/>
      </c>
      <c r="T2100" s="32" t="str">
        <f>IF($Q2100&lt;&gt;"Sim","",IF($N2100&gt;Parâmetros!$E$15,"Sim","Não"))</f>
        <v/>
      </c>
      <c r="U2100" s="17" t="str">
        <f t="shared" si="359"/>
        <v>Fora da apuração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folga da escala 5x2",IF($Y2100="Folga",IF(AND($D2100="5x2",OR(WEEKDAY($F2100,2)=6,WEEKDAY($F2100,2)=7)),"Folga de fim de semana da escala 5x2",IF(AND(OR($D2100="6x1",$D2100="FF 6x1"),WEEKDAY($F2100,2)=6,AND($A2100=$A2089,$L2089&gt;0)),"Folga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FALTA DE REGISTRO · dia útil da escala 6x1</v>
      </c>
      <c r="W2100" s="34" t="str">
        <f>IF(OR(OR($D2100="6x1",$D2100="FF 6x1"),$D2100="5x2"),"",IF($AB2100&lt;&gt;$AB2099,IF(IFERROR(INDEX(Cadastro!$F$5:$F$112,$AB2100),"")="",IF($L2100&gt;0,1,0),IF(IFERROR(INDEX(Cadastro!$F$5:$F$112,$AB2100),"")&lt;=IFERROR(INDEX(Parâmetros!$B$39:$B$48,MATCH($E2100,Parâmetros!$A$39:$A$48,0)),99),IFERROR(INDEX(Cadastro!$F$5:$F$112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$112,$AB2100),"")="",0,IF(IFERROR(INDEX(Cadastro!$F$5:$F$112,$AB2100),"")&gt;IFERROR(INDEX(Parâmetros!$B$39:$B$48,MATCH($E2100,Parâmetros!$A$39:$A$48,0)),99),IFERROR(INDEX(Cadastro!$F$5:$F$112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registro"),IF(AND($AB2100&lt;&gt;$AB2099,IFERROR(INDEX(Cadastro!$F$5:$F$112,$AB2100),"")=""),"Indeterminado (início da série)",IF($X2100&gt;0,"Folga","Falta de registro"))))))))</f>
        <v>Falta de registro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IFERROR(MATCH($A2100&amp;"|"&amp;TEXT(_xlfn.MAXIFS(Cadastro!$E$5:$E$112,Cadastro!$A$5:$A$112,$A2100,Cadastro!$E$5:$E$112,"&lt;="&amp;$F2100),"yyyymmdd"),Cadastro!$I$5:$I$112,0),"")</f>
        <v>76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customHeight="1" x14ac:dyDescent="0.25">
      <c r="A2101" s="31">
        <v>56377</v>
      </c>
      <c r="B2101" s="17" t="s">
        <v>216</v>
      </c>
      <c r="C2101" s="17" t="str">
        <f>IFERROR(INDEX(Cadastro!$C$5:$C$112,$AB2101),"NÃO INFORMADO")</f>
        <v>AUT</v>
      </c>
      <c r="D2101" s="17" t="str">
        <f>IFERROR(INDEX(Cadastro!$D$5:$D$112,$AB2101),"")</f>
        <v>6x1</v>
      </c>
      <c r="E2101" s="17" t="str">
        <f>IFERROR(INDEX(Cadastro!$G$5:$G$112,$AB2101),"")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folga da escala 5x2",IF($Y2101="Folga",IF(AND($D2101="5x2",OR(WEEKDAY($F2101,2)=6,WEEKDAY($F2101,2)=7)),"Folga de fim de semana da escala 5x2",IF(AND(OR($D2101="6x1",$D2101="FF 6x1"),WEEKDAY($F2101,2)=6,AND($A2101=$A2090,$L2090&gt;0)),"Folga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$112,$AB2101),"")="",IF($L2101&gt;0,1,0),IF(IFERROR(INDEX(Cadastro!$F$5:$F$112,$AB2101),"")&lt;=IFERROR(INDEX(Parâmetros!$B$39:$B$48,MATCH($E2101,Parâmetros!$A$39:$A$48,0)),99),IFERROR(INDEX(Cadastro!$F$5:$F$112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$112,$AB2101),"")="",0,IF(IFERROR(INDEX(Cadastro!$F$5:$F$112,$AB2101),"")&gt;IFERROR(INDEX(Parâmetros!$B$39:$B$48,MATCH($E2101,Parâmetros!$A$39:$A$48,0)),99),IFERROR(INDEX(Cadastro!$F$5:$F$112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registro"),IF(AND($AB2101&lt;&gt;$AB2100,IFERROR(INDEX(Cadastro!$F$5:$F$112,$AB2101),"")=""),"Indeterminado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IFERROR(MATCH($A2101&amp;"|"&amp;TEXT(_xlfn.MAXIFS(Cadastro!$E$5:$E$112,Cadastro!$A$5:$A$112,$A2101,Cadastro!$E$5:$E$112,"&lt;="&amp;$F2101),"yyyymmdd"),Cadastro!$I$5:$I$112,0),"")</f>
        <v>76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customHeight="1" x14ac:dyDescent="0.25">
      <c r="A2102" s="31">
        <v>56377</v>
      </c>
      <c r="B2102" s="17" t="s">
        <v>216</v>
      </c>
      <c r="C2102" s="17" t="str">
        <f>IFERROR(INDEX(Cadastro!$C$5:$C$112,$AB2102),"NÃO INFORMADO")</f>
        <v>AUT</v>
      </c>
      <c r="D2102" s="17" t="str">
        <f>IFERROR(INDEX(Cadastro!$D$5:$D$112,$AB2102),"")</f>
        <v>6x1</v>
      </c>
      <c r="E2102" s="17" t="str">
        <f>IFERROR(INDEX(Cadastro!$G$5:$G$112,$AB2102),"")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folga da escala 5x2",IF($Y2102="Folga",IF(AND($D2102="5x2",OR(WEEKDAY($F2102,2)=6,WEEKDAY($F2102,2)=7)),"Folga de fim de semana da escala 5x2",IF(AND(OR($D2102="6x1",$D2102="FF 6x1"),WEEKDAY($F2102,2)=6,AND($A2102=$A2091,$L2091&gt;0)),"Folga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$112,$AB2102),"")="",IF($L2102&gt;0,1,0),IF(IFERROR(INDEX(Cadastro!$F$5:$F$112,$AB2102),"")&lt;=IFERROR(INDEX(Parâmetros!$B$39:$B$48,MATCH($E2102,Parâmetros!$A$39:$A$48,0)),99),IFERROR(INDEX(Cadastro!$F$5:$F$112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$112,$AB2102),"")="",0,IF(IFERROR(INDEX(Cadastro!$F$5:$F$112,$AB2102),"")&gt;IFERROR(INDEX(Parâmetros!$B$39:$B$48,MATCH($E2102,Parâmetros!$A$39:$A$48,0)),99),IFERROR(INDEX(Cadastro!$F$5:$F$112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registro"),IF(AND($AB2102&lt;&gt;$AB2101,IFERROR(INDEX(Cadastro!$F$5:$F$112,$AB2102),"")=""),"Indeterminado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IFERROR(MATCH($A2102&amp;"|"&amp;TEXT(_xlfn.MAXIFS(Cadastro!$E$5:$E$112,Cadastro!$A$5:$A$112,$A2102,Cadastro!$E$5:$E$112,"&lt;="&amp;$F2102),"yyyymmdd"),Cadastro!$I$5:$I$112,0),"")</f>
        <v>76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customHeight="1" x14ac:dyDescent="0.25">
      <c r="A2103" s="31">
        <v>56377</v>
      </c>
      <c r="B2103" s="17" t="s">
        <v>216</v>
      </c>
      <c r="C2103" s="17" t="str">
        <f>IFERROR(INDEX(Cadastro!$C$5:$C$112,$AB2103),"NÃO INFORMADO")</f>
        <v>AUT</v>
      </c>
      <c r="D2103" s="17" t="str">
        <f>IFERROR(INDEX(Cadastro!$D$5:$D$112,$AB2103),"")</f>
        <v>6x1</v>
      </c>
      <c r="E2103" s="17" t="str">
        <f>IFERROR(INDEX(Cadastro!$G$5:$G$112,$AB2103),"")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folga da escala 5x2",IF($Y2103="Folga",IF(AND($D2103="5x2",OR(WEEKDAY($F2103,2)=6,WEEKDAY($F2103,2)=7)),"Folga de fim de semana da escala 5x2",IF(AND(OR($D2103="6x1",$D2103="FF 6x1"),WEEKDAY($F2103,2)=6,AND($A2103=$A2092,$L2092&gt;0)),"Folga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apontou no domingo anterior</v>
      </c>
      <c r="W2103" s="34" t="str">
        <f>IF(OR(OR($D2103="6x1",$D2103="FF 6x1"),$D2103="5x2"),"",IF($AB2103&lt;&gt;$AB2102,IF(IFERROR(INDEX(Cadastro!$F$5:$F$112,$AB2103),"")="",IF($L2103&gt;0,1,0),IF(IFERROR(INDEX(Cadastro!$F$5:$F$112,$AB2103),"")&lt;=IFERROR(INDEX(Parâmetros!$B$39:$B$48,MATCH($E2103,Parâmetros!$A$39:$A$48,0)),99),IFERROR(INDEX(Cadastro!$F$5:$F$112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$112,$AB2103),"")="",0,IF(IFERROR(INDEX(Cadastro!$F$5:$F$112,$AB2103),"")&gt;IFERROR(INDEX(Parâmetros!$B$39:$B$48,MATCH($E2103,Parâmetros!$A$39:$A$48,0)),99),IFERROR(INDEX(Cadastro!$F$5:$F$112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registro"),IF(AND($AB2103&lt;&gt;$AB2102,IFERROR(INDEX(Cadastro!$F$5:$F$112,$AB2103),"")=""),"Indeterminado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IFERROR(MATCH($A2103&amp;"|"&amp;TEXT(_xlfn.MAXIFS(Cadastro!$E$5:$E$112,Cadastro!$A$5:$A$112,$A2103,Cadastro!$E$5:$E$112,"&lt;="&amp;$F2103),"yyyymmdd"),Cadastro!$I$5:$I$112,0),"")</f>
        <v>76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customHeight="1" x14ac:dyDescent="0.25">
      <c r="A2104" s="31">
        <v>56377</v>
      </c>
      <c r="B2104" s="17" t="s">
        <v>216</v>
      </c>
      <c r="C2104" s="17" t="str">
        <f>IFERROR(INDEX(Cadastro!$C$5:$C$112,$AB2104),"NÃO INFORMADO")</f>
        <v>AUT</v>
      </c>
      <c r="D2104" s="17" t="str">
        <f>IFERROR(INDEX(Cadastro!$D$5:$D$112,$AB2104),"")</f>
        <v>6x1</v>
      </c>
      <c r="E2104" s="17" t="str">
        <f>IFERROR(INDEX(Cadastro!$G$5:$G$112,$AB2104),"")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folga da escala 5x2",IF($Y2104="Folga",IF(AND($D2104="5x2",OR(WEEKDAY($F2104,2)=6,WEEKDAY($F2104,2)=7)),"Folga de fim de semana da escala 5x2",IF(AND(OR($D2104="6x1",$D2104="FF 6x1"),WEEKDAY($F2104,2)=6,AND($A2104=$A2093,$L2093&gt;0)),"Folga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$112,$AB2104),"")="",IF($L2104&gt;0,1,0),IF(IFERROR(INDEX(Cadastro!$F$5:$F$112,$AB2104),"")&lt;=IFERROR(INDEX(Parâmetros!$B$39:$B$48,MATCH($E2104,Parâmetros!$A$39:$A$48,0)),99),IFERROR(INDEX(Cadastro!$F$5:$F$112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$112,$AB2104),"")="",0,IF(IFERROR(INDEX(Cadastro!$F$5:$F$112,$AB2104),"")&gt;IFERROR(INDEX(Parâmetros!$B$39:$B$48,MATCH($E2104,Parâmetros!$A$39:$A$48,0)),99),IFERROR(INDEX(Cadastro!$F$5:$F$112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registro"),IF(AND($AB2104&lt;&gt;$AB2103,IFERROR(INDEX(Cadastro!$F$5:$F$112,$AB2104),"")=""),"Indeterminado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IFERROR(MATCH($A2104&amp;"|"&amp;TEXT(_xlfn.MAXIFS(Cadastro!$E$5:$E$112,Cadastro!$A$5:$A$112,$A2104,Cadastro!$E$5:$E$112,"&lt;="&amp;$F2104),"yyyymmdd"),Cadastro!$I$5:$I$112,0),"")</f>
        <v>76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customHeight="1" x14ac:dyDescent="0.25">
      <c r="A2105" s="31">
        <v>56377</v>
      </c>
      <c r="B2105" s="17" t="s">
        <v>216</v>
      </c>
      <c r="C2105" s="17" t="str">
        <f>IFERROR(INDEX(Cadastro!$C$5:$C$112,$AB2105),"NÃO INFORMADO")</f>
        <v>AUT</v>
      </c>
      <c r="D2105" s="17" t="str">
        <f>IFERROR(INDEX(Cadastro!$D$5:$D$112,$AB2105),"")</f>
        <v>6x1</v>
      </c>
      <c r="E2105" s="17" t="str">
        <f>IFERROR(INDEX(Cadastro!$G$5:$G$112,$AB2105),"")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folga da escala 5x2",IF($Y2105="Folga",IF(AND($D2105="5x2",OR(WEEKDAY($F2105,2)=6,WEEKDAY($F2105,2)=7)),"Folga de fim de semana da escala 5x2",IF(AND(OR($D2105="6x1",$D2105="FF 6x1"),WEEKDAY($F2105,2)=6,AND($A2105=$A2094,$L2094&gt;0)),"Folga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$112,$AB2105),"")="",IF($L2105&gt;0,1,0),IF(IFERROR(INDEX(Cadastro!$F$5:$F$112,$AB2105),"")&lt;=IFERROR(INDEX(Parâmetros!$B$39:$B$48,MATCH($E2105,Parâmetros!$A$39:$A$48,0)),99),IFERROR(INDEX(Cadastro!$F$5:$F$112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$112,$AB2105),"")="",0,IF(IFERROR(INDEX(Cadastro!$F$5:$F$112,$AB2105),"")&gt;IFERROR(INDEX(Parâmetros!$B$39:$B$48,MATCH($E2105,Parâmetros!$A$39:$A$48,0)),99),IFERROR(INDEX(Cadastro!$F$5:$F$112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registro"),IF(AND($AB2105&lt;&gt;$AB2104,IFERROR(INDEX(Cadastro!$F$5:$F$112,$AB2105),"")=""),"Indeterminado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IFERROR(MATCH($A2105&amp;"|"&amp;TEXT(_xlfn.MAXIFS(Cadastro!$E$5:$E$112,Cadastro!$A$5:$A$112,$A2105,Cadastro!$E$5:$E$112,"&lt;="&amp;$F2105),"yyyymmdd"),Cadastro!$I$5:$I$112,0),"")</f>
        <v>76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customHeight="1" x14ac:dyDescent="0.25">
      <c r="A2106" s="31">
        <v>56377</v>
      </c>
      <c r="B2106" s="17" t="s">
        <v>216</v>
      </c>
      <c r="C2106" s="17" t="str">
        <f>IFERROR(INDEX(Cadastro!$C$5:$C$112,$AB2106),"NÃO INFORMADO")</f>
        <v>AUT</v>
      </c>
      <c r="D2106" s="17" t="str">
        <f>IFERROR(INDEX(Cadastro!$D$5:$D$112,$AB2106),"")</f>
        <v>6x1</v>
      </c>
      <c r="E2106" s="17" t="str">
        <f>IFERROR(INDEX(Cadastro!$G$5:$G$112,$AB2106),"")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folga da escala 5x2",IF($Y2106="Folga",IF(AND($D2106="5x2",OR(WEEKDAY($F2106,2)=6,WEEKDAY($F2106,2)=7)),"Folga de fim de semana da escala 5x2",IF(AND(OR($D2106="6x1",$D2106="FF 6x1"),WEEKDAY($F2106,2)=6,AND($A2106=$A2095,$L2095&gt;0)),"Folga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$112,$AB2106),"")="",IF($L2106&gt;0,1,0),IF(IFERROR(INDEX(Cadastro!$F$5:$F$112,$AB2106),"")&lt;=IFERROR(INDEX(Parâmetros!$B$39:$B$48,MATCH($E2106,Parâmetros!$A$39:$A$48,0)),99),IFERROR(INDEX(Cadastro!$F$5:$F$112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$112,$AB2106),"")="",0,IF(IFERROR(INDEX(Cadastro!$F$5:$F$112,$AB2106),"")&gt;IFERROR(INDEX(Parâmetros!$B$39:$B$48,MATCH($E2106,Parâmetros!$A$39:$A$48,0)),99),IFERROR(INDEX(Cadastro!$F$5:$F$112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registro"),IF(AND($AB2106&lt;&gt;$AB2105,IFERROR(INDEX(Cadastro!$F$5:$F$112,$AB2106),"")=""),"Indeterminado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IFERROR(MATCH($A2106&amp;"|"&amp;TEXT(_xlfn.MAXIFS(Cadastro!$E$5:$E$112,Cadastro!$A$5:$A$112,$A2106,Cadastro!$E$5:$E$112,"&lt;="&amp;$F2106),"yyyymmdd"),Cadastro!$I$5:$I$112,0),"")</f>
        <v>76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customHeight="1" x14ac:dyDescent="0.25">
      <c r="A2107" s="31">
        <v>56377</v>
      </c>
      <c r="B2107" s="17" t="s">
        <v>216</v>
      </c>
      <c r="C2107" s="17" t="str">
        <f>IFERROR(INDEX(Cadastro!$C$5:$C$112,$AB2107),"NÃO INFORMADO")</f>
        <v>AUT</v>
      </c>
      <c r="D2107" s="17" t="str">
        <f>IFERROR(INDEX(Cadastro!$D$5:$D$112,$AB2107),"")</f>
        <v>6x1</v>
      </c>
      <c r="E2107" s="17" t="str">
        <f>IFERROR(INDEX(Cadastro!$G$5:$G$112,$AB2107),"")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folga da escala 5x2",IF($Y2107="Folga",IF(AND($D2107="5x2",OR(WEEKDAY($F2107,2)=6,WEEKDAY($F2107,2)=7)),"Folga de fim de semana da escala 5x2",IF(AND(OR($D2107="6x1",$D2107="FF 6x1"),WEEKDAY($F2107,2)=6,AND($A2107=$A2096,$L2096&gt;0)),"Folga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$112,$AB2107),"")="",IF($L2107&gt;0,1,0),IF(IFERROR(INDEX(Cadastro!$F$5:$F$112,$AB2107),"")&lt;=IFERROR(INDEX(Parâmetros!$B$39:$B$48,MATCH($E2107,Parâmetros!$A$39:$A$48,0)),99),IFERROR(INDEX(Cadastro!$F$5:$F$112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$112,$AB2107),"")="",0,IF(IFERROR(INDEX(Cadastro!$F$5:$F$112,$AB2107),"")&gt;IFERROR(INDEX(Parâmetros!$B$39:$B$48,MATCH($E2107,Parâmetros!$A$39:$A$48,0)),99),IFERROR(INDEX(Cadastro!$F$5:$F$112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registro"),IF(AND($AB2107&lt;&gt;$AB2106,IFERROR(INDEX(Cadastro!$F$5:$F$112,$AB2107),"")=""),"Indeterminado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IFERROR(MATCH($A2107&amp;"|"&amp;TEXT(_xlfn.MAXIFS(Cadastro!$E$5:$E$112,Cadastro!$A$5:$A$112,$A2107,Cadastro!$E$5:$E$112,"&lt;="&amp;$F2107),"yyyymmdd"),Cadastro!$I$5:$I$112,0),"")</f>
        <v>76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customHeight="1" x14ac:dyDescent="0.25">
      <c r="A2108" s="31">
        <v>56377</v>
      </c>
      <c r="B2108" s="17" t="s">
        <v>216</v>
      </c>
      <c r="C2108" s="17" t="str">
        <f>IFERROR(INDEX(Cadastro!$C$5:$C$112,$AB2108),"NÃO INFORMADO")</f>
        <v>AUT</v>
      </c>
      <c r="D2108" s="17" t="str">
        <f>IFERROR(INDEX(Cadastro!$D$5:$D$112,$AB2108),"")</f>
        <v>6x1</v>
      </c>
      <c r="E2108" s="17" t="str">
        <f>IFERROR(INDEX(Cadastro!$G$5:$G$112,$AB2108),"")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folga da escala 5x2",IF($Y2108="Folga",IF(AND($D2108="5x2",OR(WEEKDAY($F2108,2)=6,WEEKDAY($F2108,2)=7)),"Folga de fim de semana da escala 5x2",IF(AND(OR($D2108="6x1",$D2108="FF 6x1"),WEEKDAY($F2108,2)=6,AND($A2108=$A2097,$L2097&gt;0)),"Folga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$112,$AB2108),"")="",IF($L2108&gt;0,1,0),IF(IFERROR(INDEX(Cadastro!$F$5:$F$112,$AB2108),"")&lt;=IFERROR(INDEX(Parâmetros!$B$39:$B$48,MATCH($E2108,Parâmetros!$A$39:$A$48,0)),99),IFERROR(INDEX(Cadastro!$F$5:$F$112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$112,$AB2108),"")="",0,IF(IFERROR(INDEX(Cadastro!$F$5:$F$112,$AB2108),"")&gt;IFERROR(INDEX(Parâmetros!$B$39:$B$48,MATCH($E2108,Parâmetros!$A$39:$A$48,0)),99),IFERROR(INDEX(Cadastro!$F$5:$F$112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registro"),IF(AND($AB2108&lt;&gt;$AB2107,IFERROR(INDEX(Cadastro!$F$5:$F$112,$AB2108),"")=""),"Indeterminado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IFERROR(MATCH($A2108&amp;"|"&amp;TEXT(_xlfn.MAXIFS(Cadastro!$E$5:$E$112,Cadastro!$A$5:$A$112,$A2108,Cadastro!$E$5:$E$112,"&lt;="&amp;$F2108),"yyyymmdd"),Cadastro!$I$5:$I$112,0),"")</f>
        <v>76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customHeight="1" x14ac:dyDescent="0.25">
      <c r="A2109" s="31">
        <v>56377</v>
      </c>
      <c r="B2109" s="17" t="s">
        <v>216</v>
      </c>
      <c r="C2109" s="17" t="str">
        <f>IFERROR(INDEX(Cadastro!$C$5:$C$112,$AB2109),"NÃO INFORMADO")</f>
        <v>AUT</v>
      </c>
      <c r="D2109" s="17" t="str">
        <f>IFERROR(INDEX(Cadastro!$D$5:$D$112,$AB2109),"")</f>
        <v>6x1</v>
      </c>
      <c r="E2109" s="17" t="str">
        <f>IFERROR(INDEX(Cadastro!$G$5:$G$112,$AB2109),"")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folga da escala 5x2",IF($Y2109="Folga",IF(AND($D2109="5x2",OR(WEEKDAY($F2109,2)=6,WEEKDAY($F2109,2)=7)),"Folga de fim de semana da escala 5x2",IF(AND(OR($D2109="6x1",$D2109="FF 6x1"),WEEKDAY($F2109,2)=6,AND($A2109=$A2098,$L2098&gt;0)),"Folga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$112,$AB2109),"")="",IF($L2109&gt;0,1,0),IF(IFERROR(INDEX(Cadastro!$F$5:$F$112,$AB2109),"")&lt;=IFERROR(INDEX(Parâmetros!$B$39:$B$48,MATCH($E2109,Parâmetros!$A$39:$A$48,0)),99),IFERROR(INDEX(Cadastro!$F$5:$F$112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$112,$AB2109),"")="",0,IF(IFERROR(INDEX(Cadastro!$F$5:$F$112,$AB2109),"")&gt;IFERROR(INDEX(Parâmetros!$B$39:$B$48,MATCH($E2109,Parâmetros!$A$39:$A$48,0)),99),IFERROR(INDEX(Cadastro!$F$5:$F$112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registro"),IF(AND($AB2109&lt;&gt;$AB2108,IFERROR(INDEX(Cadastro!$F$5:$F$112,$AB2109),"")=""),"Indeterminado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IFERROR(MATCH($A2109&amp;"|"&amp;TEXT(_xlfn.MAXIFS(Cadastro!$E$5:$E$112,Cadastro!$A$5:$A$112,$A2109,Cadastro!$E$5:$E$112,"&lt;="&amp;$F2109),"yyyymmdd"),Cadastro!$I$5:$I$112,0),"")</f>
        <v>76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customHeight="1" x14ac:dyDescent="0.25">
      <c r="A2110" s="31">
        <v>56377</v>
      </c>
      <c r="B2110" s="17" t="s">
        <v>216</v>
      </c>
      <c r="C2110" s="17" t="str">
        <f>IFERROR(INDEX(Cadastro!$C$5:$C$112,$AB2110),"NÃO INFORMADO")</f>
        <v>AUT</v>
      </c>
      <c r="D2110" s="17" t="str">
        <f>IFERROR(INDEX(Cadastro!$D$5:$D$112,$AB2110),"")</f>
        <v>6x1</v>
      </c>
      <c r="E2110" s="17" t="str">
        <f>IFERROR(INDEX(Cadastro!$G$5:$G$112,$AB2110),"")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folga da escala 5x2",IF($Y2110="Folga",IF(AND($D2110="5x2",OR(WEEKDAY($F2110,2)=6,WEEKDAY($F2110,2)=7)),"Folga de fim de semana da escala 5x2",IF(AND(OR($D2110="6x1",$D2110="FF 6x1"),WEEKDAY($F2110,2)=6,AND($A2110=$A2099,$L2099&gt;0)),"Folga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$112,$AB2110),"")="",IF($L2110&gt;0,1,0),IF(IFERROR(INDEX(Cadastro!$F$5:$F$112,$AB2110),"")&lt;=IFERROR(INDEX(Parâmetros!$B$39:$B$48,MATCH($E2110,Parâmetros!$A$39:$A$48,0)),99),IFERROR(INDEX(Cadastro!$F$5:$F$112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$112,$AB2110),"")="",0,IF(IFERROR(INDEX(Cadastro!$F$5:$F$112,$AB2110),"")&gt;IFERROR(INDEX(Parâmetros!$B$39:$B$48,MATCH($E2110,Parâmetros!$A$39:$A$48,0)),99),IFERROR(INDEX(Cadastro!$F$5:$F$112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registro"),IF(AND($AB2110&lt;&gt;$AB2109,IFERROR(INDEX(Cadastro!$F$5:$F$112,$AB2110),"")=""),"Indeterminado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IFERROR(MATCH($A2110&amp;"|"&amp;TEXT(_xlfn.MAXIFS(Cadastro!$E$5:$E$112,Cadastro!$A$5:$A$112,$A2110,Cadastro!$E$5:$E$112,"&lt;="&amp;$F2110),"yyyymmdd"),Cadastro!$I$5:$I$112,0),"")</f>
        <v>76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customHeight="1" x14ac:dyDescent="0.25">
      <c r="A2111" s="31">
        <v>56377</v>
      </c>
      <c r="B2111" s="17" t="s">
        <v>216</v>
      </c>
      <c r="C2111" s="17" t="str">
        <f>IFERROR(INDEX(Cadastro!$C$5:$C$112,$AB2111),"NÃO INFORMADO")</f>
        <v>AUT</v>
      </c>
      <c r="D2111" s="17" t="str">
        <f>IFERROR(INDEX(Cadastro!$D$5:$D$112,$AB2111),"")</f>
        <v>6x1</v>
      </c>
      <c r="E2111" s="17" t="str">
        <f>IFERROR(INDEX(Cadastro!$G$5:$G$112,$AB2111),"")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folga da escala 5x2",IF($Y2111="Folga",IF(AND($D2111="5x2",OR(WEEKDAY($F2111,2)=6,WEEKDAY($F2111,2)=7)),"Folga de fim de semana da escala 5x2",IF(AND(OR($D2111="6x1",$D2111="FF 6x1"),WEEKDAY($F2111,2)=6,AND($A2111=$A2100,$L2100&gt;0)),"Folga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$112,$AB2111),"")="",IF($L2111&gt;0,1,0),IF(IFERROR(INDEX(Cadastro!$F$5:$F$112,$AB2111),"")&lt;=IFERROR(INDEX(Parâmetros!$B$39:$B$48,MATCH($E2111,Parâmetros!$A$39:$A$48,0)),99),IFERROR(INDEX(Cadastro!$F$5:$F$112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$112,$AB2111),"")="",0,IF(IFERROR(INDEX(Cadastro!$F$5:$F$112,$AB2111),"")&gt;IFERROR(INDEX(Parâmetros!$B$39:$B$48,MATCH($E2111,Parâmetros!$A$39:$A$48,0)),99),IFERROR(INDEX(Cadastro!$F$5:$F$112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registro"),IF(AND($AB2111&lt;&gt;$AB2110,IFERROR(INDEX(Cadastro!$F$5:$F$112,$AB2111),"")=""),"Indeterminado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IFERROR(MATCH($A2111&amp;"|"&amp;TEXT(_xlfn.MAXIFS(Cadastro!$E$5:$E$112,Cadastro!$A$5:$A$112,$A2111,Cadastro!$E$5:$E$112,"&lt;="&amp;$F2111),"yyyymmdd"),Cadastro!$I$5:$I$112,0),"")</f>
        <v>76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customHeight="1" x14ac:dyDescent="0.25">
      <c r="A2112" s="31">
        <v>56377</v>
      </c>
      <c r="B2112" s="17" t="s">
        <v>216</v>
      </c>
      <c r="C2112" s="17" t="str">
        <f>IFERROR(INDEX(Cadastro!$C$5:$C$112,$AB2112),"NÃO INFORMADO")</f>
        <v>AUT</v>
      </c>
      <c r="D2112" s="17" t="str">
        <f>IFERROR(INDEX(Cadastro!$D$5:$D$112,$AB2112),"")</f>
        <v>6x1</v>
      </c>
      <c r="E2112" s="17" t="str">
        <f>IFERROR(INDEX(Cadastro!$G$5:$G$112,$AB2112),"")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folga da escala 5x2",IF($Y2112="Folga",IF(AND($D2112="5x2",OR(WEEKDAY($F2112,2)=6,WEEKDAY($F2112,2)=7)),"Folga de fim de semana da escala 5x2",IF(AND(OR($D2112="6x1",$D2112="FF 6x1"),WEEKDAY($F2112,2)=6,AND($A2112=$A2101,$L2101&gt;0)),"Folga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$112,$AB2112),"")="",IF($L2112&gt;0,1,0),IF(IFERROR(INDEX(Cadastro!$F$5:$F$112,$AB2112),"")&lt;=IFERROR(INDEX(Parâmetros!$B$39:$B$48,MATCH($E2112,Parâmetros!$A$39:$A$48,0)),99),IFERROR(INDEX(Cadastro!$F$5:$F$112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$112,$AB2112),"")="",0,IF(IFERROR(INDEX(Cadastro!$F$5:$F$112,$AB2112),"")&gt;IFERROR(INDEX(Parâmetros!$B$39:$B$48,MATCH($E2112,Parâmetros!$A$39:$A$48,0)),99),IFERROR(INDEX(Cadastro!$F$5:$F$112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registro"),IF(AND($AB2112&lt;&gt;$AB2111,IFERROR(INDEX(Cadastro!$F$5:$F$112,$AB2112),"")=""),"Indeterminado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IFERROR(MATCH($A2112&amp;"|"&amp;TEXT(_xlfn.MAXIFS(Cadastro!$E$5:$E$112,Cadastro!$A$5:$A$112,$A2112,Cadastro!$E$5:$E$112,"&lt;="&amp;$F2112),"yyyymmdd"),Cadastro!$I$5:$I$112,0),"")</f>
        <v>76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customHeight="1" x14ac:dyDescent="0.25">
      <c r="A2113" s="31">
        <v>56377</v>
      </c>
      <c r="B2113" s="17" t="s">
        <v>216</v>
      </c>
      <c r="C2113" s="17" t="str">
        <f>IFERROR(INDEX(Cadastro!$C$5:$C$112,$AB2113),"NÃO INFORMADO")</f>
        <v>AUT</v>
      </c>
      <c r="D2113" s="17" t="str">
        <f>IFERROR(INDEX(Cadastro!$D$5:$D$112,$AB2113),"")</f>
        <v>6x1</v>
      </c>
      <c r="E2113" s="17" t="str">
        <f>IFERROR(INDEX(Cadastro!$G$5:$G$112,$AB2113),"")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folga da escala 5x2",IF($Y2113="Folga",IF(AND($D2113="5x2",OR(WEEKDAY($F2113,2)=6,WEEKDAY($F2113,2)=7)),"Folga de fim de semana da escala 5x2",IF(AND(OR($D2113="6x1",$D2113="FF 6x1"),WEEKDAY($F2113,2)=6,AND($A2113=$A2102,$L2102&gt;0)),"Folga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$112,$AB2113),"")="",IF($L2113&gt;0,1,0),IF(IFERROR(INDEX(Cadastro!$F$5:$F$112,$AB2113),"")&lt;=IFERROR(INDEX(Parâmetros!$B$39:$B$48,MATCH($E2113,Parâmetros!$A$39:$A$48,0)),99),IFERROR(INDEX(Cadastro!$F$5:$F$112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$112,$AB2113),"")="",0,IF(IFERROR(INDEX(Cadastro!$F$5:$F$112,$AB2113),"")&gt;IFERROR(INDEX(Parâmetros!$B$39:$B$48,MATCH($E2113,Parâmetros!$A$39:$A$48,0)),99),IFERROR(INDEX(Cadastro!$F$5:$F$112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registro"),IF(AND($AB2113&lt;&gt;$AB2112,IFERROR(INDEX(Cadastro!$F$5:$F$112,$AB2113),"")=""),"Indeterminado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IFERROR(MATCH($A2113&amp;"|"&amp;TEXT(_xlfn.MAXIFS(Cadastro!$E$5:$E$112,Cadastro!$A$5:$A$112,$A2113,Cadastro!$E$5:$E$112,"&lt;="&amp;$F2113),"yyyymmdd"),Cadastro!$I$5:$I$112,0),"")</f>
        <v>76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customHeight="1" x14ac:dyDescent="0.25">
      <c r="A2114" s="31">
        <v>56377</v>
      </c>
      <c r="B2114" s="17" t="s">
        <v>216</v>
      </c>
      <c r="C2114" s="17" t="str">
        <f>IFERROR(INDEX(Cadastro!$C$5:$C$112,$AB2114),"NÃO INFORMADO")</f>
        <v>AUT</v>
      </c>
      <c r="D2114" s="17" t="str">
        <f>IFERROR(INDEX(Cadastro!$D$5:$D$112,$AB2114),"")</f>
        <v>6x1</v>
      </c>
      <c r="E2114" s="17" t="str">
        <f>IFERROR(INDEX(Cadastro!$G$5:$G$112,$AB2114),"")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folga da escala 5x2",IF($Y2114="Folga",IF(AND($D2114="5x2",OR(WEEKDAY($F2114,2)=6,WEEKDAY($F2114,2)=7)),"Folga de fim de semana da escala 5x2",IF(AND(OR($D2114="6x1",$D2114="FF 6x1"),WEEKDAY($F2114,2)=6,AND($A2114=$A2103,$L2103&gt;0)),"Folga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$112,$AB2114),"")="",IF($L2114&gt;0,1,0),IF(IFERROR(INDEX(Cadastro!$F$5:$F$112,$AB2114),"")&lt;=IFERROR(INDEX(Parâmetros!$B$39:$B$48,MATCH($E2114,Parâmetros!$A$39:$A$48,0)),99),IFERROR(INDEX(Cadastro!$F$5:$F$112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$112,$AB2114),"")="",0,IF(IFERROR(INDEX(Cadastro!$F$5:$F$112,$AB2114),"")&gt;IFERROR(INDEX(Parâmetros!$B$39:$B$48,MATCH($E2114,Parâmetros!$A$39:$A$48,0)),99),IFERROR(INDEX(Cadastro!$F$5:$F$112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registro"),IF(AND($AB2114&lt;&gt;$AB2113,IFERROR(INDEX(Cadastro!$F$5:$F$112,$AB2114),"")=""),"Indeterminado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IFERROR(MATCH($A2114&amp;"|"&amp;TEXT(_xlfn.MAXIFS(Cadastro!$E$5:$E$112,Cadastro!$A$5:$A$112,$A2114,Cadastro!$E$5:$E$112,"&lt;="&amp;$F2114),"yyyymmdd"),Cadastro!$I$5:$I$112,0),"")</f>
        <v>76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customHeight="1" x14ac:dyDescent="0.25">
      <c r="A2115" s="31">
        <v>56377</v>
      </c>
      <c r="B2115" s="17" t="s">
        <v>216</v>
      </c>
      <c r="C2115" s="17" t="str">
        <f>IFERROR(INDEX(Cadastro!$C$5:$C$112,$AB2115),"NÃO INFORMADO")</f>
        <v>AUT</v>
      </c>
      <c r="D2115" s="17" t="str">
        <f>IFERROR(INDEX(Cadastro!$D$5:$D$112,$AB2115),"")</f>
        <v>6x1</v>
      </c>
      <c r="E2115" s="17" t="str">
        <f>IFERROR(INDEX(Cadastro!$G$5:$G$112,$AB2115),"")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folga da escala 5x2",IF($Y2115="Folga",IF(AND($D2115="5x2",OR(WEEKDAY($F2115,2)=6,WEEKDAY($F2115,2)=7)),"Folga de fim de semana da escala 5x2",IF(AND(OR($D2115="6x1",$D2115="FF 6x1"),WEEKDAY($F2115,2)=6,AND($A2115=$A2104,$L2104&gt;0)),"Folga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$112,$AB2115),"")="",IF($L2115&gt;0,1,0),IF(IFERROR(INDEX(Cadastro!$F$5:$F$112,$AB2115),"")&lt;=IFERROR(INDEX(Parâmetros!$B$39:$B$48,MATCH($E2115,Parâmetros!$A$39:$A$48,0)),99),IFERROR(INDEX(Cadastro!$F$5:$F$112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$112,$AB2115),"")="",0,IF(IFERROR(INDEX(Cadastro!$F$5:$F$112,$AB2115),"")&gt;IFERROR(INDEX(Parâmetros!$B$39:$B$48,MATCH($E2115,Parâmetros!$A$39:$A$48,0)),99),IFERROR(INDEX(Cadastro!$F$5:$F$112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registro"),IF(AND($AB2115&lt;&gt;$AB2114,IFERROR(INDEX(Cadastro!$F$5:$F$112,$AB2115),"")=""),"Indeterminado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IFERROR(MATCH($A2115&amp;"|"&amp;TEXT(_xlfn.MAXIFS(Cadastro!$E$5:$E$112,Cadastro!$A$5:$A$112,$A2115,Cadastro!$E$5:$E$112,"&lt;="&amp;$F2115),"yyyymmdd"),Cadastro!$I$5:$I$112,0),"")</f>
        <v>76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customHeight="1" x14ac:dyDescent="0.25">
      <c r="A2116" s="31">
        <v>56377</v>
      </c>
      <c r="B2116" s="17" t="s">
        <v>216</v>
      </c>
      <c r="C2116" s="17" t="str">
        <f>IFERROR(INDEX(Cadastro!$C$5:$C$112,$AB2116),"NÃO INFORMADO")</f>
        <v>AUT</v>
      </c>
      <c r="D2116" s="17" t="str">
        <f>IFERROR(INDEX(Cadastro!$D$5:$D$112,$AB2116),"")</f>
        <v>6x1</v>
      </c>
      <c r="E2116" s="17" t="str">
        <f>IFERROR(INDEX(Cadastro!$G$5:$G$112,$AB2116),"")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folga da escala 5x2",IF($Y2116="Folga",IF(AND($D2116="5x2",OR(WEEKDAY($F2116,2)=6,WEEKDAY($F2116,2)=7)),"Folga de fim de semana da escala 5x2",IF(AND(OR($D2116="6x1",$D2116="FF 6x1"),WEEKDAY($F2116,2)=6,AND($A2116=$A2105,$L2105&gt;0)),"Folga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$112,$AB2116),"")="",IF($L2116&gt;0,1,0),IF(IFERROR(INDEX(Cadastro!$F$5:$F$112,$AB2116),"")&lt;=IFERROR(INDEX(Parâmetros!$B$39:$B$48,MATCH($E2116,Parâmetros!$A$39:$A$48,0)),99),IFERROR(INDEX(Cadastro!$F$5:$F$112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$112,$AB2116),"")="",0,IF(IFERROR(INDEX(Cadastro!$F$5:$F$112,$AB2116),"")&gt;IFERROR(INDEX(Parâmetros!$B$39:$B$48,MATCH($E2116,Parâmetros!$A$39:$A$48,0)),99),IFERROR(INDEX(Cadastro!$F$5:$F$112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registro"),IF(AND($AB2116&lt;&gt;$AB2115,IFERROR(INDEX(Cadastro!$F$5:$F$112,$AB2116),"")=""),"Indeterminado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IFERROR(MATCH($A2116&amp;"|"&amp;TEXT(_xlfn.MAXIFS(Cadastro!$E$5:$E$112,Cadastro!$A$5:$A$112,$A2116,Cadastro!$E$5:$E$112,"&lt;="&amp;$F2116),"yyyymmdd"),Cadastro!$I$5:$I$112,0),"")</f>
        <v>76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customHeight="1" x14ac:dyDescent="0.25">
      <c r="A2117" s="31">
        <v>56377</v>
      </c>
      <c r="B2117" s="17" t="s">
        <v>216</v>
      </c>
      <c r="C2117" s="17" t="str">
        <f>IFERROR(INDEX(Cadastro!$C$5:$C$112,$AB2117),"NÃO INFORMADO")</f>
        <v>AUT</v>
      </c>
      <c r="D2117" s="17" t="str">
        <f>IFERROR(INDEX(Cadastro!$D$5:$D$112,$AB2117),"")</f>
        <v>6x1</v>
      </c>
      <c r="E2117" s="17" t="str">
        <f>IFERROR(INDEX(Cadastro!$G$5:$G$112,$AB2117),"")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folga da escala 5x2",IF($Y2117="Folga",IF(AND($D2117="5x2",OR(WEEKDAY($F2117,2)=6,WEEKDAY($F2117,2)=7)),"Folga de fim de semana da escala 5x2",IF(AND(OR($D2117="6x1",$D2117="FF 6x1"),WEEKDAY($F2117,2)=6,AND($A2117=$A2106,$L2106&gt;0)),"Folga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$112,$AB2117),"")="",IF($L2117&gt;0,1,0),IF(IFERROR(INDEX(Cadastro!$F$5:$F$112,$AB2117),"")&lt;=IFERROR(INDEX(Parâmetros!$B$39:$B$48,MATCH($E2117,Parâmetros!$A$39:$A$48,0)),99),IFERROR(INDEX(Cadastro!$F$5:$F$112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$112,$AB2117),"")="",0,IF(IFERROR(INDEX(Cadastro!$F$5:$F$112,$AB2117),"")&gt;IFERROR(INDEX(Parâmetros!$B$39:$B$48,MATCH($E2117,Parâmetros!$A$39:$A$48,0)),99),IFERROR(INDEX(Cadastro!$F$5:$F$112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registro"),IF(AND($AB2117&lt;&gt;$AB2116,IFERROR(INDEX(Cadastro!$F$5:$F$112,$AB2117),"")=""),"Indeterminado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IFERROR(MATCH($A2117&amp;"|"&amp;TEXT(_xlfn.MAXIFS(Cadastro!$E$5:$E$112,Cadastro!$A$5:$A$112,$A2117,Cadastro!$E$5:$E$112,"&lt;="&amp;$F2117),"yyyymmdd"),Cadastro!$I$5:$I$112,0),"")</f>
        <v>76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customHeight="1" x14ac:dyDescent="0.25">
      <c r="A2118" s="31">
        <v>56377</v>
      </c>
      <c r="B2118" s="17" t="s">
        <v>216</v>
      </c>
      <c r="C2118" s="17" t="str">
        <f>IFERROR(INDEX(Cadastro!$C$5:$C$112,$AB2118),"NÃO INFORMADO")</f>
        <v>AUT</v>
      </c>
      <c r="D2118" s="17" t="str">
        <f>IFERROR(INDEX(Cadastro!$D$5:$D$112,$AB2118),"")</f>
        <v>6x1</v>
      </c>
      <c r="E2118" s="17" t="str">
        <f>IFERROR(INDEX(Cadastro!$G$5:$G$112,$AB2118),"")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folga da escala 5x2",IF($Y2118="Folga",IF(AND($D2118="5x2",OR(WEEKDAY($F2118,2)=6,WEEKDAY($F2118,2)=7)),"Folga de fim de semana da escala 5x2",IF(AND(OR($D2118="6x1",$D2118="FF 6x1"),WEEKDAY($F2118,2)=6,AND($A2118=$A2107,$L2107&gt;0)),"Folga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$112,$AB2118),"")="",IF($L2118&gt;0,1,0),IF(IFERROR(INDEX(Cadastro!$F$5:$F$112,$AB2118),"")&lt;=IFERROR(INDEX(Parâmetros!$B$39:$B$48,MATCH($E2118,Parâmetros!$A$39:$A$48,0)),99),IFERROR(INDEX(Cadastro!$F$5:$F$112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$112,$AB2118),"")="",0,IF(IFERROR(INDEX(Cadastro!$F$5:$F$112,$AB2118),"")&gt;IFERROR(INDEX(Parâmetros!$B$39:$B$48,MATCH($E2118,Parâmetros!$A$39:$A$48,0)),99),IFERROR(INDEX(Cadastro!$F$5:$F$112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registro"),IF(AND($AB2118&lt;&gt;$AB2117,IFERROR(INDEX(Cadastro!$F$5:$F$112,$AB2118),"")=""),"Indeterminado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IFERROR(MATCH($A2118&amp;"|"&amp;TEXT(_xlfn.MAXIFS(Cadastro!$E$5:$E$112,Cadastro!$A$5:$A$112,$A2118,Cadastro!$E$5:$E$112,"&lt;="&amp;$F2118),"yyyymmdd"),Cadastro!$I$5:$I$112,0),"")</f>
        <v>76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customHeight="1" x14ac:dyDescent="0.25">
      <c r="A2119" s="31">
        <v>56377</v>
      </c>
      <c r="B2119" s="17" t="s">
        <v>216</v>
      </c>
      <c r="C2119" s="17" t="str">
        <f>IFERROR(INDEX(Cadastro!$C$5:$C$112,$AB2119),"NÃO INFORMADO")</f>
        <v>AUT</v>
      </c>
      <c r="D2119" s="17" t="str">
        <f>IFERROR(INDEX(Cadastro!$D$5:$D$112,$AB2119),"")</f>
        <v>6x1</v>
      </c>
      <c r="E2119" s="17" t="str">
        <f>IFERROR(INDEX(Cadastro!$G$5:$G$112,$AB2119),"")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folga da escala 5x2",IF($Y2119="Folga",IF(AND($D2119="5x2",OR(WEEKDAY($F2119,2)=6,WEEKDAY($F2119,2)=7)),"Folga de fim de semana da escala 5x2",IF(AND(OR($D2119="6x1",$D2119="FF 6x1"),WEEKDAY($F2119,2)=6,AND($A2119=$A2108,$L2108&gt;0)),"Folga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$112,$AB2119),"")="",IF($L2119&gt;0,1,0),IF(IFERROR(INDEX(Cadastro!$F$5:$F$112,$AB2119),"")&lt;=IFERROR(INDEX(Parâmetros!$B$39:$B$48,MATCH($E2119,Parâmetros!$A$39:$A$48,0)),99),IFERROR(INDEX(Cadastro!$F$5:$F$112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$112,$AB2119),"")="",0,IF(IFERROR(INDEX(Cadastro!$F$5:$F$112,$AB2119),"")&gt;IFERROR(INDEX(Parâmetros!$B$39:$B$48,MATCH($E2119,Parâmetros!$A$39:$A$48,0)),99),IFERROR(INDEX(Cadastro!$F$5:$F$112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registro"),IF(AND($AB2119&lt;&gt;$AB2118,IFERROR(INDEX(Cadastro!$F$5:$F$112,$AB2119),"")=""),"Indeterminado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IFERROR(MATCH($A2119&amp;"|"&amp;TEXT(_xlfn.MAXIFS(Cadastro!$E$5:$E$112,Cadastro!$A$5:$A$112,$A2119,Cadastro!$E$5:$E$112,"&lt;="&amp;$F2119),"yyyymmdd"),Cadastro!$I$5:$I$112,0),"")</f>
        <v>76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customHeight="1" x14ac:dyDescent="0.25">
      <c r="A2120" s="31">
        <v>56377</v>
      </c>
      <c r="B2120" s="17" t="s">
        <v>216</v>
      </c>
      <c r="C2120" s="17" t="str">
        <f>IFERROR(INDEX(Cadastro!$C$5:$C$112,$AB2120),"NÃO INFORMADO")</f>
        <v>AUT</v>
      </c>
      <c r="D2120" s="17" t="str">
        <f>IFERROR(INDEX(Cadastro!$D$5:$D$112,$AB2120),"")</f>
        <v>6x1</v>
      </c>
      <c r="E2120" s="17" t="str">
        <f>IFERROR(INDEX(Cadastro!$G$5:$G$112,$AB2120),"")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folga da escala 5x2",IF($Y2120="Folga",IF(AND($D2120="5x2",OR(WEEKDAY($F2120,2)=6,WEEKDAY($F2120,2)=7)),"Folga de fim de semana da escala 5x2",IF(AND(OR($D2120="6x1",$D2120="FF 6x1"),WEEKDAY($F2120,2)=6,AND($A2120=$A2109,$L2109&gt;0)),"Folga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$112,$AB2120),"")="",IF($L2120&gt;0,1,0),IF(IFERROR(INDEX(Cadastro!$F$5:$F$112,$AB2120),"")&lt;=IFERROR(INDEX(Parâmetros!$B$39:$B$48,MATCH($E2120,Parâmetros!$A$39:$A$48,0)),99),IFERROR(INDEX(Cadastro!$F$5:$F$112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$112,$AB2120),"")="",0,IF(IFERROR(INDEX(Cadastro!$F$5:$F$112,$AB2120),"")&gt;IFERROR(INDEX(Parâmetros!$B$39:$B$48,MATCH($E2120,Parâmetros!$A$39:$A$48,0)),99),IFERROR(INDEX(Cadastro!$F$5:$F$112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registro"),IF(AND($AB2120&lt;&gt;$AB2119,IFERROR(INDEX(Cadastro!$F$5:$F$112,$AB2120),"")=""),"Indeterminado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IFERROR(MATCH($A2120&amp;"|"&amp;TEXT(_xlfn.MAXIFS(Cadastro!$E$5:$E$112,Cadastro!$A$5:$A$112,$A2120,Cadastro!$E$5:$E$112,"&lt;="&amp;$F2120),"yyyymmdd"),Cadastro!$I$5:$I$112,0),"")</f>
        <v>76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customHeight="1" x14ac:dyDescent="0.25">
      <c r="A2121" s="31">
        <v>56377</v>
      </c>
      <c r="B2121" s="17" t="s">
        <v>216</v>
      </c>
      <c r="C2121" s="17" t="str">
        <f>IFERROR(INDEX(Cadastro!$C$5:$C$112,$AB2121),"NÃO INFORMADO")</f>
        <v>AUT</v>
      </c>
      <c r="D2121" s="17" t="str">
        <f>IFERROR(INDEX(Cadastro!$D$5:$D$112,$AB2121),"")</f>
        <v>6x1</v>
      </c>
      <c r="E2121" s="17" t="str">
        <f>IFERROR(INDEX(Cadastro!$G$5:$G$112,$AB2121),"")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folga da escala 5x2",IF($Y2121="Folga",IF(AND($D2121="5x2",OR(WEEKDAY($F2121,2)=6,WEEKDAY($F2121,2)=7)),"Folga de fim de semana da escala 5x2",IF(AND(OR($D2121="6x1",$D2121="FF 6x1"),WEEKDAY($F2121,2)=6,AND($A2121=$A2110,$L2110&gt;0)),"Folga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$112,$AB2121),"")="",IF($L2121&gt;0,1,0),IF(IFERROR(INDEX(Cadastro!$F$5:$F$112,$AB2121),"")&lt;=IFERROR(INDEX(Parâmetros!$B$39:$B$48,MATCH($E2121,Parâmetros!$A$39:$A$48,0)),99),IFERROR(INDEX(Cadastro!$F$5:$F$112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$112,$AB2121),"")="",0,IF(IFERROR(INDEX(Cadastro!$F$5:$F$112,$AB2121),"")&gt;IFERROR(INDEX(Parâmetros!$B$39:$B$48,MATCH($E2121,Parâmetros!$A$39:$A$48,0)),99),IFERROR(INDEX(Cadastro!$F$5:$F$112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registro"),IF(AND($AB2121&lt;&gt;$AB2120,IFERROR(INDEX(Cadastro!$F$5:$F$112,$AB2121),"")=""),"Indeterminado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IFERROR(MATCH($A2121&amp;"|"&amp;TEXT(_xlfn.MAXIFS(Cadastro!$E$5:$E$112,Cadastro!$A$5:$A$112,$A2121,Cadastro!$E$5:$E$112,"&lt;="&amp;$F2121),"yyyymmdd"),Cadastro!$I$5:$I$112,0),"")</f>
        <v>76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customHeight="1" x14ac:dyDescent="0.25">
      <c r="A2122" s="31">
        <v>56377</v>
      </c>
      <c r="B2122" s="17" t="s">
        <v>216</v>
      </c>
      <c r="C2122" s="17" t="str">
        <f>IFERROR(INDEX(Cadastro!$C$5:$C$112,$AB2122),"NÃO INFORMADO")</f>
        <v>AUT</v>
      </c>
      <c r="D2122" s="17" t="str">
        <f>IFERROR(INDEX(Cadastro!$D$5:$D$112,$AB2122),"")</f>
        <v>6x1</v>
      </c>
      <c r="E2122" s="17" t="str">
        <f>IFERROR(INDEX(Cadastro!$G$5:$G$112,$AB2122),"")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folga da escala 5x2",IF($Y2122="Folga",IF(AND($D2122="5x2",OR(WEEKDAY($F2122,2)=6,WEEKDAY($F2122,2)=7)),"Folga de fim de semana da escala 5x2",IF(AND(OR($D2122="6x1",$D2122="FF 6x1"),WEEKDAY($F2122,2)=6,AND($A2122=$A2111,$L2111&gt;0)),"Folga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$112,$AB2122),"")="",IF($L2122&gt;0,1,0),IF(IFERROR(INDEX(Cadastro!$F$5:$F$112,$AB2122),"")&lt;=IFERROR(INDEX(Parâmetros!$B$39:$B$48,MATCH($E2122,Parâmetros!$A$39:$A$48,0)),99),IFERROR(INDEX(Cadastro!$F$5:$F$112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$112,$AB2122),"")="",0,IF(IFERROR(INDEX(Cadastro!$F$5:$F$112,$AB2122),"")&gt;IFERROR(INDEX(Parâmetros!$B$39:$B$48,MATCH($E2122,Parâmetros!$A$39:$A$48,0)),99),IFERROR(INDEX(Cadastro!$F$5:$F$112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registro"),IF(AND($AB2122&lt;&gt;$AB2121,IFERROR(INDEX(Cadastro!$F$5:$F$112,$AB2122),"")=""),"Indeterminado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IFERROR(MATCH($A2122&amp;"|"&amp;TEXT(_xlfn.MAXIFS(Cadastro!$E$5:$E$112,Cadastro!$A$5:$A$112,$A2122,Cadastro!$E$5:$E$112,"&lt;="&amp;$F2122),"yyyymmdd"),Cadastro!$I$5:$I$112,0),"")</f>
        <v>76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customHeight="1" x14ac:dyDescent="0.25">
      <c r="A2123" s="31">
        <v>56377</v>
      </c>
      <c r="B2123" s="17" t="s">
        <v>216</v>
      </c>
      <c r="C2123" s="17" t="str">
        <f>IFERROR(INDEX(Cadastro!$C$5:$C$112,$AB2123),"NÃO INFORMADO")</f>
        <v>AUT</v>
      </c>
      <c r="D2123" s="17" t="str">
        <f>IFERROR(INDEX(Cadastro!$D$5:$D$112,$AB2123),"")</f>
        <v>6x1</v>
      </c>
      <c r="E2123" s="17" t="str">
        <f>IFERROR(INDEX(Cadastro!$G$5:$G$112,$AB2123),"")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folga da escala 5x2",IF($Y2123="Folga",IF(AND($D2123="5x2",OR(WEEKDAY($F2123,2)=6,WEEKDAY($F2123,2)=7)),"Folga de fim de semana da escala 5x2",IF(AND(OR($D2123="6x1",$D2123="FF 6x1"),WEEKDAY($F2123,2)=6,AND($A2123=$A2112,$L2112&gt;0)),"Folga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$112,$AB2123),"")="",IF($L2123&gt;0,1,0),IF(IFERROR(INDEX(Cadastro!$F$5:$F$112,$AB2123),"")&lt;=IFERROR(INDEX(Parâmetros!$B$39:$B$48,MATCH($E2123,Parâmetros!$A$39:$A$48,0)),99),IFERROR(INDEX(Cadastro!$F$5:$F$112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$112,$AB2123),"")="",0,IF(IFERROR(INDEX(Cadastro!$F$5:$F$112,$AB2123),"")&gt;IFERROR(INDEX(Parâmetros!$B$39:$B$48,MATCH($E2123,Parâmetros!$A$39:$A$48,0)),99),IFERROR(INDEX(Cadastro!$F$5:$F$112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registro"),IF(AND($AB2123&lt;&gt;$AB2122,IFERROR(INDEX(Cadastro!$F$5:$F$112,$AB2123),"")=""),"Indeterminado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IFERROR(MATCH($A2123&amp;"|"&amp;TEXT(_xlfn.MAXIFS(Cadastro!$E$5:$E$112,Cadastro!$A$5:$A$112,$A2123,Cadastro!$E$5:$E$112,"&lt;="&amp;$F2123),"yyyymmdd"),Cadastro!$I$5:$I$112,0),"")</f>
        <v>76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customHeight="1" x14ac:dyDescent="0.25">
      <c r="A2124" s="31">
        <v>56377</v>
      </c>
      <c r="B2124" s="17" t="s">
        <v>216</v>
      </c>
      <c r="C2124" s="17" t="str">
        <f>IFERROR(INDEX(Cadastro!$C$5:$C$112,$AB2124),"NÃO INFORMADO")</f>
        <v>AUT</v>
      </c>
      <c r="D2124" s="17" t="str">
        <f>IFERROR(INDEX(Cadastro!$D$5:$D$112,$AB2124),"")</f>
        <v>6x1</v>
      </c>
      <c r="E2124" s="17" t="str">
        <f>IFERROR(INDEX(Cadastro!$G$5:$G$112,$AB2124),"")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folga da escala 5x2",IF($Y2124="Folga",IF(AND($D2124="5x2",OR(WEEKDAY($F2124,2)=6,WEEKDAY($F2124,2)=7)),"Folga de fim de semana da escala 5x2",IF(AND(OR($D2124="6x1",$D2124="FF 6x1"),WEEKDAY($F2124,2)=6,AND($A2124=$A2113,$L2113&gt;0)),"Folga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$112,$AB2124),"")="",IF($L2124&gt;0,1,0),IF(IFERROR(INDEX(Cadastro!$F$5:$F$112,$AB2124),"")&lt;=IFERROR(INDEX(Parâmetros!$B$39:$B$48,MATCH($E2124,Parâmetros!$A$39:$A$48,0)),99),IFERROR(INDEX(Cadastro!$F$5:$F$112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$112,$AB2124),"")="",0,IF(IFERROR(INDEX(Cadastro!$F$5:$F$112,$AB2124),"")&gt;IFERROR(INDEX(Parâmetros!$B$39:$B$48,MATCH($E2124,Parâmetros!$A$39:$A$48,0)),99),IFERROR(INDEX(Cadastro!$F$5:$F$112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registro"),IF(AND($AB2124&lt;&gt;$AB2123,IFERROR(INDEX(Cadastro!$F$5:$F$112,$AB2124),"")=""),"Indeterminado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IFERROR(MATCH($A2124&amp;"|"&amp;TEXT(_xlfn.MAXIFS(Cadastro!$E$5:$E$112,Cadastro!$A$5:$A$112,$A2124,Cadastro!$E$5:$E$112,"&lt;="&amp;$F2124),"yyyymmdd"),Cadastro!$I$5:$I$112,0),"")</f>
        <v>76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customHeight="1" x14ac:dyDescent="0.25">
      <c r="A2125" s="31">
        <v>56377</v>
      </c>
      <c r="B2125" s="17" t="s">
        <v>216</v>
      </c>
      <c r="C2125" s="17" t="str">
        <f>IFERROR(INDEX(Cadastro!$C$5:$C$112,$AB2125),"NÃO INFORMADO")</f>
        <v>AUT</v>
      </c>
      <c r="D2125" s="17" t="str">
        <f>IFERROR(INDEX(Cadastro!$D$5:$D$112,$AB2125),"")</f>
        <v>6x1</v>
      </c>
      <c r="E2125" s="17" t="str">
        <f>IFERROR(INDEX(Cadastro!$G$5:$G$112,$AB2125),"")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folga da escala 5x2",IF($Y2125="Folga",IF(AND($D2125="5x2",OR(WEEKDAY($F2125,2)=6,WEEKDAY($F2125,2)=7)),"Folga de fim de semana da escala 5x2",IF(AND(OR($D2125="6x1",$D2125="FF 6x1"),WEEKDAY($F2125,2)=6,AND($A2125=$A2114,$L2114&gt;0)),"Folga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$112,$AB2125),"")="",IF($L2125&gt;0,1,0),IF(IFERROR(INDEX(Cadastro!$F$5:$F$112,$AB2125),"")&lt;=IFERROR(INDEX(Parâmetros!$B$39:$B$48,MATCH($E2125,Parâmetros!$A$39:$A$48,0)),99),IFERROR(INDEX(Cadastro!$F$5:$F$112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$112,$AB2125),"")="",0,IF(IFERROR(INDEX(Cadastro!$F$5:$F$112,$AB2125),"")&gt;IFERROR(INDEX(Parâmetros!$B$39:$B$48,MATCH($E2125,Parâmetros!$A$39:$A$48,0)),99),IFERROR(INDEX(Cadastro!$F$5:$F$112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registro"),IF(AND($AB2125&lt;&gt;$AB2124,IFERROR(INDEX(Cadastro!$F$5:$F$112,$AB2125),"")=""),"Indeterminado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IFERROR(MATCH($A2125&amp;"|"&amp;TEXT(_xlfn.MAXIFS(Cadastro!$E$5:$E$112,Cadastro!$A$5:$A$112,$A2125,Cadastro!$E$5:$E$112,"&lt;="&amp;$F2125),"yyyymmdd"),Cadastro!$I$5:$I$112,0),"")</f>
        <v>76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customHeight="1" x14ac:dyDescent="0.25">
      <c r="A2126" s="31">
        <v>56377</v>
      </c>
      <c r="B2126" s="17" t="s">
        <v>216</v>
      </c>
      <c r="C2126" s="17" t="str">
        <f>IFERROR(INDEX(Cadastro!$C$5:$C$112,$AB2126),"NÃO INFORMADO")</f>
        <v>AUT</v>
      </c>
      <c r="D2126" s="17" t="str">
        <f>IFERROR(INDEX(Cadastro!$D$5:$D$112,$AB2126),"")</f>
        <v>6x1</v>
      </c>
      <c r="E2126" s="17" t="str">
        <f>IFERROR(INDEX(Cadastro!$G$5:$G$112,$AB2126),"")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folga da escala 5x2",IF($Y2126="Folga",IF(AND($D2126="5x2",OR(WEEKDAY($F2126,2)=6,WEEKDAY($F2126,2)=7)),"Folga de fim de semana da escala 5x2",IF(AND(OR($D2126="6x1",$D2126="FF 6x1"),WEEKDAY($F2126,2)=6,AND($A2126=$A2115,$L2115&gt;0)),"Folga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$112,$AB2126),"")="",IF($L2126&gt;0,1,0),IF(IFERROR(INDEX(Cadastro!$F$5:$F$112,$AB2126),"")&lt;=IFERROR(INDEX(Parâmetros!$B$39:$B$48,MATCH($E2126,Parâmetros!$A$39:$A$48,0)),99),IFERROR(INDEX(Cadastro!$F$5:$F$112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$112,$AB2126),"")="",0,IF(IFERROR(INDEX(Cadastro!$F$5:$F$112,$AB2126),"")&gt;IFERROR(INDEX(Parâmetros!$B$39:$B$48,MATCH($E2126,Parâmetros!$A$39:$A$48,0)),99),IFERROR(INDEX(Cadastro!$F$5:$F$112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registro"),IF(AND($AB2126&lt;&gt;$AB2125,IFERROR(INDEX(Cadastro!$F$5:$F$112,$AB2126),"")=""),"Indeterminado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IFERROR(MATCH($A2126&amp;"|"&amp;TEXT(_xlfn.MAXIFS(Cadastro!$E$5:$E$112,Cadastro!$A$5:$A$112,$A2126,Cadastro!$E$5:$E$112,"&lt;="&amp;$F2126),"yyyymmdd"),Cadastro!$I$5:$I$112,0),"")</f>
        <v>76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>
        <v>56784</v>
      </c>
      <c r="B2127" s="10" t="s">
        <v>169</v>
      </c>
      <c r="C2127" s="17" t="str">
        <f>IFERROR(INDEX(Cadastro!$C$5:$C$112,$AB2127),"NÃO INFORMADO")</f>
        <v>USI</v>
      </c>
      <c r="D2127" s="17" t="str">
        <f>IFERROR(INDEX(Cadastro!$D$5:$D$112,AB2127),"")</f>
        <v>C</v>
      </c>
      <c r="E2127" s="17" t="str">
        <f>IFERROR(INDEX(Cadastro!$G$5:$G$112,$AB2127),"")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folga da escala 5x2",IF($Y2127="Folga",IF(AND($D2127="5x2",OR(WEEKDAY($F2127,2)=6,WEEKDAY($F2127,2)=7)),"Folga de fim de semana da escala 5x2",IF(AND(OR($D2127="6x1",$D2127="FF 6x1"),WEEKDAY($F2127,2)=6,AND($A2127=$A2114,$L2114&gt;0)),"Folga de fim de semana · apontou no domingo anterior",IF(AND(OR($D2127="6x1",$D2127="FF 6x1"),WEEKDAY($F2127,2)=7,AND($A2127=$A2119,$L2119&gt;0)),"Folga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6x1"),IF(OR(AND(WEEKDAY($F2127,2)=6,FALSE()),AND(WEEKDAY($F2127,2)=7,AND($A2127=$A2119,$L2119&gt;0))),"ATENÇÃO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$112,$AB2127),"")="",IF($L2127&gt;0,1,0),IF(IFERROR(INDEX(Cadastro!$F$5:$F$112,$AB2127),"")&lt;=IFERROR(INDEX(Parâmetros!$B$39:$B$48,MATCH($E2127,Parâmetros!$A$39:$A$48,0)),99),IFERROR(INDEX(Cadastro!$F$5:$F$112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$112,$AB2127),"")="",0,IF(IFERROR(INDEX(Cadastro!$F$5:$F$112,$AB2127),"")&gt;IFERROR(INDEX(Parâmetros!$B$39:$B$48,MATCH($E2127,Parâmetros!$A$39:$A$48,0)),99),IFERROR(INDEX(Cadastro!$F$5:$F$112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registro"),IF(AND($AB2127&lt;&gt;$AB2119,IFERROR(INDEX(Cadastro!$F$5:$F$112,$AB2127),"")=""),"Indeterminado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IFERROR(MATCH($A2127&amp;"|"&amp;TEXT(_xlfn.MAXIFS(Cadastro!$E$5:$E$112,Cadastro!$A$5:$A$112,$A2127,Cadastro!$E$5:$E$112,"&lt;="&amp;$F2127),"yyyymmdd"),Cadastro!$I$5:$I$112,0),"")</f>
        <v>15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x14ac:dyDescent="0.25">
      <c r="A2128" s="31">
        <v>56784</v>
      </c>
      <c r="B2128" s="10" t="s">
        <v>169</v>
      </c>
      <c r="C2128" s="17" t="str">
        <f>IFERROR(INDEX(Cadastro!$C$5:$C$112,$AB2128),"NÃO INFORMADO")</f>
        <v>USI</v>
      </c>
      <c r="D2128" s="17" t="str">
        <f>IFERROR(INDEX(Cadastro!$D$5:$D$112,AB2128),"")</f>
        <v>C</v>
      </c>
      <c r="E2128" s="17" t="str">
        <f>IFERROR(INDEX(Cadastro!$G$5:$G$112,$AB2128),"")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folga da escala 5x2",IF($Y2128="Folga",IF(AND($D2128="5x2",OR(WEEKDAY($F2128,2)=6,WEEKDAY($F2128,2)=7)),"Folga de fim de semana da escala 5x2",IF(AND(OR($D2128="6x1",$D2128="FF 6x1"),WEEKDAY($F2128,2)=6,AND($A2128=$A2115,$L2115&gt;0)),"Folga de fim de semana · apontou no domingo anterior",IF(AND(OR($D2128="6x1",$D2128="FF 6x1"),WEEKDAY($F2128,2)=7,AND($A2128=$A2120,$L2120&gt;0)),"Folga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6x1"),IF(OR(AND(WEEKDAY($F2128,2)=6,FALSE()),AND(WEEKDAY($F2128,2)=7,AND($A2128=$A2120,$L2120&gt;0))),"ATENÇÃO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$112,$AB2128),"")="",IF($L2128&gt;0,1,0),IF(IFERROR(INDEX(Cadastro!$F$5:$F$112,$AB2128),"")&lt;=IFERROR(INDEX(Parâmetros!$B$39:$B$48,MATCH($E2128,Parâmetros!$A$39:$A$48,0)),99),IFERROR(INDEX(Cadastro!$F$5:$F$112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$112,$AB2128),"")="",0,IF(IFERROR(INDEX(Cadastro!$F$5:$F$112,$AB2128),"")&gt;IFERROR(INDEX(Parâmetros!$B$39:$B$48,MATCH($E2128,Parâmetros!$A$39:$A$48,0)),99),IFERROR(INDEX(Cadastro!$F$5:$F$112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registro"),IF(AND($AB2128&lt;&gt;$AB2120,IFERROR(INDEX(Cadastro!$F$5:$F$112,$AB2128),"")=""),"Indeterminado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IFERROR(MATCH($A2128&amp;"|"&amp;TEXT(_xlfn.MAXIFS(Cadastro!$E$5:$E$112,Cadastro!$A$5:$A$112,$A2128,Cadastro!$E$5:$E$112,"&lt;="&amp;$F2128),"yyyymmdd"),Cadastro!$I$5:$I$112,0),"")</f>
        <v>15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x14ac:dyDescent="0.25">
      <c r="A2129" s="25">
        <v>56784</v>
      </c>
      <c r="B2129" s="10" t="s">
        <v>169</v>
      </c>
      <c r="C2129" s="17" t="str">
        <f>IFERROR(INDEX(Cadastro!$C$5:$C$112,$AB2129),"NÃO INFORMADO")</f>
        <v>USI</v>
      </c>
      <c r="D2129" s="17" t="str">
        <f>IFERROR(INDEX(Cadastro!$D$5:$D$112,AB2129),"")</f>
        <v>C</v>
      </c>
      <c r="E2129" s="17" t="str">
        <f>IFERROR(INDEX(Cadastro!$G$5:$G$112,$AB2129),"")</f>
        <v>C</v>
      </c>
      <c r="F2129" s="66">
        <v>46267</v>
      </c>
      <c r="G2129" s="32" t="str">
        <f t="shared" si="354"/>
        <v>qua</v>
      </c>
      <c r="H2129" s="31" t="str">
        <f>IF($L2129=0,"",_xlfn.MINIFS(Dados!$Q:$Q,Dados!$A:$A,$A2129,Dados!$S:$S,$F2129))</f>
        <v/>
      </c>
      <c r="I2129" s="31" t="str">
        <f>IF($H2129="","",_xlfn.MAXIFS(Dados!$R:$R,Dados!$A:$A,$A2129,Dados!$S:$S,$F2129))</f>
        <v/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/>
      </c>
      <c r="L2129" s="30">
        <f>SUMIFS(Dados!$E:$E,Dados!$A:$A,$A2129,Dados!$S:$S,$F2129)</f>
        <v>0</v>
      </c>
      <c r="M2129" s="30" t="str">
        <f>IFERROR(INDEX(Parâmetros!$E$6:$E$11,MATCH($K2129,Parâmetros!$A$6:$A$11,0)),"")</f>
        <v/>
      </c>
      <c r="N2129" s="33" t="str">
        <f t="shared" si="355"/>
        <v/>
      </c>
      <c r="O2129" s="33">
        <f>Parâmetros!$E$13</f>
        <v>0.8</v>
      </c>
      <c r="P2129" s="32" t="str">
        <f>IF(OR($M2129="",$F2129&gt;Parâmetros!$E$14),"Não","Sim")</f>
        <v>Não</v>
      </c>
      <c r="Q2129" s="32" t="str">
        <f t="shared" si="356"/>
        <v/>
      </c>
      <c r="R2129" s="32" t="str">
        <f t="shared" si="357"/>
        <v/>
      </c>
      <c r="S2129" s="30" t="str">
        <f t="shared" si="358"/>
        <v/>
      </c>
      <c r="T2129" s="32" t="str">
        <f>IF($Q2129&lt;&gt;"Sim","",IF($N2129&gt;Parâmetros!$E$15,"Sim","Não"))</f>
        <v/>
      </c>
      <c r="U2129" s="17" t="str">
        <f t="shared" si="359"/>
        <v>Início da série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folga da escala 5x2",IF($Y2129="Folga",IF(AND($D2129="5x2",OR(WEEKDAY($F2129,2)=6,WEEKDAY($F2129,2)=7)),"Folga de fim de semana da escala 5x2",IF(AND(OR($D2129="6x1",$D2129="FF 6x1"),WEEKDAY($F2129,2)=6,AND($A2129=$A2116,$L2116&gt;0)),"Folga de fim de semana · apontou no domingo anterior",IF(AND(OR($D2129="6x1",$D2129="FF 6x1"),WEEKDAY($F2129,2)=7,AND($A2129=$A2121,$L2121&gt;0)),"Folga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6x1"),IF(OR(AND(WEEKDAY($F2129,2)=6,FALSE()),AND(WEEKDAY($F2129,2)=7,AND($A2129=$A2121,$L2121&gt;0))),"ATENÇÃO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Sem histórico anterior — informe o dia do ciclo no Cadastro</v>
      </c>
      <c r="W2129" s="34">
        <f>IF(OR(OR($D2129="6x1",$D2129="FF 6x1"),$D2129="5x2"),"",IF($AB2129&lt;&gt;$AB2121,IF(IFERROR(INDEX(Cadastro!$F$5:$F$112,$AB2129),"")="",IF($L2129&gt;0,1,0),IF(IFERROR(INDEX(Cadastro!$F$5:$F$112,$AB2129),"")&lt;=IFERROR(INDEX(Parâmetros!$B$39:$B$48,MATCH($E2129,Parâmetros!$A$39:$A$48,0)),99),IFERROR(INDEX(Cadastro!$F$5:$F$112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0</v>
      </c>
      <c r="X2129" s="34">
        <f>IF(OR(OR($D2129="6x1",$D2129="FF 6x1"),$D2129="5x2"),"",IF($AB2129&lt;&gt;$AB2121,IF(IFERROR(INDEX(Cadastro!$F$5:$F$112,$AB2129),"")="",0,IF(IFERROR(INDEX(Cadastro!$F$5:$F$112,$AB2129),"")&gt;IFERROR(INDEX(Parâmetros!$B$39:$B$48,MATCH($E2129,Parâmetros!$A$39:$A$48,0)),99),IFERROR(INDEX(Cadastro!$F$5:$F$112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registro"),IF(AND($AB2129&lt;&gt;$AB2121,IFERROR(INDEX(Cadastro!$F$5:$F$112,$AB2129),"")=""),"Indeterminado (início da série)",IF($X2129&gt;0,"Folga","Falta de registro"))))))))</f>
        <v>Indeterminado (início da série)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IFERROR(MATCH($A2129&amp;"|"&amp;TEXT(_xlfn.MAXIFS(Cadastro!$E$5:$E$112,Cadastro!$A$5:$A$112,$A2129,Cadastro!$E$5:$E$112,"&lt;="&amp;$F2129),"yyyymmdd"),Cadastro!$I$5:$I$112,0),"")</f>
        <v>15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x14ac:dyDescent="0.25">
      <c r="A2130" s="31">
        <v>56784</v>
      </c>
      <c r="B2130" s="10" t="s">
        <v>169</v>
      </c>
      <c r="C2130" s="17" t="str">
        <f>IFERROR(INDEX(Cadastro!$C$5:$C$112,$AB2130),"NÃO INFORMADO")</f>
        <v>USI</v>
      </c>
      <c r="D2130" s="17" t="str">
        <f>IFERROR(INDEX(Cadastro!$D$5:$D$112,AB2130),"")</f>
        <v>C</v>
      </c>
      <c r="E2130" s="17" t="str">
        <f>IFERROR(INDEX(Cadastro!$G$5:$G$112,$AB2130),"")</f>
        <v>C</v>
      </c>
      <c r="F2130" s="66">
        <v>46268</v>
      </c>
      <c r="G2130" s="32" t="str">
        <f t="shared" si="354"/>
        <v>qui</v>
      </c>
      <c r="H2130" s="31" t="str">
        <f>IF($L2130=0,"",_xlfn.MINIFS(Dados!$Q:$Q,Dados!$A:$A,$A2130,Dados!$S:$S,$F2130))</f>
        <v/>
      </c>
      <c r="I2130" s="31" t="str">
        <f>IF($H2130="","",_xlfn.MAXIFS(Dados!$R:$R,Dados!$A:$A,$A2130,Dados!$S:$S,$F2130))</f>
        <v/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/>
      </c>
      <c r="L2130" s="30">
        <f>SUMIFS(Dados!$E:$E,Dados!$A:$A,$A2130,Dados!$S:$S,$F2130)</f>
        <v>0</v>
      </c>
      <c r="M2130" s="30" t="str">
        <f>IFERROR(INDEX(Parâmetros!$E$6:$E$11,MATCH($K2130,Parâmetros!$A$6:$A$11,0)),"")</f>
        <v/>
      </c>
      <c r="N2130" s="33" t="str">
        <f t="shared" si="355"/>
        <v/>
      </c>
      <c r="O2130" s="33">
        <f>Parâmetros!$E$13</f>
        <v>0.8</v>
      </c>
      <c r="P2130" s="32" t="str">
        <f>IF(OR($M2130="",$F2130&gt;Parâmetros!$E$14),"Não","Sim")</f>
        <v>Não</v>
      </c>
      <c r="Q2130" s="32" t="str">
        <f t="shared" si="356"/>
        <v/>
      </c>
      <c r="R2130" s="32" t="str">
        <f t="shared" si="357"/>
        <v/>
      </c>
      <c r="S2130" s="30" t="str">
        <f t="shared" si="358"/>
        <v/>
      </c>
      <c r="T2130" s="32" t="str">
        <f>IF($Q2130&lt;&gt;"Sim","",IF($N2130&gt;Parâmetros!$E$15,"Sim","Não"))</f>
        <v/>
      </c>
      <c r="U2130" s="17" t="str">
        <f t="shared" si="359"/>
        <v>Início da série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folga da escala 5x2",IF($Y2130="Folga",IF(AND($D2130="5x2",OR(WEEKDAY($F2130,2)=6,WEEKDAY($F2130,2)=7)),"Folga de fim de semana da escala 5x2",IF(AND(OR($D2130="6x1",$D2130="FF 6x1"),WEEKDAY($F2130,2)=6,AND($A2130=$A2117,$L2117&gt;0)),"Folga de fim de semana · apontou no domingo anterior",IF(AND(OR($D2130="6x1",$D2130="FF 6x1"),WEEKDAY($F2130,2)=7,AND($A2130=$A2122,$L2122&gt;0)),"Folga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6x1"),IF(OR(AND(WEEKDAY($F2130,2)=6,FALSE()),AND(WEEKDAY($F2130,2)=7,AND($A2130=$A2122,$L2122&gt;0))),"ATENÇÃO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Sem histórico anterior — informe o dia do ciclo no Cadastro</v>
      </c>
      <c r="W2130" s="34">
        <f>IF(OR(OR($D2130="6x1",$D2130="FF 6x1"),$D2130="5x2"),"",IF($AB2130&lt;&gt;$AB2122,IF(IFERROR(INDEX(Cadastro!$F$5:$F$112,$AB2130),"")="",IF($L2130&gt;0,1,0),IF(IFERROR(INDEX(Cadastro!$F$5:$F$112,$AB2130),"")&lt;=IFERROR(INDEX(Parâmetros!$B$39:$B$48,MATCH($E2130,Parâmetros!$A$39:$A$48,0)),99),IFERROR(INDEX(Cadastro!$F$5:$F$112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0</v>
      </c>
      <c r="X2130" s="34">
        <f>IF(OR(OR($D2130="6x1",$D2130="FF 6x1"),$D2130="5x2"),"",IF($AB2130&lt;&gt;$AB2122,IF(IFERROR(INDEX(Cadastro!$F$5:$F$112,$AB2130),"")="",0,IF(IFERROR(INDEX(Cadastro!$F$5:$F$112,$AB2130),"")&gt;IFERROR(INDEX(Parâmetros!$B$39:$B$48,MATCH($E2130,Parâmetros!$A$39:$A$48,0)),99),IFERROR(INDEX(Cadastro!$F$5:$F$112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registro"),IF(AND($AB2130&lt;&gt;$AB2122,IFERROR(INDEX(Cadastro!$F$5:$F$112,$AB2130),"")=""),"Indeterminado (início da série)",IF($X2130&gt;0,"Folga","Falta de registro"))))))))</f>
        <v>Indeterminado (início da série)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IFERROR(MATCH($A2130&amp;"|"&amp;TEXT(_xlfn.MAXIFS(Cadastro!$E$5:$E$112,Cadastro!$A$5:$A$112,$A2130,Cadastro!$E$5:$E$112,"&lt;="&amp;$F2130),"yyyymmdd"),Cadastro!$I$5:$I$112,0),"")</f>
        <v>15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x14ac:dyDescent="0.25">
      <c r="A2131" s="25">
        <v>56784</v>
      </c>
      <c r="B2131" s="10" t="s">
        <v>169</v>
      </c>
      <c r="C2131" s="17" t="str">
        <f>IFERROR(INDEX(Cadastro!$C$5:$C$112,$AB2131),"NÃO INFORMADO")</f>
        <v>USI</v>
      </c>
      <c r="D2131" s="17" t="str">
        <f>IFERROR(INDEX(Cadastro!$D$5:$D$112,AB2131),"")</f>
        <v>C</v>
      </c>
      <c r="E2131" s="17" t="str">
        <f>IFERROR(INDEX(Cadastro!$G$5:$G$112,$AB2131),"")</f>
        <v>C</v>
      </c>
      <c r="F2131" s="66">
        <v>46269</v>
      </c>
      <c r="G2131" s="32" t="str">
        <f t="shared" si="354"/>
        <v>sex</v>
      </c>
      <c r="H2131" s="31" t="str">
        <f>IF($L2131=0,"",_xlfn.MINIFS(Dados!$Q:$Q,Dados!$A:$A,$A2131,Dados!$S:$S,$F2131))</f>
        <v/>
      </c>
      <c r="I2131" s="31" t="str">
        <f>IF($H2131="","",_xlfn.MAXIFS(Dados!$R:$R,Dados!$A:$A,$A2131,Dados!$S:$S,$F2131))</f>
        <v/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/>
      </c>
      <c r="L2131" s="30">
        <f>SUMIFS(Dados!$E:$E,Dados!$A:$A,$A2131,Dados!$S:$S,$F2131)</f>
        <v>0</v>
      </c>
      <c r="M2131" s="30" t="str">
        <f>IFERROR(INDEX(Parâmetros!$E$6:$E$11,MATCH($K2131,Parâmetros!$A$6:$A$11,0)),"")</f>
        <v/>
      </c>
      <c r="N2131" s="33" t="str">
        <f t="shared" si="355"/>
        <v/>
      </c>
      <c r="O2131" s="33">
        <f>Parâmetros!$E$13</f>
        <v>0.8</v>
      </c>
      <c r="P2131" s="32" t="str">
        <f>IF(OR($M2131="",$F2131&gt;Parâmetros!$E$14),"Não","Sim")</f>
        <v>Não</v>
      </c>
      <c r="Q2131" s="32" t="str">
        <f t="shared" si="356"/>
        <v/>
      </c>
      <c r="R2131" s="32" t="str">
        <f t="shared" si="357"/>
        <v/>
      </c>
      <c r="S2131" s="30" t="str">
        <f t="shared" si="358"/>
        <v/>
      </c>
      <c r="T2131" s="32" t="str">
        <f>IF($Q2131&lt;&gt;"Sim","",IF($N2131&gt;Parâmetros!$E$15,"Sim","Não"))</f>
        <v/>
      </c>
      <c r="U2131" s="17" t="str">
        <f t="shared" si="359"/>
        <v>Início da série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folga da escala 5x2",IF($Y2131="Folga",IF(AND($D2131="5x2",OR(WEEKDAY($F2131,2)=6,WEEKDAY($F2131,2)=7)),"Folga de fim de semana da escala 5x2",IF(AND(OR($D2131="6x1",$D2131="FF 6x1"),WEEKDAY($F2131,2)=6,AND($A2131=$A2118,$L2118&gt;0)),"Folga de fim de semana · apontou no domingo anterior",IF(AND(OR($D2131="6x1",$D2131="FF 6x1"),WEEKDAY($F2131,2)=7,AND($A2131=$A2123,$L2123&gt;0)),"Folga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6x1"),IF(OR(AND(WEEKDAY($F2131,2)=6,FALSE()),AND(WEEKDAY($F2131,2)=7,AND($A2131=$A2123,$L2123&gt;0))),"ATENÇÃO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Sem histórico anterior — informe o dia do ciclo no Cadastro</v>
      </c>
      <c r="W2131" s="34">
        <f>IF(OR(OR($D2131="6x1",$D2131="FF 6x1"),$D2131="5x2"),"",IF($AB2131&lt;&gt;$AB2123,IF(IFERROR(INDEX(Cadastro!$F$5:$F$112,$AB2131),"")="",IF($L2131&gt;0,1,0),IF(IFERROR(INDEX(Cadastro!$F$5:$F$112,$AB2131),"")&lt;=IFERROR(INDEX(Parâmetros!$B$39:$B$48,MATCH($E2131,Parâmetros!$A$39:$A$48,0)),99),IFERROR(INDEX(Cadastro!$F$5:$F$112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0</v>
      </c>
      <c r="X2131" s="34">
        <f>IF(OR(OR($D2131="6x1",$D2131="FF 6x1"),$D2131="5x2"),"",IF($AB2131&lt;&gt;$AB2123,IF(IFERROR(INDEX(Cadastro!$F$5:$F$112,$AB2131),"")="",0,IF(IFERROR(INDEX(Cadastro!$F$5:$F$112,$AB2131),"")&gt;IFERROR(INDEX(Parâmetros!$B$39:$B$48,MATCH($E2131,Parâmetros!$A$39:$A$48,0)),99),IFERROR(INDEX(Cadastro!$F$5:$F$112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registro"),IF(AND($AB2131&lt;&gt;$AB2123,IFERROR(INDEX(Cadastro!$F$5:$F$112,$AB2131),"")=""),"Indeterminado (início da série)",IF($X2131&gt;0,"Folga","Falta de registro"))))))))</f>
        <v>Indeterminado (início da série)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IFERROR(MATCH($A2131&amp;"|"&amp;TEXT(_xlfn.MAXIFS(Cadastro!$E$5:$E$112,Cadastro!$A$5:$A$112,$A2131,Cadastro!$E$5:$E$112,"&lt;="&amp;$F2131),"yyyymmdd"),Cadastro!$I$5:$I$112,0),"")</f>
        <v>15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x14ac:dyDescent="0.25">
      <c r="A2132" s="31">
        <v>56784</v>
      </c>
      <c r="B2132" s="10" t="s">
        <v>169</v>
      </c>
      <c r="C2132" s="17" t="str">
        <f>IFERROR(INDEX(Cadastro!$C$5:$C$112,$AB2132),"NÃO INFORMADO")</f>
        <v>USI</v>
      </c>
      <c r="D2132" s="17" t="str">
        <f>IFERROR(INDEX(Cadastro!$D$5:$D$112,AB2132),"")</f>
        <v>C</v>
      </c>
      <c r="E2132" s="17" t="str">
        <f>IFERROR(INDEX(Cadastro!$G$5:$G$112,$AB2132),"")</f>
        <v>C</v>
      </c>
      <c r="F2132" s="66">
        <v>46270</v>
      </c>
      <c r="G2132" s="32" t="str">
        <f t="shared" si="354"/>
        <v>sáb</v>
      </c>
      <c r="H2132" s="31" t="str">
        <f>IF($L2132=0,"",_xlfn.MINIFS(Dados!$Q:$Q,Dados!$A:$A,$A2132,Dados!$S:$S,$F2132))</f>
        <v/>
      </c>
      <c r="I2132" s="31" t="str">
        <f>IF($H2132="","",_xlfn.MAXIFS(Dados!$R:$R,Dados!$A:$A,$A2132,Dados!$S:$S,$F2132))</f>
        <v/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/>
      </c>
      <c r="L2132" s="30">
        <f>SUMIFS(Dados!$E:$E,Dados!$A:$A,$A2132,Dados!$S:$S,$F2132)</f>
        <v>0</v>
      </c>
      <c r="M2132" s="30" t="str">
        <f>IFERROR(INDEX(Parâmetros!$E$6:$E$11,MATCH($K2132,Parâmetros!$A$6:$A$11,0)),"")</f>
        <v/>
      </c>
      <c r="N2132" s="33" t="str">
        <f t="shared" si="355"/>
        <v/>
      </c>
      <c r="O2132" s="33">
        <f>Parâmetros!$E$13</f>
        <v>0.8</v>
      </c>
      <c r="P2132" s="32" t="str">
        <f>IF(OR($M2132="",$F2132&gt;Parâmetros!$E$14),"Não","Sim")</f>
        <v>Não</v>
      </c>
      <c r="Q2132" s="32" t="str">
        <f t="shared" si="356"/>
        <v/>
      </c>
      <c r="R2132" s="32" t="str">
        <f t="shared" si="357"/>
        <v/>
      </c>
      <c r="S2132" s="30" t="str">
        <f t="shared" si="358"/>
        <v/>
      </c>
      <c r="T2132" s="32" t="str">
        <f>IF($Q2132&lt;&gt;"Sim","",IF($N2132&gt;Parâmetros!$E$15,"Sim","Não"))</f>
        <v/>
      </c>
      <c r="U2132" s="17" t="str">
        <f t="shared" si="359"/>
        <v>Início da série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folga da escala 5x2",IF($Y2132="Folga",IF(AND($D2132="5x2",OR(WEEKDAY($F2132,2)=6,WEEKDAY($F2132,2)=7)),"Folga de fim de semana da escala 5x2",IF(AND(OR($D2132="6x1",$D2132="FF 6x1"),WEEKDAY($F2132,2)=6,AND($A2132=$A2119,$L2119&gt;0)),"Folga de fim de semana · apontou no domingo anterior",IF(AND(OR($D2132="6x1",$D2132="FF 6x1"),WEEKDAY($F2132,2)=7,AND($A2132=$A2124,$L2124&gt;0)),"Folga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6x1"),IF(OR(AND(WEEKDAY($F2132,2)=6,FALSE()),AND(WEEKDAY($F2132,2)=7,AND($A2132=$A2124,$L2124&gt;0))),"ATENÇÃO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Sem histórico anterior — informe o dia do ciclo no Cadastro</v>
      </c>
      <c r="W2132" s="34">
        <f>IF(OR(OR($D2132="6x1",$D2132="FF 6x1"),$D2132="5x2"),"",IF($AB2132&lt;&gt;$AB2124,IF(IFERROR(INDEX(Cadastro!$F$5:$F$112,$AB2132),"")="",IF($L2132&gt;0,1,0),IF(IFERROR(INDEX(Cadastro!$F$5:$F$112,$AB2132),"")&lt;=IFERROR(INDEX(Parâmetros!$B$39:$B$48,MATCH($E2132,Parâmetros!$A$39:$A$48,0)),99),IFERROR(INDEX(Cadastro!$F$5:$F$112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0</v>
      </c>
      <c r="X2132" s="34">
        <f>IF(OR(OR($D2132="6x1",$D2132="FF 6x1"),$D2132="5x2"),"",IF($AB2132&lt;&gt;$AB2124,IF(IFERROR(INDEX(Cadastro!$F$5:$F$112,$AB2132),"")="",0,IF(IFERROR(INDEX(Cadastro!$F$5:$F$112,$AB2132),"")&gt;IFERROR(INDEX(Parâmetros!$B$39:$B$48,MATCH($E2132,Parâmetros!$A$39:$A$48,0)),99),IFERROR(INDEX(Cadastro!$F$5:$F$112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registro"),IF(AND($AB2132&lt;&gt;$AB2124,IFERROR(INDEX(Cadastro!$F$5:$F$112,$AB2132),"")=""),"Indeterminado (início da série)",IF($X2132&gt;0,"Folga","Falta de registro"))))))))</f>
        <v>Indeterminado (início da série)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IFERROR(MATCH($A2132&amp;"|"&amp;TEXT(_xlfn.MAXIFS(Cadastro!$E$5:$E$112,Cadastro!$A$5:$A$112,$A2132,Cadastro!$E$5:$E$112,"&lt;="&amp;$F2132),"yyyymmdd"),Cadastro!$I$5:$I$112,0),"")</f>
        <v>15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x14ac:dyDescent="0.25">
      <c r="A2133" s="25">
        <v>56784</v>
      </c>
      <c r="B2133" s="10" t="s">
        <v>169</v>
      </c>
      <c r="C2133" s="17" t="str">
        <f>IFERROR(INDEX(Cadastro!$C$5:$C$112,$AB2133),"NÃO INFORMADO")</f>
        <v>USI</v>
      </c>
      <c r="D2133" s="17" t="str">
        <f>IFERROR(INDEX(Cadastro!$D$5:$D$112,AB2133),"")</f>
        <v>C</v>
      </c>
      <c r="E2133" s="17" t="str">
        <f>IFERROR(INDEX(Cadastro!$G$5:$G$112,$AB2133),"")</f>
        <v>C</v>
      </c>
      <c r="F2133" s="66">
        <v>46271</v>
      </c>
      <c r="G2133" s="32" t="str">
        <f t="shared" si="354"/>
        <v>dom</v>
      </c>
      <c r="H2133" s="31" t="str">
        <f>IF($L2133=0,"",_xlfn.MINIFS(Dados!$Q:$Q,Dados!$A:$A,$A2133,Dados!$S:$S,$F2133))</f>
        <v/>
      </c>
      <c r="I2133" s="31" t="str">
        <f>IF($H2133="","",_xlfn.MAXIFS(Dados!$R:$R,Dados!$A:$A,$A2133,Dados!$S:$S,$F2133))</f>
        <v/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/>
      </c>
      <c r="L2133" s="30">
        <f>SUMIFS(Dados!$E:$E,Dados!$A:$A,$A2133,Dados!$S:$S,$F2133)</f>
        <v>0</v>
      </c>
      <c r="M2133" s="30" t="str">
        <f>IFERROR(INDEX(Parâmetros!$E$6:$E$11,MATCH($K2133,Parâmetros!$A$6:$A$11,0)),"")</f>
        <v/>
      </c>
      <c r="N2133" s="33" t="str">
        <f t="shared" si="355"/>
        <v/>
      </c>
      <c r="O2133" s="33">
        <f>Parâmetros!$E$13</f>
        <v>0.8</v>
      </c>
      <c r="P2133" s="32" t="str">
        <f>IF(OR($M2133="",$F2133&gt;Parâmetros!$E$14),"Não","Sim")</f>
        <v>Não</v>
      </c>
      <c r="Q2133" s="32" t="str">
        <f t="shared" si="356"/>
        <v/>
      </c>
      <c r="R2133" s="32" t="str">
        <f t="shared" si="357"/>
        <v/>
      </c>
      <c r="S2133" s="30" t="str">
        <f t="shared" si="358"/>
        <v/>
      </c>
      <c r="T2133" s="32" t="str">
        <f>IF($Q2133&lt;&gt;"Sim","",IF($N2133&gt;Parâmetros!$E$15,"Sim","Não"))</f>
        <v/>
      </c>
      <c r="U2133" s="17" t="str">
        <f t="shared" si="359"/>
        <v>Início da série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folga da escala 5x2",IF($Y2133="Folga",IF(AND($D2133="5x2",OR(WEEKDAY($F2133,2)=6,WEEKDAY($F2133,2)=7)),"Folga de fim de semana da escala 5x2",IF(AND(OR($D2133="6x1",$D2133="FF 6x1"),WEEKDAY($F2133,2)=6,AND($A2133=$A2120,$L2120&gt;0)),"Folga de fim de semana · apontou no domingo anterior",IF(AND(OR($D2133="6x1",$D2133="FF 6x1"),WEEKDAY($F2133,2)=7,AND($A2133=$A2125,$L2125&gt;0)),"Folga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6x1"),IF(OR(AND(WEEKDAY($F2133,2)=6,FALSE()),AND(WEEKDAY($F2133,2)=7,AND($A2133=$A2125,$L2125&gt;0))),"ATENÇÃO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Sem histórico anterior — informe o dia do ciclo no Cadastro</v>
      </c>
      <c r="W2133" s="34">
        <f>IF(OR(OR($D2133="6x1",$D2133="FF 6x1"),$D2133="5x2"),"",IF($AB2133&lt;&gt;$AB2125,IF(IFERROR(INDEX(Cadastro!$F$5:$F$112,$AB2133),"")="",IF($L2133&gt;0,1,0),IF(IFERROR(INDEX(Cadastro!$F$5:$F$112,$AB2133),"")&lt;=IFERROR(INDEX(Parâmetros!$B$39:$B$48,MATCH($E2133,Parâmetros!$A$39:$A$48,0)),99),IFERROR(INDEX(Cadastro!$F$5:$F$112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0</v>
      </c>
      <c r="X2133" s="34">
        <f>IF(OR(OR($D2133="6x1",$D2133="FF 6x1"),$D2133="5x2"),"",IF($AB2133&lt;&gt;$AB2125,IF(IFERROR(INDEX(Cadastro!$F$5:$F$112,$AB2133),"")="",0,IF(IFERROR(INDEX(Cadastro!$F$5:$F$112,$AB2133),"")&gt;IFERROR(INDEX(Parâmetros!$B$39:$B$48,MATCH($E2133,Parâmetros!$A$39:$A$48,0)),99),IFERROR(INDEX(Cadastro!$F$5:$F$112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registro"),IF(AND($AB2133&lt;&gt;$AB2125,IFERROR(INDEX(Cadastro!$F$5:$F$112,$AB2133),"")=""),"Indeterminado (início da série)",IF($X2133&gt;0,"Folga","Falta de registro"))))))))</f>
        <v>Indeterminado (início da série)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IFERROR(MATCH($A2133&amp;"|"&amp;TEXT(_xlfn.MAXIFS(Cadastro!$E$5:$E$112,Cadastro!$A$5:$A$112,$A2133,Cadastro!$E$5:$E$112,"&lt;="&amp;$F2133),"yyyymmdd"),Cadastro!$I$5:$I$112,0),"")</f>
        <v>15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x14ac:dyDescent="0.25">
      <c r="A2134" s="31">
        <v>56784</v>
      </c>
      <c r="B2134" s="10" t="s">
        <v>169</v>
      </c>
      <c r="C2134" s="17" t="str">
        <f>IFERROR(INDEX(Cadastro!$C$5:$C$112,$AB2134),"NÃO INFORMADO")</f>
        <v>USI</v>
      </c>
      <c r="D2134" s="17" t="str">
        <f>IFERROR(INDEX(Cadastro!$D$5:$D$112,AB2134),"")</f>
        <v>C</v>
      </c>
      <c r="E2134" s="17" t="str">
        <f>IFERROR(INDEX(Cadastro!$G$5:$G$112,$AB2134),"")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folga da escala 5x2",IF($Y2134="Folga",IF(AND($D2134="5x2",OR(WEEKDAY($F2134,2)=6,WEEKDAY($F2134,2)=7)),"Folga de fim de semana da escala 5x2",IF(AND(OR($D2134="6x1",$D2134="FF 6x1"),WEEKDAY($F2134,2)=6,AND($A2134=$A2121,$L2121&gt;0)),"Folga de fim de semana · apontou no domingo anterior",IF(AND(OR($D2134="6x1",$D2134="FF 6x1"),WEEKDAY($F2134,2)=7,AND($A2134=$A2126,$L2126&gt;0)),"Folga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6x1"),IF(OR(AND(WEEKDAY($F2134,2)=6,FALSE()),AND(WEEKDAY($F2134,2)=7,AND($A2134=$A2126,$L2126&gt;0))),"ATENÇÃO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$112,$AB2134),"")="",IF($L2134&gt;0,1,0),IF(IFERROR(INDEX(Cadastro!$F$5:$F$112,$AB2134),"")&lt;=IFERROR(INDEX(Parâmetros!$B$39:$B$48,MATCH($E2134,Parâmetros!$A$39:$A$48,0)),99),IFERROR(INDEX(Cadastro!$F$5:$F$112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$112,$AB2134),"")="",0,IF(IFERROR(INDEX(Cadastro!$F$5:$F$112,$AB2134),"")&gt;IFERROR(INDEX(Parâmetros!$B$39:$B$48,MATCH($E2134,Parâmetros!$A$39:$A$48,0)),99),IFERROR(INDEX(Cadastro!$F$5:$F$112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registro"),IF(AND($AB2134&lt;&gt;$AB2126,IFERROR(INDEX(Cadastro!$F$5:$F$112,$AB2134),"")=""),"Indeterminado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0</v>
      </c>
      <c r="AA2134" s="34">
        <f>IF(OR($L2134&gt;0,$F2134&gt;Parâmetros!$E$14),0,IF(OR($A2134&lt;&gt;$A2135,$F2135&gt;Parâmetros!$E$14),1,N($AA2135)+1))</f>
        <v>0</v>
      </c>
      <c r="AB2134" s="31">
        <f>IFERROR(MATCH($A2134&amp;"|"&amp;TEXT(_xlfn.MAXIFS(Cadastro!$E$5:$E$112,Cadastro!$A$5:$A$112,$A2134,Cadastro!$E$5:$E$112,"&lt;="&amp;$F2134),"yyyymmdd"),Cadastro!$I$5:$I$112,0),"")</f>
        <v>15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x14ac:dyDescent="0.25">
      <c r="A2135" s="25">
        <v>56784</v>
      </c>
      <c r="B2135" s="10" t="s">
        <v>169</v>
      </c>
      <c r="C2135" s="17" t="str">
        <f>IFERROR(INDEX(Cadastro!$C$5:$C$112,$AB2135),"NÃO INFORMADO")</f>
        <v>USI</v>
      </c>
      <c r="D2135" s="17" t="str">
        <f>IFERROR(INDEX(Cadastro!$D$5:$D$112,AB2135),"")</f>
        <v>C</v>
      </c>
      <c r="E2135" s="17" t="str">
        <f>IFERROR(INDEX(Cadastro!$G$5:$G$112,$AB2135),"")</f>
        <v>C</v>
      </c>
      <c r="F2135" s="66">
        <v>46273</v>
      </c>
      <c r="G2135" s="32" t="str">
        <f t="shared" si="354"/>
        <v>ter</v>
      </c>
      <c r="H2135" s="31" t="str">
        <f>IF($L2135=0,"",_xlfn.MINIFS(Dados!$Q:$Q,Dados!$A:$A,$A2135,Dados!$S:$S,$F2135))</f>
        <v/>
      </c>
      <c r="I2135" s="31" t="str">
        <f>IF($H2135="","",_xlfn.MAXIFS(Dados!$R:$R,Dados!$A:$A,$A2135,Dados!$S:$S,$F2135))</f>
        <v/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0</v>
      </c>
      <c r="M2135" s="30">
        <f>IFERROR(INDEX(Parâmetros!$E$6:$E$11,MATCH($K2135,Parâmetros!$A$6:$A$11,0)),"")</f>
        <v>6.67</v>
      </c>
      <c r="N2135" s="33">
        <f t="shared" si="355"/>
        <v>0</v>
      </c>
      <c r="O2135" s="33">
        <f>Parâmetros!$E$13</f>
        <v>0.8</v>
      </c>
      <c r="P2135" s="32" t="str">
        <f>IF(OR($M2135="",$F2135&gt;Parâmetros!$E$14),"Não","Sim")</f>
        <v>Não</v>
      </c>
      <c r="Q2135" s="32" t="str">
        <f t="shared" si="356"/>
        <v/>
      </c>
      <c r="R2135" s="32" t="str">
        <f t="shared" si="357"/>
        <v/>
      </c>
      <c r="S2135" s="30" t="str">
        <f t="shared" si="358"/>
        <v/>
      </c>
      <c r="T2135" s="32" t="str">
        <f>IF($Q2135&lt;&gt;"Sim","",IF($N2135&gt;Parâmetros!$E$15,"Sim","Não"))</f>
        <v/>
      </c>
      <c r="U2135" s="17" t="str">
        <f t="shared" si="359"/>
        <v>Fora da apuração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folga da escala 5x2",IF($Y2135="Folga",IF(AND($D2135="5x2",OR(WEEKDAY($F2135,2)=6,WEEKDAY($F2135,2)=7)),"Folga de fim de semana da escala 5x2",IF(AND(OR($D2135="6x1",$D2135="FF 6x1"),WEEKDAY($F2135,2)=6,AND($A2135=$A2122,$L2122&gt;0)),"Folga de fim de semana · apontou no domingo anterior",IF(AND(OR($D2135="6x1",$D2135="FF 6x1"),WEEKDAY($F2135,2)=7,AND($A2135=$A2127,$L2127&gt;0)),"Folga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6x1"),IF(OR(AND(WEEKDAY($F2135,2)=6,FALSE()),AND(WEEKDAY($F2135,2)=7,AND($A2135=$A2127,$L2127&gt;0))),"ATENÇÃO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FALTA DE REGISTRO · dia 2 de 5 do ciclo</v>
      </c>
      <c r="W2135" s="34">
        <f>IF(OR(OR($D2135="6x1",$D2135="FF 6x1"),$D2135="5x2"),"",IF($AB2135&lt;&gt;$AB2127,IF(IFERROR(INDEX(Cadastro!$F$5:$F$112,$AB2135),"")="",IF($L2135&gt;0,1,0),IF(IFERROR(INDEX(Cadastro!$F$5:$F$112,$AB2135),"")&lt;=IFERROR(INDEX(Parâmetros!$B$39:$B$48,MATCH($E2135,Parâmetros!$A$39:$A$48,0)),99),IFERROR(INDEX(Cadastro!$F$5:$F$112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$112,$AB2135),"")="",0,IF(IFERROR(INDEX(Cadastro!$F$5:$F$112,$AB2135),"")&gt;IFERROR(INDEX(Parâmetros!$B$39:$B$48,MATCH($E2135,Parâmetros!$A$39:$A$48,0)),99),IFERROR(INDEX(Cadastro!$F$5:$F$112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registro"),IF(AND($AB2135&lt;&gt;$AB2127,IFERROR(INDEX(Cadastro!$F$5:$F$112,$AB2135),"")=""),"Indeterminado (início da série)",IF($X2135&gt;0,"Folga","Falta de registro"))))))))</f>
        <v>Falta de registro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IFERROR(MATCH($A2135&amp;"|"&amp;TEXT(_xlfn.MAXIFS(Cadastro!$E$5:$E$112,Cadastro!$A$5:$A$112,$A2135,Cadastro!$E$5:$E$112,"&lt;="&amp;$F2135),"yyyymmdd"),Cadastro!$I$5:$I$112,0),"")</f>
        <v>15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x14ac:dyDescent="0.25">
      <c r="A2136" s="31">
        <v>56784</v>
      </c>
      <c r="B2136" s="10" t="s">
        <v>169</v>
      </c>
      <c r="C2136" s="17" t="str">
        <f>IFERROR(INDEX(Cadastro!$C$5:$C$112,$AB2136),"NÃO INFORMADO")</f>
        <v>USI</v>
      </c>
      <c r="D2136" s="17" t="str">
        <f>IFERROR(INDEX(Cadastro!$D$5:$D$112,AB2136),"")</f>
        <v>C</v>
      </c>
      <c r="E2136" s="17" t="str">
        <f>IFERROR(INDEX(Cadastro!$G$5:$G$112,$AB2136),"")</f>
        <v>C</v>
      </c>
      <c r="F2136" s="66">
        <v>46274</v>
      </c>
      <c r="G2136" s="32" t="str">
        <f t="shared" si="354"/>
        <v>qua</v>
      </c>
      <c r="H2136" s="31" t="str">
        <f>IF($L2136=0,"",_xlfn.MINIFS(Dados!$Q:$Q,Dados!$A:$A,$A2136,Dados!$S:$S,$F2136))</f>
        <v/>
      </c>
      <c r="I2136" s="31" t="str">
        <f>IF($H2136="","",_xlfn.MAXIFS(Dados!$R:$R,Dados!$A:$A,$A2136,Dados!$S:$S,$F2136))</f>
        <v/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0</v>
      </c>
      <c r="M2136" s="30">
        <f>IFERROR(INDEX(Parâmetros!$E$6:$E$11,MATCH($K2136,Parâmetros!$A$6:$A$11,0)),"")</f>
        <v>6.67</v>
      </c>
      <c r="N2136" s="33">
        <f t="shared" si="355"/>
        <v>0</v>
      </c>
      <c r="O2136" s="33">
        <f>Parâmetros!$E$13</f>
        <v>0.8</v>
      </c>
      <c r="P2136" s="32" t="str">
        <f>IF(OR($M2136="",$F2136&gt;Parâmetros!$E$14),"Não","Sim")</f>
        <v>Não</v>
      </c>
      <c r="Q2136" s="32" t="str">
        <f t="shared" si="356"/>
        <v/>
      </c>
      <c r="R2136" s="32" t="str">
        <f t="shared" si="357"/>
        <v/>
      </c>
      <c r="S2136" s="30" t="str">
        <f t="shared" si="358"/>
        <v/>
      </c>
      <c r="T2136" s="32" t="str">
        <f>IF($Q2136&lt;&gt;"Sim","",IF($N2136&gt;Parâmetros!$E$15,"Sim","Não"))</f>
        <v/>
      </c>
      <c r="U2136" s="17" t="str">
        <f t="shared" si="359"/>
        <v>Fora da apuração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folga da escala 5x2",IF($Y2136="Folga",IF(AND($D2136="5x2",OR(WEEKDAY($F2136,2)=6,WEEKDAY($F2136,2)=7)),"Folga de fim de semana da escala 5x2",IF(AND(OR($D2136="6x1",$D2136="FF 6x1"),WEEKDAY($F2136,2)=6,AND($A2136=$A2123,$L2123&gt;0)),"Folga de fim de semana · apontou no domingo anterior",IF(AND(OR($D2136="6x1",$D2136="FF 6x1"),WEEKDAY($F2136,2)=7,AND($A2136=$A2128,$L2128&gt;0)),"Folga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6x1"),IF(OR(AND(WEEKDAY($F2136,2)=6,FALSE()),AND(WEEKDAY($F2136,2)=7,AND($A2136=$A2128,$L2128&gt;0))),"ATENÇÃO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FALTA DE REGISTRO · dia 1 de 5 do ciclo</v>
      </c>
      <c r="W2136" s="34">
        <f>IF(OR(OR($D2136="6x1",$D2136="FF 6x1"),$D2136="5x2"),"",IF($AB2136&lt;&gt;$AB2128,IF(IFERROR(INDEX(Cadastro!$F$5:$F$112,$AB2136),"")="",IF($L2136&gt;0,1,0),IF(IFERROR(INDEX(Cadastro!$F$5:$F$112,$AB2136),"")&lt;=IFERROR(INDEX(Parâmetros!$B$39:$B$48,MATCH($E2136,Parâmetros!$A$39:$A$48,0)),99),IFERROR(INDEX(Cadastro!$F$5:$F$112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$112,$AB2136),"")="",0,IF(IFERROR(INDEX(Cadastro!$F$5:$F$112,$AB2136),"")&gt;IFERROR(INDEX(Parâmetros!$B$39:$B$48,MATCH($E2136,Parâmetros!$A$39:$A$48,0)),99),IFERROR(INDEX(Cadastro!$F$5:$F$112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registro"),IF(AND($AB2136&lt;&gt;$AB2128,IFERROR(INDEX(Cadastro!$F$5:$F$112,$AB2136),"")=""),"Indeterminado (início da série)",IF($X2136&gt;0,"Folga","Falta de registro"))))))))</f>
        <v>Falta de registro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IFERROR(MATCH($A2136&amp;"|"&amp;TEXT(_xlfn.MAXIFS(Cadastro!$E$5:$E$112,Cadastro!$A$5:$A$112,$A2136,Cadastro!$E$5:$E$112,"&lt;="&amp;$F2136),"yyyymmdd"),Cadastro!$I$5:$I$112,0),"")</f>
        <v>15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x14ac:dyDescent="0.25">
      <c r="A2137" s="25">
        <v>56784</v>
      </c>
      <c r="B2137" s="10" t="s">
        <v>169</v>
      </c>
      <c r="C2137" s="17" t="str">
        <f>IFERROR(INDEX(Cadastro!$C$5:$C$112,$AB2137),"NÃO INFORMADO")</f>
        <v>USI</v>
      </c>
      <c r="D2137" s="17" t="str">
        <f>IFERROR(INDEX(Cadastro!$D$5:$D$112,AB2137),"")</f>
        <v>C</v>
      </c>
      <c r="E2137" s="17" t="str">
        <f>IFERROR(INDEX(Cadastro!$G$5:$G$112,$AB2137),"")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folga da escala 5x2",IF($Y2137="Folga",IF(AND($D2137="5x2",OR(WEEKDAY($F2137,2)=6,WEEKDAY($F2137,2)=7)),"Folga de fim de semana da escala 5x2",IF(AND(OR($D2137="6x1",$D2137="FF 6x1"),WEEKDAY($F2137,2)=6,AND($A2137=$A2124,$L2124&gt;0)),"Folga de fim de semana · apontou no domingo anterior",IF(AND(OR($D2137="6x1",$D2137="FF 6x1"),WEEKDAY($F2137,2)=7,AND($A2137=$A2129,$L2129&gt;0)),"Folga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6x1"),IF(OR(AND(WEEKDAY($F2137,2)=6,FALSE()),AND(WEEKDAY($F2137,2)=7,AND($A2137=$A2129,$L2129&gt;0))),"ATENÇÃO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1 de 5 do ciclo</v>
      </c>
      <c r="W2137" s="34">
        <f>IF(OR(OR($D2137="6x1",$D2137="FF 6x1"),$D2137="5x2"),"",IF($AB2137&lt;&gt;$AB2129,IF(IFERROR(INDEX(Cadastro!$F$5:$F$112,$AB2137),"")="",IF($L2137&gt;0,1,0),IF(IFERROR(INDEX(Cadastro!$F$5:$F$112,$AB2137),"")&lt;=IFERROR(INDEX(Parâmetros!$B$39:$B$48,MATCH($E2137,Parâmetros!$A$39:$A$48,0)),99),IFERROR(INDEX(Cadastro!$F$5:$F$112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1</v>
      </c>
      <c r="X2137" s="34">
        <f>IF(OR(OR($D2137="6x1",$D2137="FF 6x1"),$D2137="5x2"),"",IF($AB2137&lt;&gt;$AB2129,IF(IFERROR(INDEX(Cadastro!$F$5:$F$112,$AB2137),"")="",0,IF(IFERROR(INDEX(Cadastro!$F$5:$F$112,$AB2137),"")&gt;IFERROR(INDEX(Parâmetros!$B$39:$B$48,MATCH($E2137,Parâmetros!$A$39:$A$48,0)),99),IFERROR(INDEX(Cadastro!$F$5:$F$112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registro"),IF(AND($AB2137&lt;&gt;$AB2129,IFERROR(INDEX(Cadastro!$F$5:$F$112,$AB2137),"")=""),"Indeterminado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IFERROR(MATCH($A2137&amp;"|"&amp;TEXT(_xlfn.MAXIFS(Cadastro!$E$5:$E$112,Cadastro!$A$5:$A$112,$A2137,Cadastro!$E$5:$E$112,"&lt;="&amp;$F2137),"yyyymmdd"),Cadastro!$I$5:$I$112,0),"")</f>
        <v>15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x14ac:dyDescent="0.25">
      <c r="A2138" s="31">
        <v>56784</v>
      </c>
      <c r="B2138" s="10" t="s">
        <v>169</v>
      </c>
      <c r="C2138" s="17" t="str">
        <f>IFERROR(INDEX(Cadastro!$C$5:$C$112,$AB2138),"NÃO INFORMADO")</f>
        <v>USI</v>
      </c>
      <c r="D2138" s="17" t="str">
        <f>IFERROR(INDEX(Cadastro!$D$5:$D$112,AB2138),"")</f>
        <v>C</v>
      </c>
      <c r="E2138" s="17" t="str">
        <f>IFERROR(INDEX(Cadastro!$G$5:$G$112,$AB2138),"")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folga da escala 5x2",IF($Y2138="Folga",IF(AND($D2138="5x2",OR(WEEKDAY($F2138,2)=6,WEEKDAY($F2138,2)=7)),"Folga de fim de semana da escala 5x2",IF(AND(OR($D2138="6x1",$D2138="FF 6x1"),WEEKDAY($F2138,2)=6,AND($A2138=$A2125,$L2125&gt;0)),"Folga de fim de semana · apontou no domingo anterior",IF(AND(OR($D2138="6x1",$D2138="FF 6x1"),WEEKDAY($F2138,2)=7,AND($A2138=$A2130,$L2130&gt;0)),"Folga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6x1"),IF(OR(AND(WEEKDAY($F2138,2)=6,FALSE()),AND(WEEKDAY($F2138,2)=7,AND($A2138=$A2130,$L2130&gt;0))),"ATENÇÃO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1 de 5 do ciclo</v>
      </c>
      <c r="W2138" s="34">
        <f>IF(OR(OR($D2138="6x1",$D2138="FF 6x1"),$D2138="5x2"),"",IF($AB2138&lt;&gt;$AB2130,IF(IFERROR(INDEX(Cadastro!$F$5:$F$112,$AB2138),"")="",IF($L2138&gt;0,1,0),IF(IFERROR(INDEX(Cadastro!$F$5:$F$112,$AB2138),"")&lt;=IFERROR(INDEX(Parâmetros!$B$39:$B$48,MATCH($E2138,Parâmetros!$A$39:$A$48,0)),99),IFERROR(INDEX(Cadastro!$F$5:$F$112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1</v>
      </c>
      <c r="X2138" s="34">
        <f>IF(OR(OR($D2138="6x1",$D2138="FF 6x1"),$D2138="5x2"),"",IF($AB2138&lt;&gt;$AB2130,IF(IFERROR(INDEX(Cadastro!$F$5:$F$112,$AB2138),"")="",0,IF(IFERROR(INDEX(Cadastro!$F$5:$F$112,$AB2138),"")&gt;IFERROR(INDEX(Parâmetros!$B$39:$B$48,MATCH($E2138,Parâmetros!$A$39:$A$48,0)),99),IFERROR(INDEX(Cadastro!$F$5:$F$112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registro"),IF(AND($AB2138&lt;&gt;$AB2130,IFERROR(INDEX(Cadastro!$F$5:$F$112,$AB2138),"")=""),"Indeterminado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IFERROR(MATCH($A2138&amp;"|"&amp;TEXT(_xlfn.MAXIFS(Cadastro!$E$5:$E$112,Cadastro!$A$5:$A$112,$A2138,Cadastro!$E$5:$E$112,"&lt;="&amp;$F2138),"yyyymmdd"),Cadastro!$I$5:$I$112,0),"")</f>
        <v>15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x14ac:dyDescent="0.25">
      <c r="A2139" s="25">
        <v>56784</v>
      </c>
      <c r="B2139" s="10" t="s">
        <v>169</v>
      </c>
      <c r="C2139" s="17" t="str">
        <f>IFERROR(INDEX(Cadastro!$C$5:$C$112,$AB2139),"NÃO INFORMADO")</f>
        <v>USI</v>
      </c>
      <c r="D2139" s="17" t="str">
        <f>IFERROR(INDEX(Cadastro!$D$5:$D$112,AB2139),"")</f>
        <v>C</v>
      </c>
      <c r="E2139" s="17" t="str">
        <f>IFERROR(INDEX(Cadastro!$G$5:$G$112,$AB2139),"")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folga da escala 5x2",IF($Y2139="Folga",IF(AND($D2139="5x2",OR(WEEKDAY($F2139,2)=6,WEEKDAY($F2139,2)=7)),"Folga de fim de semana da escala 5x2",IF(AND(OR($D2139="6x1",$D2139="FF 6x1"),WEEKDAY($F2139,2)=6,AND($A2139=$A2126,$L2126&gt;0)),"Folga de fim de semana · apontou no domingo anterior",IF(AND(OR($D2139="6x1",$D2139="FF 6x1"),WEEKDAY($F2139,2)=7,AND($A2139=$A2131,$L2131&gt;0)),"Folga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6x1"),IF(OR(AND(WEEKDAY($F2139,2)=6,FALSE()),AND(WEEKDAY($F2139,2)=7,AND($A2139=$A2131,$L2131&gt;0))),"ATENÇÃO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1 de 5 do ciclo</v>
      </c>
      <c r="W2139" s="34">
        <f>IF(OR(OR($D2139="6x1",$D2139="FF 6x1"),$D2139="5x2"),"",IF($AB2139&lt;&gt;$AB2131,IF(IFERROR(INDEX(Cadastro!$F$5:$F$112,$AB2139),"")="",IF($L2139&gt;0,1,0),IF(IFERROR(INDEX(Cadastro!$F$5:$F$112,$AB2139),"")&lt;=IFERROR(INDEX(Parâmetros!$B$39:$B$48,MATCH($E2139,Parâmetros!$A$39:$A$48,0)),99),IFERROR(INDEX(Cadastro!$F$5:$F$112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1</v>
      </c>
      <c r="X2139" s="34">
        <f>IF(OR(OR($D2139="6x1",$D2139="FF 6x1"),$D2139="5x2"),"",IF($AB2139&lt;&gt;$AB2131,IF(IFERROR(INDEX(Cadastro!$F$5:$F$112,$AB2139),"")="",0,IF(IFERROR(INDEX(Cadastro!$F$5:$F$112,$AB2139),"")&gt;IFERROR(INDEX(Parâmetros!$B$39:$B$48,MATCH($E2139,Parâmetros!$A$39:$A$48,0)),99),IFERROR(INDEX(Cadastro!$F$5:$F$112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registro"),IF(AND($AB2139&lt;&gt;$AB2131,IFERROR(INDEX(Cadastro!$F$5:$F$112,$AB2139),"")=""),"Indeterminado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IFERROR(MATCH($A2139&amp;"|"&amp;TEXT(_xlfn.MAXIFS(Cadastro!$E$5:$E$112,Cadastro!$A$5:$A$112,$A2139,Cadastro!$E$5:$E$112,"&lt;="&amp;$F2139),"yyyymmdd"),Cadastro!$I$5:$I$112,0),"")</f>
        <v>15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x14ac:dyDescent="0.25">
      <c r="A2140" s="31">
        <v>56784</v>
      </c>
      <c r="B2140" s="10" t="s">
        <v>169</v>
      </c>
      <c r="C2140" s="17" t="str">
        <f>IFERROR(INDEX(Cadastro!$C$5:$C$112,$AB2140),"NÃO INFORMADO")</f>
        <v>USI</v>
      </c>
      <c r="D2140" s="17" t="str">
        <f>IFERROR(INDEX(Cadastro!$D$5:$D$112,AB2140),"")</f>
        <v>C</v>
      </c>
      <c r="E2140" s="17" t="str">
        <f>IFERROR(INDEX(Cadastro!$G$5:$G$112,$AB2140),"")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folga da escala 5x2",IF($Y2140="Folga",IF(AND($D2140="5x2",OR(WEEKDAY($F2140,2)=6,WEEKDAY($F2140,2)=7)),"Folga de fim de semana da escala 5x2",IF(AND(OR($D2140="6x1",$D2140="FF 6x1"),WEEKDAY($F2140,2)=6,AND($A2140=$A2127,$L2127&gt;0)),"Folga de fim de semana · apontou no domingo anterior",IF(AND(OR($D2140="6x1",$D2140="FF 6x1"),WEEKDAY($F2140,2)=7,AND($A2140=$A2132,$L2132&gt;0)),"Folga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6x1"),IF(OR(AND(WEEKDAY($F2140,2)=6,FALSE()),AND(WEEKDAY($F2140,2)=7,AND($A2140=$A2132,$L2132&gt;0))),"ATENÇÃO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1 de 5 do ciclo</v>
      </c>
      <c r="W2140" s="34">
        <f>IF(OR(OR($D2140="6x1",$D2140="FF 6x1"),$D2140="5x2"),"",IF($AB2140&lt;&gt;$AB2132,IF(IFERROR(INDEX(Cadastro!$F$5:$F$112,$AB2140),"")="",IF($L2140&gt;0,1,0),IF(IFERROR(INDEX(Cadastro!$F$5:$F$112,$AB2140),"")&lt;=IFERROR(INDEX(Parâmetros!$B$39:$B$48,MATCH($E2140,Parâmetros!$A$39:$A$48,0)),99),IFERROR(INDEX(Cadastro!$F$5:$F$112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1</v>
      </c>
      <c r="X2140" s="34">
        <f>IF(OR(OR($D2140="6x1",$D2140="FF 6x1"),$D2140="5x2"),"",IF($AB2140&lt;&gt;$AB2132,IF(IFERROR(INDEX(Cadastro!$F$5:$F$112,$AB2140),"")="",0,IF(IFERROR(INDEX(Cadastro!$F$5:$F$112,$AB2140),"")&gt;IFERROR(INDEX(Parâmetros!$B$39:$B$48,MATCH($E2140,Parâmetros!$A$39:$A$48,0)),99),IFERROR(INDEX(Cadastro!$F$5:$F$112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registro"),IF(AND($AB2140&lt;&gt;$AB2132,IFERROR(INDEX(Cadastro!$F$5:$F$112,$AB2140),"")=""),"Indeterminado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IFERROR(MATCH($A2140&amp;"|"&amp;TEXT(_xlfn.MAXIFS(Cadastro!$E$5:$E$112,Cadastro!$A$5:$A$112,$A2140,Cadastro!$E$5:$E$112,"&lt;="&amp;$F2140),"yyyymmdd"),Cadastro!$I$5:$I$112,0),"")</f>
        <v>15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x14ac:dyDescent="0.25">
      <c r="A2141" s="25">
        <v>56784</v>
      </c>
      <c r="B2141" s="10" t="s">
        <v>169</v>
      </c>
      <c r="C2141" s="17" t="str">
        <f>IFERROR(INDEX(Cadastro!$C$5:$C$112,$AB2141),"NÃO INFORMADO")</f>
        <v>USI</v>
      </c>
      <c r="D2141" s="17" t="str">
        <f>IFERROR(INDEX(Cadastro!$D$5:$D$112,AB2141),"")</f>
        <v>C</v>
      </c>
      <c r="E2141" s="17" t="str">
        <f>IFERROR(INDEX(Cadastro!$G$5:$G$112,$AB2141),"")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folga da escala 5x2",IF($Y2141="Folga",IF(AND($D2141="5x2",OR(WEEKDAY($F2141,2)=6,WEEKDAY($F2141,2)=7)),"Folga de fim de semana da escala 5x2",IF(AND(OR($D2141="6x1",$D2141="FF 6x1"),WEEKDAY($F2141,2)=6,AND($A2141=$A2128,$L2128&gt;0)),"Folga de fim de semana · apontou no domingo anterior",IF(AND(OR($D2141="6x1",$D2141="FF 6x1"),WEEKDAY($F2141,2)=7,AND($A2141=$A2133,$L2133&gt;0)),"Folga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6x1"),IF(OR(AND(WEEKDAY($F2141,2)=6,FALSE()),AND(WEEKDAY($F2141,2)=7,AND($A2141=$A2133,$L2133&gt;0))),"ATENÇÃO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1 de 5 do ciclo</v>
      </c>
      <c r="W2141" s="34">
        <f>IF(OR(OR($D2141="6x1",$D2141="FF 6x1"),$D2141="5x2"),"",IF($AB2141&lt;&gt;$AB2133,IF(IFERROR(INDEX(Cadastro!$F$5:$F$112,$AB2141),"")="",IF($L2141&gt;0,1,0),IF(IFERROR(INDEX(Cadastro!$F$5:$F$112,$AB2141),"")&lt;=IFERROR(INDEX(Parâmetros!$B$39:$B$48,MATCH($E2141,Parâmetros!$A$39:$A$48,0)),99),IFERROR(INDEX(Cadastro!$F$5:$F$112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1</v>
      </c>
      <c r="X2141" s="34">
        <f>IF(OR(OR($D2141="6x1",$D2141="FF 6x1"),$D2141="5x2"),"",IF($AB2141&lt;&gt;$AB2133,IF(IFERROR(INDEX(Cadastro!$F$5:$F$112,$AB2141),"")="",0,IF(IFERROR(INDEX(Cadastro!$F$5:$F$112,$AB2141),"")&gt;IFERROR(INDEX(Parâmetros!$B$39:$B$48,MATCH($E2141,Parâmetros!$A$39:$A$48,0)),99),IFERROR(INDEX(Cadastro!$F$5:$F$112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registro"),IF(AND($AB2141&lt;&gt;$AB2133,IFERROR(INDEX(Cadastro!$F$5:$F$112,$AB2141),"")=""),"Indeterminado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IFERROR(MATCH($A2141&amp;"|"&amp;TEXT(_xlfn.MAXIFS(Cadastro!$E$5:$E$112,Cadastro!$A$5:$A$112,$A2141,Cadastro!$E$5:$E$112,"&lt;="&amp;$F2141),"yyyymmdd"),Cadastro!$I$5:$I$112,0),"")</f>
        <v>15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x14ac:dyDescent="0.25">
      <c r="A2142" s="31">
        <v>56784</v>
      </c>
      <c r="B2142" s="10" t="s">
        <v>169</v>
      </c>
      <c r="C2142" s="17" t="str">
        <f>IFERROR(INDEX(Cadastro!$C$5:$C$112,$AB2142),"NÃO INFORMADO")</f>
        <v>USI</v>
      </c>
      <c r="D2142" s="17" t="str">
        <f>IFERROR(INDEX(Cadastro!$D$5:$D$112,AB2142),"")</f>
        <v>C</v>
      </c>
      <c r="E2142" s="17" t="str">
        <f>IFERROR(INDEX(Cadastro!$G$5:$G$112,$AB2142),"")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folga da escala 5x2",IF($Y2142="Folga",IF(AND($D2142="5x2",OR(WEEKDAY($F2142,2)=6,WEEKDAY($F2142,2)=7)),"Folga de fim de semana da escala 5x2",IF(AND(OR($D2142="6x1",$D2142="FF 6x1"),WEEKDAY($F2142,2)=6,AND($A2142=$A2129,$L2129&gt;0)),"Folga de fim de semana · apontou no domingo anterior",IF(AND(OR($D2142="6x1",$D2142="FF 6x1"),WEEKDAY($F2142,2)=7,AND($A2142=$A2134,$L2134&gt;0)),"Folga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6x1"),IF(OR(AND(WEEKDAY($F2142,2)=6,FALSE()),AND(WEEKDAY($F2142,2)=7,AND($A2142=$A2134,$L2134&gt;0))),"ATENÇÃO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$112,$AB2142),"")="",IF($L2142&gt;0,1,0),IF(IFERROR(INDEX(Cadastro!$F$5:$F$112,$AB2142),"")&lt;=IFERROR(INDEX(Parâmetros!$B$39:$B$48,MATCH($E2142,Parâmetros!$A$39:$A$48,0)),99),IFERROR(INDEX(Cadastro!$F$5:$F$112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$112,$AB2142),"")="",0,IF(IFERROR(INDEX(Cadastro!$F$5:$F$112,$AB2142),"")&gt;IFERROR(INDEX(Parâmetros!$B$39:$B$48,MATCH($E2142,Parâmetros!$A$39:$A$48,0)),99),IFERROR(INDEX(Cadastro!$F$5:$F$112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registro"),IF(AND($AB2142&lt;&gt;$AB2134,IFERROR(INDEX(Cadastro!$F$5:$F$112,$AB2142),"")=""),"Indeterminado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IFERROR(MATCH($A2142&amp;"|"&amp;TEXT(_xlfn.MAXIFS(Cadastro!$E$5:$E$112,Cadastro!$A$5:$A$112,$A2142,Cadastro!$E$5:$E$112,"&lt;="&amp;$F2142),"yyyymmdd"),Cadastro!$I$5:$I$112,0),"")</f>
        <v>15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x14ac:dyDescent="0.25">
      <c r="A2143" s="25">
        <v>56784</v>
      </c>
      <c r="B2143" s="10" t="s">
        <v>169</v>
      </c>
      <c r="C2143" s="17" t="str">
        <f>IFERROR(INDEX(Cadastro!$C$5:$C$112,$AB2143),"NÃO INFORMADO")</f>
        <v>USI</v>
      </c>
      <c r="D2143" s="17" t="str">
        <f>IFERROR(INDEX(Cadastro!$D$5:$D$112,AB2143),"")</f>
        <v>C</v>
      </c>
      <c r="E2143" s="17" t="str">
        <f>IFERROR(INDEX(Cadastro!$G$5:$G$112,$AB2143),"")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folga da escala 5x2",IF($Y2143="Folga",IF(AND($D2143="5x2",OR(WEEKDAY($F2143,2)=6,WEEKDAY($F2143,2)=7)),"Folga de fim de semana da escala 5x2",IF(AND(OR($D2143="6x1",$D2143="FF 6x1"),WEEKDAY($F2143,2)=6,AND($A2143=$A2130,$L2130&gt;0)),"Folga de fim de semana · apontou no domingo anterior",IF(AND(OR($D2143="6x1",$D2143="FF 6x1"),WEEKDAY($F2143,2)=7,AND($A2143=$A2135,$L2135&gt;0)),"Folga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6x1"),IF(OR(AND(WEEKDAY($F2143,2)=6,FALSE()),AND(WEEKDAY($F2143,2)=7,AND($A2143=$A2135,$L2135&gt;0))),"ATENÇÃO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$112,$AB2143),"")="",IF($L2143&gt;0,1,0),IF(IFERROR(INDEX(Cadastro!$F$5:$F$112,$AB2143),"")&lt;=IFERROR(INDEX(Parâmetros!$B$39:$B$48,MATCH($E2143,Parâmetros!$A$39:$A$48,0)),99),IFERROR(INDEX(Cadastro!$F$5:$F$112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$112,$AB2143),"")="",0,IF(IFERROR(INDEX(Cadastro!$F$5:$F$112,$AB2143),"")&gt;IFERROR(INDEX(Parâmetros!$B$39:$B$48,MATCH($E2143,Parâmetros!$A$39:$A$48,0)),99),IFERROR(INDEX(Cadastro!$F$5:$F$112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registro"),IF(AND($AB2143&lt;&gt;$AB2135,IFERROR(INDEX(Cadastro!$F$5:$F$112,$AB2143),"")=""),"Indeterminado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IFERROR(MATCH($A2143&amp;"|"&amp;TEXT(_xlfn.MAXIFS(Cadastro!$E$5:$E$112,Cadastro!$A$5:$A$112,$A2143,Cadastro!$E$5:$E$112,"&lt;="&amp;$F2143),"yyyymmdd"),Cadastro!$I$5:$I$112,0),"")</f>
        <v>15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x14ac:dyDescent="0.25">
      <c r="A2144" s="31">
        <v>56784</v>
      </c>
      <c r="B2144" s="10" t="s">
        <v>169</v>
      </c>
      <c r="C2144" s="17" t="str">
        <f>IFERROR(INDEX(Cadastro!$C$5:$C$112,$AB2144),"NÃO INFORMADO")</f>
        <v>USI</v>
      </c>
      <c r="D2144" s="17" t="str">
        <f>IFERROR(INDEX(Cadastro!$D$5:$D$112,AB2144),"")</f>
        <v>C</v>
      </c>
      <c r="E2144" s="17" t="str">
        <f>IFERROR(INDEX(Cadastro!$G$5:$G$112,$AB2144),"")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folga da escala 5x2",IF($Y2144="Folga",IF(AND($D2144="5x2",OR(WEEKDAY($F2144,2)=6,WEEKDAY($F2144,2)=7)),"Folga de fim de semana da escala 5x2",IF(AND(OR($D2144="6x1",$D2144="FF 6x1"),WEEKDAY($F2144,2)=6,AND($A2144=$A2131,$L2131&gt;0)),"Folga de fim de semana · apontou no domingo anterior",IF(AND(OR($D2144="6x1",$D2144="FF 6x1"),WEEKDAY($F2144,2)=7,AND($A2144=$A2136,$L2136&gt;0)),"Folga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6x1"),IF(OR(AND(WEEKDAY($F2144,2)=6,FALSE()),AND(WEEKDAY($F2144,2)=7,AND($A2144=$A2136,$L2136&gt;0))),"ATENÇÃO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$112,$AB2144),"")="",IF($L2144&gt;0,1,0),IF(IFERROR(INDEX(Cadastro!$F$5:$F$112,$AB2144),"")&lt;=IFERROR(INDEX(Parâmetros!$B$39:$B$48,MATCH($E2144,Parâmetros!$A$39:$A$48,0)),99),IFERROR(INDEX(Cadastro!$F$5:$F$112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$112,$AB2144),"")="",0,IF(IFERROR(INDEX(Cadastro!$F$5:$F$112,$AB2144),"")&gt;IFERROR(INDEX(Parâmetros!$B$39:$B$48,MATCH($E2144,Parâmetros!$A$39:$A$48,0)),99),IFERROR(INDEX(Cadastro!$F$5:$F$112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registro"),IF(AND($AB2144&lt;&gt;$AB2136,IFERROR(INDEX(Cadastro!$F$5:$F$112,$AB2144),"")=""),"Indeterminado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IFERROR(MATCH($A2144&amp;"|"&amp;TEXT(_xlfn.MAXIFS(Cadastro!$E$5:$E$112,Cadastro!$A$5:$A$112,$A2144,Cadastro!$E$5:$E$112,"&lt;="&amp;$F2144),"yyyymmdd"),Cadastro!$I$5:$I$112,0),"")</f>
        <v>15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x14ac:dyDescent="0.25">
      <c r="A2145" s="25">
        <v>56784</v>
      </c>
      <c r="B2145" s="10" t="s">
        <v>169</v>
      </c>
      <c r="C2145" s="17" t="str">
        <f>IFERROR(INDEX(Cadastro!$C$5:$C$112,$AB2145),"NÃO INFORMADO")</f>
        <v>USI</v>
      </c>
      <c r="D2145" s="17" t="str">
        <f>IFERROR(INDEX(Cadastro!$D$5:$D$112,AB2145),"")</f>
        <v>C</v>
      </c>
      <c r="E2145" s="17" t="str">
        <f>IFERROR(INDEX(Cadastro!$G$5:$G$112,$AB2145),"")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folga da escala 5x2",IF($Y2145="Folga",IF(AND($D2145="5x2",OR(WEEKDAY($F2145,2)=6,WEEKDAY($F2145,2)=7)),"Folga de fim de semana da escala 5x2",IF(AND(OR($D2145="6x1",$D2145="FF 6x1"),WEEKDAY($F2145,2)=6,AND($A2145=$A2132,$L2132&gt;0)),"Folga de fim de semana · apontou no domingo anterior",IF(AND(OR($D2145="6x1",$D2145="FF 6x1"),WEEKDAY($F2145,2)=7,AND($A2145=$A2137,$L2137&gt;0)),"Folga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6x1"),IF(OR(AND(WEEKDAY($F2145,2)=6,FALSE()),AND(WEEKDAY($F2145,2)=7,AND($A2145=$A2137,$L2137&gt;0))),"ATENÇÃO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2 de 5 do ciclo</v>
      </c>
      <c r="W2145" s="34">
        <f>IF(OR(OR($D2145="6x1",$D2145="FF 6x1"),$D2145="5x2"),"",IF($AB2145&lt;&gt;$AB2137,IF(IFERROR(INDEX(Cadastro!$F$5:$F$112,$AB2145),"")="",IF($L2145&gt;0,1,0),IF(IFERROR(INDEX(Cadastro!$F$5:$F$112,$AB2145),"")&lt;=IFERROR(INDEX(Parâmetros!$B$39:$B$48,MATCH($E2145,Parâmetros!$A$39:$A$48,0)),99),IFERROR(INDEX(Cadastro!$F$5:$F$112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2</v>
      </c>
      <c r="X2145" s="34">
        <f>IF(OR(OR($D2145="6x1",$D2145="FF 6x1"),$D2145="5x2"),"",IF($AB2145&lt;&gt;$AB2137,IF(IFERROR(INDEX(Cadastro!$F$5:$F$112,$AB2145),"")="",0,IF(IFERROR(INDEX(Cadastro!$F$5:$F$112,$AB2145),"")&gt;IFERROR(INDEX(Parâmetros!$B$39:$B$48,MATCH($E2145,Parâmetros!$A$39:$A$48,0)),99),IFERROR(INDEX(Cadastro!$F$5:$F$112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registro"),IF(AND($AB2145&lt;&gt;$AB2137,IFERROR(INDEX(Cadastro!$F$5:$F$112,$AB2145),"")=""),"Indeterminado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IFERROR(MATCH($A2145&amp;"|"&amp;TEXT(_xlfn.MAXIFS(Cadastro!$E$5:$E$112,Cadastro!$A$5:$A$112,$A2145,Cadastro!$E$5:$E$112,"&lt;="&amp;$F2145),"yyyymmdd"),Cadastro!$I$5:$I$112,0),"")</f>
        <v>15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x14ac:dyDescent="0.25">
      <c r="A2146" s="31">
        <v>56784</v>
      </c>
      <c r="B2146" s="10" t="s">
        <v>169</v>
      </c>
      <c r="C2146" s="17" t="str">
        <f>IFERROR(INDEX(Cadastro!$C$5:$C$112,$AB2146),"NÃO INFORMADO")</f>
        <v>USI</v>
      </c>
      <c r="D2146" s="17" t="str">
        <f>IFERROR(INDEX(Cadastro!$D$5:$D$112,AB2146),"")</f>
        <v>C</v>
      </c>
      <c r="E2146" s="17" t="str">
        <f>IFERROR(INDEX(Cadastro!$G$5:$G$112,$AB2146),"")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folga da escala 5x2",IF($Y2146="Folga",IF(AND($D2146="5x2",OR(WEEKDAY($F2146,2)=6,WEEKDAY($F2146,2)=7)),"Folga de fim de semana da escala 5x2",IF(AND(OR($D2146="6x1",$D2146="FF 6x1"),WEEKDAY($F2146,2)=6,AND($A2146=$A2133,$L2133&gt;0)),"Folga de fim de semana · apontou no domingo anterior",IF(AND(OR($D2146="6x1",$D2146="FF 6x1"),WEEKDAY($F2146,2)=7,AND($A2146=$A2138,$L2138&gt;0)),"Folga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6x1"),IF(OR(AND(WEEKDAY($F2146,2)=6,FALSE()),AND(WEEKDAY($F2146,2)=7,AND($A2146=$A2138,$L2138&gt;0))),"ATENÇÃO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2 de 5 do ciclo</v>
      </c>
      <c r="W2146" s="34">
        <f>IF(OR(OR($D2146="6x1",$D2146="FF 6x1"),$D2146="5x2"),"",IF($AB2146&lt;&gt;$AB2138,IF(IFERROR(INDEX(Cadastro!$F$5:$F$112,$AB2146),"")="",IF($L2146&gt;0,1,0),IF(IFERROR(INDEX(Cadastro!$F$5:$F$112,$AB2146),"")&lt;=IFERROR(INDEX(Parâmetros!$B$39:$B$48,MATCH($E2146,Parâmetros!$A$39:$A$48,0)),99),IFERROR(INDEX(Cadastro!$F$5:$F$112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2</v>
      </c>
      <c r="X2146" s="34">
        <f>IF(OR(OR($D2146="6x1",$D2146="FF 6x1"),$D2146="5x2"),"",IF($AB2146&lt;&gt;$AB2138,IF(IFERROR(INDEX(Cadastro!$F$5:$F$112,$AB2146),"")="",0,IF(IFERROR(INDEX(Cadastro!$F$5:$F$112,$AB2146),"")&gt;IFERROR(INDEX(Parâmetros!$B$39:$B$48,MATCH($E2146,Parâmetros!$A$39:$A$48,0)),99),IFERROR(INDEX(Cadastro!$F$5:$F$112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registro"),IF(AND($AB2146&lt;&gt;$AB2138,IFERROR(INDEX(Cadastro!$F$5:$F$112,$AB2146),"")=""),"Indeterminado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IFERROR(MATCH($A2146&amp;"|"&amp;TEXT(_xlfn.MAXIFS(Cadastro!$E$5:$E$112,Cadastro!$A$5:$A$112,$A2146,Cadastro!$E$5:$E$112,"&lt;="&amp;$F2146),"yyyymmdd"),Cadastro!$I$5:$I$112,0),"")</f>
        <v>15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x14ac:dyDescent="0.25">
      <c r="A2147" s="25">
        <v>56784</v>
      </c>
      <c r="B2147" s="10" t="s">
        <v>169</v>
      </c>
      <c r="C2147" s="17" t="str">
        <f>IFERROR(INDEX(Cadastro!$C$5:$C$112,$AB2147),"NÃO INFORMADO")</f>
        <v>USI</v>
      </c>
      <c r="D2147" s="17" t="str">
        <f>IFERROR(INDEX(Cadastro!$D$5:$D$112,AB2147),"")</f>
        <v>C</v>
      </c>
      <c r="E2147" s="17" t="str">
        <f>IFERROR(INDEX(Cadastro!$G$5:$G$112,$AB2147),"")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folga da escala 5x2",IF($Y2147="Folga",IF(AND($D2147="5x2",OR(WEEKDAY($F2147,2)=6,WEEKDAY($F2147,2)=7)),"Folga de fim de semana da escala 5x2",IF(AND(OR($D2147="6x1",$D2147="FF 6x1"),WEEKDAY($F2147,2)=6,AND($A2147=$A2134,$L2134&gt;0)),"Folga de fim de semana · apontou no domingo anterior",IF(AND(OR($D2147="6x1",$D2147="FF 6x1"),WEEKDAY($F2147,2)=7,AND($A2147=$A2139,$L2139&gt;0)),"Folga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6x1"),IF(OR(AND(WEEKDAY($F2147,2)=6,FALSE()),AND(WEEKDAY($F2147,2)=7,AND($A2147=$A2139,$L2139&gt;0))),"ATENÇÃO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2 de 5 do ciclo</v>
      </c>
      <c r="W2147" s="34">
        <f>IF(OR(OR($D2147="6x1",$D2147="FF 6x1"),$D2147="5x2"),"",IF($AB2147&lt;&gt;$AB2139,IF(IFERROR(INDEX(Cadastro!$F$5:$F$112,$AB2147),"")="",IF($L2147&gt;0,1,0),IF(IFERROR(INDEX(Cadastro!$F$5:$F$112,$AB2147),"")&lt;=IFERROR(INDEX(Parâmetros!$B$39:$B$48,MATCH($E2147,Parâmetros!$A$39:$A$48,0)),99),IFERROR(INDEX(Cadastro!$F$5:$F$112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2</v>
      </c>
      <c r="X2147" s="34">
        <f>IF(OR(OR($D2147="6x1",$D2147="FF 6x1"),$D2147="5x2"),"",IF($AB2147&lt;&gt;$AB2139,IF(IFERROR(INDEX(Cadastro!$F$5:$F$112,$AB2147),"")="",0,IF(IFERROR(INDEX(Cadastro!$F$5:$F$112,$AB2147),"")&gt;IFERROR(INDEX(Parâmetros!$B$39:$B$48,MATCH($E2147,Parâmetros!$A$39:$A$48,0)),99),IFERROR(INDEX(Cadastro!$F$5:$F$112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registro"),IF(AND($AB2147&lt;&gt;$AB2139,IFERROR(INDEX(Cadastro!$F$5:$F$112,$AB2147),"")=""),"Indeterminado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IFERROR(MATCH($A2147&amp;"|"&amp;TEXT(_xlfn.MAXIFS(Cadastro!$E$5:$E$112,Cadastro!$A$5:$A$112,$A2147,Cadastro!$E$5:$E$112,"&lt;="&amp;$F2147),"yyyymmdd"),Cadastro!$I$5:$I$112,0),"")</f>
        <v>15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x14ac:dyDescent="0.25">
      <c r="A2148" s="31">
        <v>56784</v>
      </c>
      <c r="B2148" s="10" t="s">
        <v>169</v>
      </c>
      <c r="C2148" s="17" t="str">
        <f>IFERROR(INDEX(Cadastro!$C$5:$C$112,$AB2148),"NÃO INFORMADO")</f>
        <v>USI</v>
      </c>
      <c r="D2148" s="17" t="str">
        <f>IFERROR(INDEX(Cadastro!$D$5:$D$112,AB2148),"")</f>
        <v>C</v>
      </c>
      <c r="E2148" s="17" t="str">
        <f>IFERROR(INDEX(Cadastro!$G$5:$G$112,$AB2148),"")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folga da escala 5x2",IF($Y2148="Folga",IF(AND($D2148="5x2",OR(WEEKDAY($F2148,2)=6,WEEKDAY($F2148,2)=7)),"Folga de fim de semana da escala 5x2",IF(AND(OR($D2148="6x1",$D2148="FF 6x1"),WEEKDAY($F2148,2)=6,AND($A2148=$A2135,$L2135&gt;0)),"Folga de fim de semana · apontou no domingo anterior",IF(AND(OR($D2148="6x1",$D2148="FF 6x1"),WEEKDAY($F2148,2)=7,AND($A2148=$A2140,$L2140&gt;0)),"Folga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6x1"),IF(OR(AND(WEEKDAY($F2148,2)=6,FALSE()),AND(WEEKDAY($F2148,2)=7,AND($A2148=$A2140,$L2140&gt;0))),"ATENÇÃO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2 de 5 do ciclo</v>
      </c>
      <c r="W2148" s="34">
        <f>IF(OR(OR($D2148="6x1",$D2148="FF 6x1"),$D2148="5x2"),"",IF($AB2148&lt;&gt;$AB2140,IF(IFERROR(INDEX(Cadastro!$F$5:$F$112,$AB2148),"")="",IF($L2148&gt;0,1,0),IF(IFERROR(INDEX(Cadastro!$F$5:$F$112,$AB2148),"")&lt;=IFERROR(INDEX(Parâmetros!$B$39:$B$48,MATCH($E2148,Parâmetros!$A$39:$A$48,0)),99),IFERROR(INDEX(Cadastro!$F$5:$F$112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2</v>
      </c>
      <c r="X2148" s="34">
        <f>IF(OR(OR($D2148="6x1",$D2148="FF 6x1"),$D2148="5x2"),"",IF($AB2148&lt;&gt;$AB2140,IF(IFERROR(INDEX(Cadastro!$F$5:$F$112,$AB2148),"")="",0,IF(IFERROR(INDEX(Cadastro!$F$5:$F$112,$AB2148),"")&gt;IFERROR(INDEX(Parâmetros!$B$39:$B$48,MATCH($E2148,Parâmetros!$A$39:$A$48,0)),99),IFERROR(INDEX(Cadastro!$F$5:$F$112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registro"),IF(AND($AB2148&lt;&gt;$AB2140,IFERROR(INDEX(Cadastro!$F$5:$F$112,$AB2148),"")=""),"Indeterminado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IFERROR(MATCH($A2148&amp;"|"&amp;TEXT(_xlfn.MAXIFS(Cadastro!$E$5:$E$112,Cadastro!$A$5:$A$112,$A2148,Cadastro!$E$5:$E$112,"&lt;="&amp;$F2148),"yyyymmdd"),Cadastro!$I$5:$I$112,0),"")</f>
        <v>15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x14ac:dyDescent="0.25">
      <c r="A2149" s="25">
        <v>56784</v>
      </c>
      <c r="B2149" s="10" t="s">
        <v>169</v>
      </c>
      <c r="C2149" s="17" t="str">
        <f>IFERROR(INDEX(Cadastro!$C$5:$C$112,$AB2149),"NÃO INFORMADO")</f>
        <v>USI</v>
      </c>
      <c r="D2149" s="17" t="str">
        <f>IFERROR(INDEX(Cadastro!$D$5:$D$112,AB2149),"")</f>
        <v>C</v>
      </c>
      <c r="E2149" s="17" t="str">
        <f>IFERROR(INDEX(Cadastro!$G$5:$G$112,$AB2149),"")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folga da escala 5x2",IF($Y2149="Folga",IF(AND($D2149="5x2",OR(WEEKDAY($F2149,2)=6,WEEKDAY($F2149,2)=7)),"Folga de fim de semana da escala 5x2",IF(AND(OR($D2149="6x1",$D2149="FF 6x1"),WEEKDAY($F2149,2)=6,AND($A2149=$A2136,$L2136&gt;0)),"Folga de fim de semana · apontou no domingo anterior",IF(AND(OR($D2149="6x1",$D2149="FF 6x1"),WEEKDAY($F2149,2)=7,AND($A2149=$A2141,$L2141&gt;0)),"Folga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6x1"),IF(OR(AND(WEEKDAY($F2149,2)=6,FALSE()),AND(WEEKDAY($F2149,2)=7,AND($A2149=$A2141,$L2141&gt;0))),"ATENÇÃO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2 de 5 do ciclo</v>
      </c>
      <c r="W2149" s="34">
        <f>IF(OR(OR($D2149="6x1",$D2149="FF 6x1"),$D2149="5x2"),"",IF($AB2149&lt;&gt;$AB2141,IF(IFERROR(INDEX(Cadastro!$F$5:$F$112,$AB2149),"")="",IF($L2149&gt;0,1,0),IF(IFERROR(INDEX(Cadastro!$F$5:$F$112,$AB2149),"")&lt;=IFERROR(INDEX(Parâmetros!$B$39:$B$48,MATCH($E2149,Parâmetros!$A$39:$A$48,0)),99),IFERROR(INDEX(Cadastro!$F$5:$F$112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2</v>
      </c>
      <c r="X2149" s="34">
        <f>IF(OR(OR($D2149="6x1",$D2149="FF 6x1"),$D2149="5x2"),"",IF($AB2149&lt;&gt;$AB2141,IF(IFERROR(INDEX(Cadastro!$F$5:$F$112,$AB2149),"")="",0,IF(IFERROR(INDEX(Cadastro!$F$5:$F$112,$AB2149),"")&gt;IFERROR(INDEX(Parâmetros!$B$39:$B$48,MATCH($E2149,Parâmetros!$A$39:$A$48,0)),99),IFERROR(INDEX(Cadastro!$F$5:$F$112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registro"),IF(AND($AB2149&lt;&gt;$AB2141,IFERROR(INDEX(Cadastro!$F$5:$F$112,$AB2149),"")=""),"Indeterminado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IFERROR(MATCH($A2149&amp;"|"&amp;TEXT(_xlfn.MAXIFS(Cadastro!$E$5:$E$112,Cadastro!$A$5:$A$112,$A2149,Cadastro!$E$5:$E$112,"&lt;="&amp;$F2149),"yyyymmdd"),Cadastro!$I$5:$I$112,0),"")</f>
        <v>15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x14ac:dyDescent="0.25">
      <c r="A2150" s="31">
        <v>56784</v>
      </c>
      <c r="B2150" s="10" t="s">
        <v>169</v>
      </c>
      <c r="C2150" s="17" t="str">
        <f>IFERROR(INDEX(Cadastro!$C$5:$C$112,$AB2150),"NÃO INFORMADO")</f>
        <v>USI</v>
      </c>
      <c r="D2150" s="17" t="str">
        <f>IFERROR(INDEX(Cadastro!$D$5:$D$112,AB2150),"")</f>
        <v>C</v>
      </c>
      <c r="E2150" s="17" t="str">
        <f>IFERROR(INDEX(Cadastro!$G$5:$G$112,$AB2150),"")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folga da escala 5x2",IF($Y2150="Folga",IF(AND($D2150="5x2",OR(WEEKDAY($F2150,2)=6,WEEKDAY($F2150,2)=7)),"Folga de fim de semana da escala 5x2",IF(AND(OR($D2150="6x1",$D2150="FF 6x1"),WEEKDAY($F2150,2)=6,AND($A2150=$A2137,$L2137&gt;0)),"Folga de fim de semana · apontou no domingo anterior",IF(AND(OR($D2150="6x1",$D2150="FF 6x1"),WEEKDAY($F2150,2)=7,AND($A2150=$A2142,$L2142&gt;0)),"Folga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6x1"),IF(OR(AND(WEEKDAY($F2150,2)=6,FALSE()),AND(WEEKDAY($F2150,2)=7,AND($A2150=$A2142,$L2142&gt;0))),"ATENÇÃO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$112,$AB2150),"")="",IF($L2150&gt;0,1,0),IF(IFERROR(INDEX(Cadastro!$F$5:$F$112,$AB2150),"")&lt;=IFERROR(INDEX(Parâmetros!$B$39:$B$48,MATCH($E2150,Parâmetros!$A$39:$A$48,0)),99),IFERROR(INDEX(Cadastro!$F$5:$F$112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$112,$AB2150),"")="",0,IF(IFERROR(INDEX(Cadastro!$F$5:$F$112,$AB2150),"")&gt;IFERROR(INDEX(Parâmetros!$B$39:$B$48,MATCH($E2150,Parâmetros!$A$39:$A$48,0)),99),IFERROR(INDEX(Cadastro!$F$5:$F$112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registro"),IF(AND($AB2150&lt;&gt;$AB2142,IFERROR(INDEX(Cadastro!$F$5:$F$112,$AB2150),"")=""),"Indeterminado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IFERROR(MATCH($A2150&amp;"|"&amp;TEXT(_xlfn.MAXIFS(Cadastro!$E$5:$E$112,Cadastro!$A$5:$A$112,$A2150,Cadastro!$E$5:$E$112,"&lt;="&amp;$F2150),"yyyymmdd"),Cadastro!$I$5:$I$112,0),"")</f>
        <v>15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x14ac:dyDescent="0.25">
      <c r="A2151" s="25">
        <v>56784</v>
      </c>
      <c r="B2151" s="10" t="s">
        <v>169</v>
      </c>
      <c r="C2151" s="17" t="str">
        <f>IFERROR(INDEX(Cadastro!$C$5:$C$112,$AB2151),"NÃO INFORMADO")</f>
        <v>USI</v>
      </c>
      <c r="D2151" s="17" t="str">
        <f>IFERROR(INDEX(Cadastro!$D$5:$D$112,AB2151),"")</f>
        <v>C</v>
      </c>
      <c r="E2151" s="17" t="str">
        <f>IFERROR(INDEX(Cadastro!$G$5:$G$112,$AB2151),"")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folga da escala 5x2",IF($Y2151="Folga",IF(AND($D2151="5x2",OR(WEEKDAY($F2151,2)=6,WEEKDAY($F2151,2)=7)),"Folga de fim de semana da escala 5x2",IF(AND(OR($D2151="6x1",$D2151="FF 6x1"),WEEKDAY($F2151,2)=6,AND($A2151=$A2138,$L2138&gt;0)),"Folga de fim de semana · apontou no domingo anterior",IF(AND(OR($D2151="6x1",$D2151="FF 6x1"),WEEKDAY($F2151,2)=7,AND($A2151=$A2143,$L2143&gt;0)),"Folga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6x1"),IF(OR(AND(WEEKDAY($F2151,2)=6,FALSE()),AND(WEEKDAY($F2151,2)=7,AND($A2151=$A2143,$L2143&gt;0))),"ATENÇÃO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$112,$AB2151),"")="",IF($L2151&gt;0,1,0),IF(IFERROR(INDEX(Cadastro!$F$5:$F$112,$AB2151),"")&lt;=IFERROR(INDEX(Parâmetros!$B$39:$B$48,MATCH($E2151,Parâmetros!$A$39:$A$48,0)),99),IFERROR(INDEX(Cadastro!$F$5:$F$112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$112,$AB2151),"")="",0,IF(IFERROR(INDEX(Cadastro!$F$5:$F$112,$AB2151),"")&gt;IFERROR(INDEX(Parâmetros!$B$39:$B$48,MATCH($E2151,Parâmetros!$A$39:$A$48,0)),99),IFERROR(INDEX(Cadastro!$F$5:$F$112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registro"),IF(AND($AB2151&lt;&gt;$AB2143,IFERROR(INDEX(Cadastro!$F$5:$F$112,$AB2151),"")=""),"Indeterminado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IFERROR(MATCH($A2151&amp;"|"&amp;TEXT(_xlfn.MAXIFS(Cadastro!$E$5:$E$112,Cadastro!$A$5:$A$112,$A2151,Cadastro!$E$5:$E$112,"&lt;="&amp;$F2151),"yyyymmdd"),Cadastro!$I$5:$I$112,0),"")</f>
        <v>15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x14ac:dyDescent="0.25">
      <c r="A2152" s="31">
        <v>56784</v>
      </c>
      <c r="B2152" s="10" t="s">
        <v>169</v>
      </c>
      <c r="C2152" s="17" t="str">
        <f>IFERROR(INDEX(Cadastro!$C$5:$C$112,$AB2152),"NÃO INFORMADO")</f>
        <v>USI</v>
      </c>
      <c r="D2152" s="17" t="str">
        <f>IFERROR(INDEX(Cadastro!$D$5:$D$112,AB2152),"")</f>
        <v>C</v>
      </c>
      <c r="E2152" s="17" t="str">
        <f>IFERROR(INDEX(Cadastro!$G$5:$G$112,$AB2152),"")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folga da escala 5x2",IF($Y2152="Folga",IF(AND($D2152="5x2",OR(WEEKDAY($F2152,2)=6,WEEKDAY($F2152,2)=7)),"Folga de fim de semana da escala 5x2",IF(AND(OR($D2152="6x1",$D2152="FF 6x1"),WEEKDAY($F2152,2)=6,AND($A2152=$A2139,$L2139&gt;0)),"Folga de fim de semana · apontou no domingo anterior",IF(AND(OR($D2152="6x1",$D2152="FF 6x1"),WEEKDAY($F2152,2)=7,AND($A2152=$A2144,$L2144&gt;0)),"Folga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6x1"),IF(OR(AND(WEEKDAY($F2152,2)=6,FALSE()),AND(WEEKDAY($F2152,2)=7,AND($A2152=$A2144,$L2144&gt;0))),"ATENÇÃO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$112,$AB2152),"")="",IF($L2152&gt;0,1,0),IF(IFERROR(INDEX(Cadastro!$F$5:$F$112,$AB2152),"")&lt;=IFERROR(INDEX(Parâmetros!$B$39:$B$48,MATCH($E2152,Parâmetros!$A$39:$A$48,0)),99),IFERROR(INDEX(Cadastro!$F$5:$F$112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$112,$AB2152),"")="",0,IF(IFERROR(INDEX(Cadastro!$F$5:$F$112,$AB2152),"")&gt;IFERROR(INDEX(Parâmetros!$B$39:$B$48,MATCH($E2152,Parâmetros!$A$39:$A$48,0)),99),IFERROR(INDEX(Cadastro!$F$5:$F$112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registro"),IF(AND($AB2152&lt;&gt;$AB2144,IFERROR(INDEX(Cadastro!$F$5:$F$112,$AB2152),"")=""),"Indeterminado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IFERROR(MATCH($A2152&amp;"|"&amp;TEXT(_xlfn.MAXIFS(Cadastro!$E$5:$E$112,Cadastro!$A$5:$A$112,$A2152,Cadastro!$E$5:$E$112,"&lt;="&amp;$F2152),"yyyymmdd"),Cadastro!$I$5:$I$112,0),"")</f>
        <v>15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x14ac:dyDescent="0.25">
      <c r="A2153" s="25">
        <v>56784</v>
      </c>
      <c r="B2153" s="10" t="s">
        <v>169</v>
      </c>
      <c r="C2153" s="17" t="str">
        <f>IFERROR(INDEX(Cadastro!$C$5:$C$112,$AB2153),"NÃO INFORMADO")</f>
        <v>USI</v>
      </c>
      <c r="D2153" s="17" t="str">
        <f>IFERROR(INDEX(Cadastro!$D$5:$D$112,AB2153),"")</f>
        <v>C</v>
      </c>
      <c r="E2153" s="17" t="str">
        <f>IFERROR(INDEX(Cadastro!$G$5:$G$112,$AB2153),"")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folga da escala 5x2",IF($Y2153="Folga",IF(AND($D2153="5x2",OR(WEEKDAY($F2153,2)=6,WEEKDAY($F2153,2)=7)),"Folga de fim de semana da escala 5x2",IF(AND(OR($D2153="6x1",$D2153="FF 6x1"),WEEKDAY($F2153,2)=6,AND($A2153=$A2140,$L2140&gt;0)),"Folga de fim de semana · apontou no domingo anterior",IF(AND(OR($D2153="6x1",$D2153="FF 6x1"),WEEKDAY($F2153,2)=7,AND($A2153=$A2145,$L2145&gt;0)),"Folga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6x1"),IF(OR(AND(WEEKDAY($F2153,2)=6,FALSE()),AND(WEEKDAY($F2153,2)=7,AND($A2153=$A2145,$L2145&gt;0))),"ATENÇÃO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3 de 5 do ciclo</v>
      </c>
      <c r="W2153" s="34">
        <f>IF(OR(OR($D2153="6x1",$D2153="FF 6x1"),$D2153="5x2"),"",IF($AB2153&lt;&gt;$AB2145,IF(IFERROR(INDEX(Cadastro!$F$5:$F$112,$AB2153),"")="",IF($L2153&gt;0,1,0),IF(IFERROR(INDEX(Cadastro!$F$5:$F$112,$AB2153),"")&lt;=IFERROR(INDEX(Parâmetros!$B$39:$B$48,MATCH($E2153,Parâmetros!$A$39:$A$48,0)),99),IFERROR(INDEX(Cadastro!$F$5:$F$112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3</v>
      </c>
      <c r="X2153" s="34">
        <f>IF(OR(OR($D2153="6x1",$D2153="FF 6x1"),$D2153="5x2"),"",IF($AB2153&lt;&gt;$AB2145,IF(IFERROR(INDEX(Cadastro!$F$5:$F$112,$AB2153),"")="",0,IF(IFERROR(INDEX(Cadastro!$F$5:$F$112,$AB2153),"")&gt;IFERROR(INDEX(Parâmetros!$B$39:$B$48,MATCH($E2153,Parâmetros!$A$39:$A$48,0)),99),IFERROR(INDEX(Cadastro!$F$5:$F$112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registro"),IF(AND($AB2153&lt;&gt;$AB2145,IFERROR(INDEX(Cadastro!$F$5:$F$112,$AB2153),"")=""),"Indeterminado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IFERROR(MATCH($A2153&amp;"|"&amp;TEXT(_xlfn.MAXIFS(Cadastro!$E$5:$E$112,Cadastro!$A$5:$A$112,$A2153,Cadastro!$E$5:$E$112,"&lt;="&amp;$F2153),"yyyymmdd"),Cadastro!$I$5:$I$112,0),"")</f>
        <v>15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x14ac:dyDescent="0.25">
      <c r="A2154" s="31">
        <v>56784</v>
      </c>
      <c r="B2154" s="10" t="s">
        <v>169</v>
      </c>
      <c r="C2154" s="17" t="str">
        <f>IFERROR(INDEX(Cadastro!$C$5:$C$112,$AB2154),"NÃO INFORMADO")</f>
        <v>USI</v>
      </c>
      <c r="D2154" s="17" t="str">
        <f>IFERROR(INDEX(Cadastro!$D$5:$D$112,AB2154),"")</f>
        <v>C</v>
      </c>
      <c r="E2154" s="17" t="str">
        <f>IFERROR(INDEX(Cadastro!$G$5:$G$112,$AB2154),"")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folga da escala 5x2",IF($Y2154="Folga",IF(AND($D2154="5x2",OR(WEEKDAY($F2154,2)=6,WEEKDAY($F2154,2)=7)),"Folga de fim de semana da escala 5x2",IF(AND(OR($D2154="6x1",$D2154="FF 6x1"),WEEKDAY($F2154,2)=6,AND($A2154=$A2141,$L2141&gt;0)),"Folga de fim de semana · apontou no domingo anterior",IF(AND(OR($D2154="6x1",$D2154="FF 6x1"),WEEKDAY($F2154,2)=7,AND($A2154=$A2146,$L2146&gt;0)),"Folga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6x1"),IF(OR(AND(WEEKDAY($F2154,2)=6,FALSE()),AND(WEEKDAY($F2154,2)=7,AND($A2154=$A2146,$L2146&gt;0))),"ATENÇÃO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3 de 5 do ciclo</v>
      </c>
      <c r="W2154" s="34">
        <f>IF(OR(OR($D2154="6x1",$D2154="FF 6x1"),$D2154="5x2"),"",IF($AB2154&lt;&gt;$AB2146,IF(IFERROR(INDEX(Cadastro!$F$5:$F$112,$AB2154),"")="",IF($L2154&gt;0,1,0),IF(IFERROR(INDEX(Cadastro!$F$5:$F$112,$AB2154),"")&lt;=IFERROR(INDEX(Parâmetros!$B$39:$B$48,MATCH($E2154,Parâmetros!$A$39:$A$48,0)),99),IFERROR(INDEX(Cadastro!$F$5:$F$112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3</v>
      </c>
      <c r="X2154" s="34">
        <f>IF(OR(OR($D2154="6x1",$D2154="FF 6x1"),$D2154="5x2"),"",IF($AB2154&lt;&gt;$AB2146,IF(IFERROR(INDEX(Cadastro!$F$5:$F$112,$AB2154),"")="",0,IF(IFERROR(INDEX(Cadastro!$F$5:$F$112,$AB2154),"")&gt;IFERROR(INDEX(Parâmetros!$B$39:$B$48,MATCH($E2154,Parâmetros!$A$39:$A$48,0)),99),IFERROR(INDEX(Cadastro!$F$5:$F$112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registro"),IF(AND($AB2154&lt;&gt;$AB2146,IFERROR(INDEX(Cadastro!$F$5:$F$112,$AB2154),"")=""),"Indeterminado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IFERROR(MATCH($A2154&amp;"|"&amp;TEXT(_xlfn.MAXIFS(Cadastro!$E$5:$E$112,Cadastro!$A$5:$A$112,$A2154,Cadastro!$E$5:$E$112,"&lt;="&amp;$F2154),"yyyymmdd"),Cadastro!$I$5:$I$112,0),"")</f>
        <v>15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x14ac:dyDescent="0.25">
      <c r="A2155" s="25">
        <v>56784</v>
      </c>
      <c r="B2155" s="10" t="s">
        <v>169</v>
      </c>
      <c r="C2155" s="17" t="str">
        <f>IFERROR(INDEX(Cadastro!$C$5:$C$112,$AB2155),"NÃO INFORMADO")</f>
        <v>USI</v>
      </c>
      <c r="D2155" s="17" t="str">
        <f>IFERROR(INDEX(Cadastro!$D$5:$D$112,AB2155),"")</f>
        <v>C</v>
      </c>
      <c r="E2155" s="17" t="str">
        <f>IFERROR(INDEX(Cadastro!$G$5:$G$112,$AB2155),"")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folga da escala 5x2",IF($Y2155="Folga",IF(AND($D2155="5x2",OR(WEEKDAY($F2155,2)=6,WEEKDAY($F2155,2)=7)),"Folga de fim de semana da escala 5x2",IF(AND(OR($D2155="6x1",$D2155="FF 6x1"),WEEKDAY($F2155,2)=6,AND($A2155=$A2142,$L2142&gt;0)),"Folga de fim de semana · apontou no domingo anterior",IF(AND(OR($D2155="6x1",$D2155="FF 6x1"),WEEKDAY($F2155,2)=7,AND($A2155=$A2147,$L2147&gt;0)),"Folga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6x1"),IF(OR(AND(WEEKDAY($F2155,2)=6,FALSE()),AND(WEEKDAY($F2155,2)=7,AND($A2155=$A2147,$L2147&gt;0))),"ATENÇÃO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3 de 5 do ciclo</v>
      </c>
      <c r="W2155" s="34">
        <f>IF(OR(OR($D2155="6x1",$D2155="FF 6x1"),$D2155="5x2"),"",IF($AB2155&lt;&gt;$AB2147,IF(IFERROR(INDEX(Cadastro!$F$5:$F$112,$AB2155),"")="",IF($L2155&gt;0,1,0),IF(IFERROR(INDEX(Cadastro!$F$5:$F$112,$AB2155),"")&lt;=IFERROR(INDEX(Parâmetros!$B$39:$B$48,MATCH($E2155,Parâmetros!$A$39:$A$48,0)),99),IFERROR(INDEX(Cadastro!$F$5:$F$112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3</v>
      </c>
      <c r="X2155" s="34">
        <f>IF(OR(OR($D2155="6x1",$D2155="FF 6x1"),$D2155="5x2"),"",IF($AB2155&lt;&gt;$AB2147,IF(IFERROR(INDEX(Cadastro!$F$5:$F$112,$AB2155),"")="",0,IF(IFERROR(INDEX(Cadastro!$F$5:$F$112,$AB2155),"")&gt;IFERROR(INDEX(Parâmetros!$B$39:$B$48,MATCH($E2155,Parâmetros!$A$39:$A$48,0)),99),IFERROR(INDEX(Cadastro!$F$5:$F$112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registro"),IF(AND($AB2155&lt;&gt;$AB2147,IFERROR(INDEX(Cadastro!$F$5:$F$112,$AB2155),"")=""),"Indeterminado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IFERROR(MATCH($A2155&amp;"|"&amp;TEXT(_xlfn.MAXIFS(Cadastro!$E$5:$E$112,Cadastro!$A$5:$A$112,$A2155,Cadastro!$E$5:$E$112,"&lt;="&amp;$F2155),"yyyymmdd"),Cadastro!$I$5:$I$112,0),"")</f>
        <v>15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x14ac:dyDescent="0.25">
      <c r="A2156" s="25">
        <v>56784</v>
      </c>
      <c r="B2156" s="10" t="s">
        <v>169</v>
      </c>
      <c r="C2156" s="17" t="str">
        <f>IFERROR(INDEX(Cadastro!$C$5:$C$112,$AB2156),"NÃO INFORMADO")</f>
        <v>USI</v>
      </c>
      <c r="D2156" s="17" t="str">
        <f>IFERROR(INDEX(Cadastro!$D$5:$D$112,AB2156),"")</f>
        <v>C</v>
      </c>
      <c r="E2156" s="17" t="str">
        <f>IFERROR(INDEX(Cadastro!$G$5:$G$112,$AB2156),"")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folga da escala 5x2",IF($Y2156="Folga",IF(AND($D2156="5x2",OR(WEEKDAY($F2156,2)=6,WEEKDAY($F2156,2)=7)),"Folga de fim de semana da escala 5x2",IF(AND(OR($D2156="6x1",$D2156="FF 6x1"),WEEKDAY($F2156,2)=6,AND($A2156=$A2143,$L2143&gt;0)),"Folga de fim de semana · apontou no domingo anterior",IF(AND(OR($D2156="6x1",$D2156="FF 6x1"),WEEKDAY($F2156,2)=7,AND($A2156=$A2148,$L2148&gt;0)),"Folga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6x1"),IF(OR(AND(WEEKDAY($F2156,2)=6,FALSE()),AND(WEEKDAY($F2156,2)=7,AND($A2156=$A2148,$L2148&gt;0))),"ATENÇÃO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3 de 5 do ciclo</v>
      </c>
      <c r="W2156" s="34">
        <f>IF(OR(OR($D2156="6x1",$D2156="FF 6x1"),$D2156="5x2"),"",IF($AB2156&lt;&gt;$AB2148,IF(IFERROR(INDEX(Cadastro!$F$5:$F$112,$AB2156),"")="",IF($L2156&gt;0,1,0),IF(IFERROR(INDEX(Cadastro!$F$5:$F$112,$AB2156),"")&lt;=IFERROR(INDEX(Parâmetros!$B$39:$B$48,MATCH($E2156,Parâmetros!$A$39:$A$48,0)),99),IFERROR(INDEX(Cadastro!$F$5:$F$112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3</v>
      </c>
      <c r="X2156" s="34">
        <f>IF(OR(OR($D2156="6x1",$D2156="FF 6x1"),$D2156="5x2"),"",IF($AB2156&lt;&gt;$AB2148,IF(IFERROR(INDEX(Cadastro!$F$5:$F$112,$AB2156),"")="",0,IF(IFERROR(INDEX(Cadastro!$F$5:$F$112,$AB2156),"")&gt;IFERROR(INDEX(Parâmetros!$B$39:$B$48,MATCH($E2156,Parâmetros!$A$39:$A$48,0)),99),IFERROR(INDEX(Cadastro!$F$5:$F$112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registro"),IF(AND($AB2156&lt;&gt;$AB2148,IFERROR(INDEX(Cadastro!$F$5:$F$112,$AB2156),"")=""),"Indeterminado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IFERROR(MATCH($A2156&amp;"|"&amp;TEXT(_xlfn.MAXIFS(Cadastro!$E$5:$E$112,Cadastro!$A$5:$A$112,$A2156,Cadastro!$E$5:$E$112,"&lt;="&amp;$F2156),"yyyymmdd"),Cadastro!$I$5:$I$112,0),"")</f>
        <v>15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x14ac:dyDescent="0.25">
      <c r="A2157" s="25">
        <v>56784</v>
      </c>
      <c r="B2157" s="10" t="s">
        <v>169</v>
      </c>
      <c r="C2157" s="17" t="str">
        <f>IFERROR(INDEX(Cadastro!$C$5:$C$112,$AB2157),"NÃO INFORMADO")</f>
        <v>USI</v>
      </c>
      <c r="D2157" s="17" t="str">
        <f>IFERROR(INDEX(Cadastro!$D$5:$D$112,AB2157),"")</f>
        <v>C</v>
      </c>
      <c r="E2157" s="17" t="str">
        <f>IFERROR(INDEX(Cadastro!$G$5:$G$112,$AB2157),"")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folga da escala 5x2",IF($Y2157="Folga",IF(AND($D2157="5x2",OR(WEEKDAY($F2157,2)=6,WEEKDAY($F2157,2)=7)),"Folga de fim de semana da escala 5x2",IF(AND(OR($D2157="6x1",$D2157="FF 6x1"),WEEKDAY($F2157,2)=6,AND($A2157=$A2144,$L2144&gt;0)),"Folga de fim de semana · apontou no domingo anterior",IF(AND(OR($D2157="6x1",$D2157="FF 6x1"),WEEKDAY($F2157,2)=7,AND($A2157=$A2149,$L2149&gt;0)),"Folga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6x1"),IF(OR(AND(WEEKDAY($F2157,2)=6,FALSE()),AND(WEEKDAY($F2157,2)=7,AND($A2157=$A2149,$L2149&gt;0))),"ATENÇÃO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3 de 5 do ciclo</v>
      </c>
      <c r="W2157" s="34">
        <f>IF(OR(OR($D2157="6x1",$D2157="FF 6x1"),$D2157="5x2"),"",IF($AB2157&lt;&gt;$AB2149,IF(IFERROR(INDEX(Cadastro!$F$5:$F$112,$AB2157),"")="",IF($L2157&gt;0,1,0),IF(IFERROR(INDEX(Cadastro!$F$5:$F$112,$AB2157),"")&lt;=IFERROR(INDEX(Parâmetros!$B$39:$B$48,MATCH($E2157,Parâmetros!$A$39:$A$48,0)),99),IFERROR(INDEX(Cadastro!$F$5:$F$112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3</v>
      </c>
      <c r="X2157" s="34">
        <f>IF(OR(OR($D2157="6x1",$D2157="FF 6x1"),$D2157="5x2"),"",IF($AB2157&lt;&gt;$AB2149,IF(IFERROR(INDEX(Cadastro!$F$5:$F$112,$AB2157),"")="",0,IF(IFERROR(INDEX(Cadastro!$F$5:$F$112,$AB2157),"")&gt;IFERROR(INDEX(Parâmetros!$B$39:$B$48,MATCH($E2157,Parâmetros!$A$39:$A$48,0)),99),IFERROR(INDEX(Cadastro!$F$5:$F$112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registro"),IF(AND($AB2157&lt;&gt;$AB2149,IFERROR(INDEX(Cadastro!$F$5:$F$112,$AB2157),"")=""),"Indeterminado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IFERROR(MATCH($A2157&amp;"|"&amp;TEXT(_xlfn.MAXIFS(Cadastro!$E$5:$E$112,Cadastro!$A$5:$A$112,$A2157,Cadastro!$E$5:$E$112,"&lt;="&amp;$F2157),"yyyymmdd"),Cadastro!$I$5:$I$112,0),"")</f>
        <v>15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x14ac:dyDescent="0.25">
      <c r="A2158" s="25">
        <v>56784</v>
      </c>
      <c r="B2158" s="10" t="s">
        <v>169</v>
      </c>
      <c r="C2158" s="17" t="str">
        <f>IFERROR(INDEX(Cadastro!$C$5:$C$112,$AB2158),"NÃO INFORMADO")</f>
        <v>USI</v>
      </c>
      <c r="D2158" s="17" t="str">
        <f>IFERROR(INDEX(Cadastro!$D$5:$D$112,AB2158),"")</f>
        <v>C</v>
      </c>
      <c r="E2158" s="17" t="str">
        <f>IFERROR(INDEX(Cadastro!$G$5:$G$112,$AB2158),"")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folga da escala 5x2",IF($Y2158="Folga",IF(AND($D2158="5x2",OR(WEEKDAY($F2158,2)=6,WEEKDAY($F2158,2)=7)),"Folga de fim de semana da escala 5x2",IF(AND(OR($D2158="6x1",$D2158="FF 6x1"),WEEKDAY($F2158,2)=6,AND($A2158=$A2145,$L2145&gt;0)),"Folga de fim de semana · apontou no domingo anterior",IF(AND(OR($D2158="6x1",$D2158="FF 6x1"),WEEKDAY($F2158,2)=7,AND($A2158=$A2150,$L2150&gt;0)),"Folga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6x1"),IF(OR(AND(WEEKDAY($F2158,2)=6,FALSE()),AND(WEEKDAY($F2158,2)=7,AND($A2158=$A2150,$L2150&gt;0))),"ATENÇÃO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$112,$AB2158),"")="",IF($L2158&gt;0,1,0),IF(IFERROR(INDEX(Cadastro!$F$5:$F$112,$AB2158),"")&lt;=IFERROR(INDEX(Parâmetros!$B$39:$B$48,MATCH($E2158,Parâmetros!$A$39:$A$48,0)),99),IFERROR(INDEX(Cadastro!$F$5:$F$112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$112,$AB2158),"")="",0,IF(IFERROR(INDEX(Cadastro!$F$5:$F$112,$AB2158),"")&gt;IFERROR(INDEX(Parâmetros!$B$39:$B$48,MATCH($E2158,Parâmetros!$A$39:$A$48,0)),99),IFERROR(INDEX(Cadastro!$F$5:$F$112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registro"),IF(AND($AB2158&lt;&gt;$AB2150,IFERROR(INDEX(Cadastro!$F$5:$F$112,$AB2158),"")=""),"Indeterminado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IFERROR(MATCH($A2158&amp;"|"&amp;TEXT(_xlfn.MAXIFS(Cadastro!$E$5:$E$112,Cadastro!$A$5:$A$112,$A2158,Cadastro!$E$5:$E$112,"&lt;="&amp;$F2158),"yyyymmdd"),Cadastro!$I$5:$I$112,0),"")</f>
        <v>15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x14ac:dyDescent="0.25">
      <c r="A2159" s="25">
        <v>56784</v>
      </c>
      <c r="B2159" s="10" t="s">
        <v>169</v>
      </c>
      <c r="C2159" s="17" t="str">
        <f>IFERROR(INDEX(Cadastro!$C$5:$C$112,$AB2159),"NÃO INFORMADO")</f>
        <v>USI</v>
      </c>
      <c r="D2159" s="17" t="str">
        <f>IFERROR(INDEX(Cadastro!$D$5:$D$112,AB2159),"")</f>
        <v>C</v>
      </c>
      <c r="E2159" s="17" t="str">
        <f>IFERROR(INDEX(Cadastro!$G$5:$G$112,$AB2159),"")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folga da escala 5x2",IF($Y2159="Folga",IF(AND($D2159="5x2",OR(WEEKDAY($F2159,2)=6,WEEKDAY($F2159,2)=7)),"Folga de fim de semana da escala 5x2",IF(AND(OR($D2159="6x1",$D2159="FF 6x1"),WEEKDAY($F2159,2)=6,AND($A2159=$A2146,$L2146&gt;0)),"Folga de fim de semana · apontou no domingo anterior",IF(AND(OR($D2159="6x1",$D2159="FF 6x1"),WEEKDAY($F2159,2)=7,AND($A2159=$A2151,$L2151&gt;0)),"Folga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6x1"),IF(OR(AND(WEEKDAY($F2159,2)=6,FALSE()),AND(WEEKDAY($F2159,2)=7,AND($A2159=$A2151,$L2151&gt;0))),"ATENÇÃO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$112,$AB2159),"")="",IF($L2159&gt;0,1,0),IF(IFERROR(INDEX(Cadastro!$F$5:$F$112,$AB2159),"")&lt;=IFERROR(INDEX(Parâmetros!$B$39:$B$48,MATCH($E2159,Parâmetros!$A$39:$A$48,0)),99),IFERROR(INDEX(Cadastro!$F$5:$F$112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$112,$AB2159),"")="",0,IF(IFERROR(INDEX(Cadastro!$F$5:$F$112,$AB2159),"")&gt;IFERROR(INDEX(Parâmetros!$B$39:$B$48,MATCH($E2159,Parâmetros!$A$39:$A$48,0)),99),IFERROR(INDEX(Cadastro!$F$5:$F$112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registro"),IF(AND($AB2159&lt;&gt;$AB2151,IFERROR(INDEX(Cadastro!$F$5:$F$112,$AB2159),"")=""),"Indeterminado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IFERROR(MATCH($A2159&amp;"|"&amp;TEXT(_xlfn.MAXIFS(Cadastro!$E$5:$E$112,Cadastro!$A$5:$A$112,$A2159,Cadastro!$E$5:$E$112,"&lt;="&amp;$F2159),"yyyymmdd"),Cadastro!$I$5:$I$112,0),"")</f>
        <v>15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x14ac:dyDescent="0.25">
      <c r="A2160" s="25">
        <v>56784</v>
      </c>
      <c r="B2160" s="10" t="s">
        <v>169</v>
      </c>
      <c r="C2160" s="17" t="str">
        <f>IFERROR(INDEX(Cadastro!$C$5:$C$112,$AB2160),"NÃO INFORMADO")</f>
        <v>USI</v>
      </c>
      <c r="D2160" s="17" t="str">
        <f>IFERROR(INDEX(Cadastro!$D$5:$D$112,AB2160),"")</f>
        <v>C</v>
      </c>
      <c r="E2160" s="17" t="str">
        <f>IFERROR(INDEX(Cadastro!$G$5:$G$112,$AB2160),"")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folga da escala 5x2",IF($Y2160="Folga",IF(AND($D2160="5x2",OR(WEEKDAY($F2160,2)=6,WEEKDAY($F2160,2)=7)),"Folga de fim de semana da escala 5x2",IF(AND(OR($D2160="6x1",$D2160="FF 6x1"),WEEKDAY($F2160,2)=6,AND($A2160=$A2147,$L2147&gt;0)),"Folga de fim de semana · apontou no domingo anterior",IF(AND(OR($D2160="6x1",$D2160="FF 6x1"),WEEKDAY($F2160,2)=7,AND($A2160=$A2152,$L2152&gt;0)),"Folga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6x1"),IF(OR(AND(WEEKDAY($F2160,2)=6,FALSE()),AND(WEEKDAY($F2160,2)=7,AND($A2160=$A2152,$L2152&gt;0))),"ATENÇÃO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$112,$AB2160),"")="",IF($L2160&gt;0,1,0),IF(IFERROR(INDEX(Cadastro!$F$5:$F$112,$AB2160),"")&lt;=IFERROR(INDEX(Parâmetros!$B$39:$B$48,MATCH($E2160,Parâmetros!$A$39:$A$48,0)),99),IFERROR(INDEX(Cadastro!$F$5:$F$112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$112,$AB2160),"")="",0,IF(IFERROR(INDEX(Cadastro!$F$5:$F$112,$AB2160),"")&gt;IFERROR(INDEX(Parâmetros!$B$39:$B$48,MATCH($E2160,Parâmetros!$A$39:$A$48,0)),99),IFERROR(INDEX(Cadastro!$F$5:$F$112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registro"),IF(AND($AB2160&lt;&gt;$AB2152,IFERROR(INDEX(Cadastro!$F$5:$F$112,$AB2160),"")=""),"Indeterminado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IFERROR(MATCH($A2160&amp;"|"&amp;TEXT(_xlfn.MAXIFS(Cadastro!$E$5:$E$112,Cadastro!$A$5:$A$112,$A2160,Cadastro!$E$5:$E$112,"&lt;="&amp;$F2160),"yyyymmdd"),Cadastro!$I$5:$I$112,0),"")</f>
        <v>15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x14ac:dyDescent="0.25">
      <c r="A2161" s="25">
        <v>56784</v>
      </c>
      <c r="B2161" s="10" t="s">
        <v>169</v>
      </c>
      <c r="C2161" s="17" t="str">
        <f>IFERROR(INDEX(Cadastro!$C$5:$C$112,$AB2161),"NÃO INFORMADO")</f>
        <v>USI</v>
      </c>
      <c r="D2161" s="17" t="str">
        <f>IFERROR(INDEX(Cadastro!$D$5:$D$112,AB2161),"")</f>
        <v>C</v>
      </c>
      <c r="E2161" s="17" t="str">
        <f>IFERROR(INDEX(Cadastro!$G$5:$G$112,$AB2161),"")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folga da escala 5x2",IF($Y2161="Folga",IF(AND($D2161="5x2",OR(WEEKDAY($F2161,2)=6,WEEKDAY($F2161,2)=7)),"Folga de fim de semana da escala 5x2",IF(AND(OR($D2161="6x1",$D2161="FF 6x1"),WEEKDAY($F2161,2)=6,AND($A2161=$A2148,$L2148&gt;0)),"Folga de fim de semana · apontou no domingo anterior",IF(AND(OR($D2161="6x1",$D2161="FF 6x1"),WEEKDAY($F2161,2)=7,AND($A2161=$A2153,$L2153&gt;0)),"Folga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6x1"),IF(OR(AND(WEEKDAY($F2161,2)=6,FALSE()),AND(WEEKDAY($F2161,2)=7,AND($A2161=$A2153,$L2153&gt;0))),"ATENÇÃO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4 de 5 do ciclo</v>
      </c>
      <c r="W2161" s="34">
        <f>IF(OR(OR($D2161="6x1",$D2161="FF 6x1"),$D2161="5x2"),"",IF($AB2161&lt;&gt;$AB2153,IF(IFERROR(INDEX(Cadastro!$F$5:$F$112,$AB2161),"")="",IF($L2161&gt;0,1,0),IF(IFERROR(INDEX(Cadastro!$F$5:$F$112,$AB2161),"")&lt;=IFERROR(INDEX(Parâmetros!$B$39:$B$48,MATCH($E2161,Parâmetros!$A$39:$A$48,0)),99),IFERROR(INDEX(Cadastro!$F$5:$F$112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4</v>
      </c>
      <c r="X2161" s="34">
        <f>IF(OR(OR($D2161="6x1",$D2161="FF 6x1"),$D2161="5x2"),"",IF($AB2161&lt;&gt;$AB2153,IF(IFERROR(INDEX(Cadastro!$F$5:$F$112,$AB2161),"")="",0,IF(IFERROR(INDEX(Cadastro!$F$5:$F$112,$AB2161),"")&gt;IFERROR(INDEX(Parâmetros!$B$39:$B$48,MATCH($E2161,Parâmetros!$A$39:$A$48,0)),99),IFERROR(INDEX(Cadastro!$F$5:$F$112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registro"),IF(AND($AB2161&lt;&gt;$AB2153,IFERROR(INDEX(Cadastro!$F$5:$F$112,$AB2161),"")=""),"Indeterminado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IFERROR(MATCH($A2161&amp;"|"&amp;TEXT(_xlfn.MAXIFS(Cadastro!$E$5:$E$112,Cadastro!$A$5:$A$112,$A2161,Cadastro!$E$5:$E$112,"&lt;="&amp;$F2161),"yyyymmdd"),Cadastro!$I$5:$I$112,0),"")</f>
        <v>15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x14ac:dyDescent="0.25">
      <c r="A2162" s="25">
        <v>56784</v>
      </c>
      <c r="B2162" s="10" t="s">
        <v>169</v>
      </c>
      <c r="C2162" s="17" t="str">
        <f>IFERROR(INDEX(Cadastro!$C$5:$C$112,$AB2162),"NÃO INFORMADO")</f>
        <v>USI</v>
      </c>
      <c r="D2162" s="17" t="str">
        <f>IFERROR(INDEX(Cadastro!$D$5:$D$112,AB2162),"")</f>
        <v>C</v>
      </c>
      <c r="E2162" s="17" t="str">
        <f>IFERROR(INDEX(Cadastro!$G$5:$G$112,$AB2162),"")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folga da escala 5x2",IF($Y2162="Folga",IF(AND($D2162="5x2",OR(WEEKDAY($F2162,2)=6,WEEKDAY($F2162,2)=7)),"Folga de fim de semana da escala 5x2",IF(AND(OR($D2162="6x1",$D2162="FF 6x1"),WEEKDAY($F2162,2)=6,AND($A2162=$A2149,$L2149&gt;0)),"Folga de fim de semana · apontou no domingo anterior",IF(AND(OR($D2162="6x1",$D2162="FF 6x1"),WEEKDAY($F2162,2)=7,AND($A2162=$A2154,$L2154&gt;0)),"Folga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6x1"),IF(OR(AND(WEEKDAY($F2162,2)=6,FALSE()),AND(WEEKDAY($F2162,2)=7,AND($A2162=$A2154,$L2154&gt;0))),"ATENÇÃO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4 de 5 do ciclo</v>
      </c>
      <c r="W2162" s="34">
        <f>IF(OR(OR($D2162="6x1",$D2162="FF 6x1"),$D2162="5x2"),"",IF($AB2162&lt;&gt;$AB2154,IF(IFERROR(INDEX(Cadastro!$F$5:$F$112,$AB2162),"")="",IF($L2162&gt;0,1,0),IF(IFERROR(INDEX(Cadastro!$F$5:$F$112,$AB2162),"")&lt;=IFERROR(INDEX(Parâmetros!$B$39:$B$48,MATCH($E2162,Parâmetros!$A$39:$A$48,0)),99),IFERROR(INDEX(Cadastro!$F$5:$F$112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4</v>
      </c>
      <c r="X2162" s="34">
        <f>IF(OR(OR($D2162="6x1",$D2162="FF 6x1"),$D2162="5x2"),"",IF($AB2162&lt;&gt;$AB2154,IF(IFERROR(INDEX(Cadastro!$F$5:$F$112,$AB2162),"")="",0,IF(IFERROR(INDEX(Cadastro!$F$5:$F$112,$AB2162),"")&gt;IFERROR(INDEX(Parâmetros!$B$39:$B$48,MATCH($E2162,Parâmetros!$A$39:$A$48,0)),99),IFERROR(INDEX(Cadastro!$F$5:$F$112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registro"),IF(AND($AB2162&lt;&gt;$AB2154,IFERROR(INDEX(Cadastro!$F$5:$F$112,$AB2162),"")=""),"Indeterminado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IFERROR(MATCH($A2162&amp;"|"&amp;TEXT(_xlfn.MAXIFS(Cadastro!$E$5:$E$112,Cadastro!$A$5:$A$112,$A2162,Cadastro!$E$5:$E$112,"&lt;="&amp;$F2162),"yyyymmdd"),Cadastro!$I$5:$I$112,0),"")</f>
        <v>15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/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6</v>
      </c>
      <c r="C5" s="25">
        <f>COUNTIFS('Base Diária'!$C:$C,$A5,'Base Diária'!$P:$P,"Sim")</f>
        <v>12</v>
      </c>
      <c r="D5" s="25">
        <f>COUNTIFS('Base Diária'!$C:$C,$A5,'Base Diária'!$Q:$Q,"Sim")</f>
        <v>12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89.53</v>
      </c>
      <c r="G5" s="36">
        <f>SUMIFS('Base Diária'!$M:$M,'Base Diária'!$C:$C,$A5,'Base Diária'!$Q:$Q,"Sim")</f>
        <v>96.64</v>
      </c>
      <c r="H5" s="37">
        <f t="shared" ref="H5:H15" si="0">IFERROR($F5/$G5,"")</f>
        <v>0.92642798013245031</v>
      </c>
      <c r="I5" s="37">
        <f>Parâmetros!$E$13</f>
        <v>0.8</v>
      </c>
      <c r="J5" s="38">
        <f t="shared" ref="J5:J15" si="1">IFERROR($H5-$I5,"")</f>
        <v>0.12642798013245027</v>
      </c>
      <c r="K5" s="37">
        <f>IFERROR(COUNTIFS('Base Diária'!$C:$C,$A5,'Base Diária'!$R:$R,"Sim")/$D5,"")</f>
        <v>0.91666666666666663</v>
      </c>
      <c r="L5" s="36">
        <f>SUMIFS('Base Diária'!$S:$S,'Base Diária'!$C:$C,$A5,'Base Diária'!$Q:$Q,"Sim")</f>
        <v>6.4000000000000057E-2</v>
      </c>
      <c r="M5" s="26" t="str">
        <f>COUNTIFS('Painel Empregado'!$C$5:$C$63,$A5,'Painel Empregado'!$Q$5:$Q$63,"Na meta")&amp;" de "&amp;$B5</f>
        <v>5 de 6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13</v>
      </c>
      <c r="C6" s="25">
        <f>COUNTIFS('Base Diária'!$C:$C,$A6,'Base Diária'!$P:$P,"Sim")</f>
        <v>22</v>
      </c>
      <c r="D6" s="25">
        <f>COUNTIFS('Base Diária'!$C:$C,$A6,'Base Diária'!$Q:$Q,"Sim")</f>
        <v>13</v>
      </c>
      <c r="E6" s="25">
        <f>COUNTIFS('Base Diária'!$C:$C,$A6,'Base Diária'!$P:$P,"Sim",'Base Diária'!$Y:$Y,"Falta de registro")</f>
        <v>9</v>
      </c>
      <c r="F6" s="36">
        <f>SUMIFS('Base Diária'!$L:$L,'Base Diária'!$C:$C,$A6,'Base Diária'!$Q:$Q,"Sim")</f>
        <v>101.04</v>
      </c>
      <c r="G6" s="36">
        <f>SUMIFS('Base Diária'!$M:$M,'Base Diária'!$C:$C,$A6,'Base Diária'!$Q:$Q,"Sim")</f>
        <v>112.13999999999999</v>
      </c>
      <c r="H6" s="37">
        <f t="shared" si="0"/>
        <v>0.90101658640984505</v>
      </c>
      <c r="I6" s="37">
        <f>Parâmetros!$E$13</f>
        <v>0.8</v>
      </c>
      <c r="J6" s="38">
        <f t="shared" si="1"/>
        <v>0.10101658640984501</v>
      </c>
      <c r="K6" s="37">
        <f>IFERROR(COUNTIFS('Base Diária'!$C:$C,$A6,'Base Diária'!$R:$R,"Sim")/$D6,"")</f>
        <v>1</v>
      </c>
      <c r="L6" s="36">
        <f>SUMIFS('Base Diária'!$S:$S,'Base Diária'!$C:$C,$A6,'Base Diária'!$Q:$Q,"Sim")</f>
        <v>0</v>
      </c>
      <c r="M6" s="26" t="str">
        <f>COUNTIFS('Painel Empregado'!$C$5:$C$63,$A6,'Painel Empregado'!$Q$5:$Q$63,"Na meta")&amp;" de "&amp;$B6</f>
        <v>8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9</v>
      </c>
      <c r="C7" s="25">
        <f>COUNTIFS('Base Diária'!$C:$C,$A7,'Base Diária'!$P:$P,"Sim")</f>
        <v>16</v>
      </c>
      <c r="D7" s="25">
        <f>COUNTIFS('Base Diária'!$C:$C,$A7,'Base Diária'!$Q:$Q,"Sim")</f>
        <v>13</v>
      </c>
      <c r="E7" s="25">
        <f>COUNTIFS('Base Diária'!$C:$C,$A7,'Base Diária'!$P:$P,"Sim",'Base Diária'!$Y:$Y,"Falta de registro")</f>
        <v>3</v>
      </c>
      <c r="F7" s="36">
        <f>SUMIFS('Base Diária'!$L:$L,'Base Diária'!$C:$C,$A7,'Base Diária'!$Q:$Q,"Sim")</f>
        <v>74.88</v>
      </c>
      <c r="G7" s="36">
        <f>SUMIFS('Base Diária'!$M:$M,'Base Diária'!$C:$C,$A7,'Base Diária'!$Q:$Q,"Sim")</f>
        <v>99.429999999999993</v>
      </c>
      <c r="H7" s="37">
        <f t="shared" si="0"/>
        <v>0.75309262797948306</v>
      </c>
      <c r="I7" s="37">
        <f>Parâmetros!$E$13</f>
        <v>0.8</v>
      </c>
      <c r="J7" s="38">
        <f t="shared" si="1"/>
        <v>-4.690737202051698E-2</v>
      </c>
      <c r="K7" s="37">
        <f>IFERROR(COUNTIFS('Base Diária'!$C:$C,$A7,'Base Diária'!$R:$R,"Sim")/$D7,"")</f>
        <v>0.53846153846153844</v>
      </c>
      <c r="L7" s="36">
        <f>SUMIFS('Base Diária'!$S:$S,'Base Diária'!$C:$C,$A7,'Base Diária'!$Q:$Q,"Sim")</f>
        <v>10.064000000000004</v>
      </c>
      <c r="M7" s="26" t="str">
        <f>COUNTIFS('Painel Empregado'!$C$5:$C$63,$A7,'Painel Empregado'!$Q$5:$Q$63,"Na meta")&amp;" de "&amp;$B7</f>
        <v>4 de 9</v>
      </c>
      <c r="N7" s="25">
        <f>COUNTIFS('Base Diária'!$C:$C,$A7,'Base Diária'!$P:$P,"Sim",'Base Diária'!$V:$V,"DIVERGE*")</f>
        <v>1</v>
      </c>
      <c r="O7" s="26" t="str">
        <f t="shared" si="2"/>
        <v>Crítico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6</v>
      </c>
      <c r="D8" s="25">
        <f>COUNTIFS('Base Diária'!$C:$C,$A8,'Base Diária'!$Q:$Q,"Sim")</f>
        <v>5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38.43</v>
      </c>
      <c r="G8" s="36">
        <f>SUMIFS('Base Diária'!$M:$M,'Base Diária'!$C:$C,$A8,'Base Diária'!$Q:$Q,"Sim")</f>
        <v>44</v>
      </c>
      <c r="H8" s="37">
        <f t="shared" si="0"/>
        <v>0.87340909090909091</v>
      </c>
      <c r="I8" s="37">
        <f>Parâmetros!$E$13</f>
        <v>0.8</v>
      </c>
      <c r="J8" s="38">
        <f t="shared" si="1"/>
        <v>7.3409090909090868E-2</v>
      </c>
      <c r="K8" s="37">
        <f>IFERROR(COUNTIFS('Base Diária'!$C:$C,$A8,'Base Diária'!$R:$R,"Sim")/$D8,"")</f>
        <v>0.8</v>
      </c>
      <c r="L8" s="36">
        <f>SUMIFS('Base Diária'!$S:$S,'Base Diária'!$C:$C,$A8,'Base Diária'!$Q:$Q,"Sim")</f>
        <v>2.7500000000000009</v>
      </c>
      <c r="M8" s="26" t="str">
        <f>COUNTIFS('Painel Empregado'!$C$5:$C$63,$A8,'Painel Empregado'!$Q$5:$Q$63,"Na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6</v>
      </c>
      <c r="C9" s="25">
        <f>COUNTIFS('Base Diária'!$C:$C,$A9,'Base Diária'!$P:$P,"Sim")</f>
        <v>11</v>
      </c>
      <c r="D9" s="25">
        <f>COUNTIFS('Base Diária'!$C:$C,$A9,'Base Diária'!$Q:$Q,"Sim")</f>
        <v>9</v>
      </c>
      <c r="E9" s="25">
        <f>COUNTIFS('Base Diária'!$C:$C,$A9,'Base Diária'!$P:$P,"Sim",'Base Diária'!$Y:$Y,"Falta de registro")</f>
        <v>2</v>
      </c>
      <c r="F9" s="36">
        <f>SUMIFS('Base Diária'!$L:$L,'Base Diária'!$C:$C,$A9,'Base Diária'!$Q:$Q,"Sim")</f>
        <v>53.63000000000001</v>
      </c>
      <c r="G9" s="36">
        <f>SUMIFS('Base Diária'!$M:$M,'Base Diária'!$C:$C,$A9,'Base Diária'!$Q:$Q,"Sim")</f>
        <v>70.11</v>
      </c>
      <c r="H9" s="37">
        <f t="shared" si="0"/>
        <v>0.76494080730281</v>
      </c>
      <c r="I9" s="37">
        <f>Parâmetros!$E$13</f>
        <v>0.8</v>
      </c>
      <c r="J9" s="38">
        <f t="shared" si="1"/>
        <v>-3.5059192697190045E-2</v>
      </c>
      <c r="K9" s="37">
        <f>IFERROR(COUNTIFS('Base Diária'!$C:$C,$A9,'Base Diária'!$R:$R,"Sim")/$D9,"")</f>
        <v>0.66666666666666663</v>
      </c>
      <c r="L9" s="36">
        <f>SUMIFS('Base Diária'!$S:$S,'Base Diária'!$C:$C,$A9,'Base Diária'!$Q:$Q,"Sim")</f>
        <v>6.7640000000000002</v>
      </c>
      <c r="M9" s="26" t="str">
        <f>COUNTIFS('Painel Empregado'!$C$5:$C$63,$A9,'Painel Empregado'!$Q$5:$Q$63,"Na meta")&amp;" de "&amp;$B9</f>
        <v>3 de 6</v>
      </c>
      <c r="N9" s="25">
        <f>COUNTIFS('Base Diária'!$C:$C,$A9,'Base Diária'!$P:$P,"Sim",'Base Diária'!$V:$V,"DIVERGE*")</f>
        <v>0</v>
      </c>
      <c r="O9" s="26" t="str">
        <f t="shared" si="2"/>
        <v>Crítico</v>
      </c>
    </row>
    <row r="10" spans="1:15" ht="15" customHeight="1" x14ac:dyDescent="0.25">
      <c r="A10" s="10" t="s">
        <v>290</v>
      </c>
      <c r="B10" s="25">
        <f>COUNTIF('Painel Empregado'!$C$5:$C$63,$A10)</f>
        <v>2</v>
      </c>
      <c r="C10" s="25">
        <f>COUNTIFS('Base Diária'!$C:$C,$A10,'Base Diária'!$P:$P,"Sim")</f>
        <v>4</v>
      </c>
      <c r="D10" s="25">
        <f>COUNTIFS('Base Diária'!$C:$C,$A10,'Base Diária'!$Q:$Q,"Sim")</f>
        <v>0</v>
      </c>
      <c r="E10" s="25">
        <f>COUNTIFS('Base Diária'!$C:$C,$A10,'Base Diária'!$P:$P,"Sim",'Base Diária'!$Y:$Y,"Falta de registro")</f>
        <v>4</v>
      </c>
      <c r="F10" s="36">
        <f>SUMIFS('Base Diária'!$L:$L,'Base Diária'!$C:$C,$A10,'Base Diária'!$Q:$Q,"Sim")</f>
        <v>0</v>
      </c>
      <c r="G10" s="36">
        <f>SUMIFS('Base Diária'!$M:$M,'Base Diária'!$C:$C,$A10,'Base Diária'!$Q:$Q,"Sim")</f>
        <v>0</v>
      </c>
      <c r="H10" s="37" t="str">
        <f t="shared" si="0"/>
        <v/>
      </c>
      <c r="I10" s="37">
        <f>Parâmetros!$E$13</f>
        <v>0.8</v>
      </c>
      <c r="J10" s="38" t="str">
        <f t="shared" si="1"/>
        <v/>
      </c>
      <c r="K10" s="37" t="str">
        <f>IFERROR(COUNTIFS('Base Diária'!$C:$C,$A10,'Base Diária'!$R:$R,"Sim")/$D10,"")</f>
        <v/>
      </c>
      <c r="L10" s="36">
        <f>SUMIFS('Base Diária'!$S:$S,'Base Diária'!$C:$C,$A10,'Base Diária'!$Q:$Q,"Sim")</f>
        <v>0</v>
      </c>
      <c r="M10" s="26" t="str">
        <f>COUNTIFS('Painel Empregado'!$C$5:$C$63,$A10,'Painel Empregado'!$Q$5:$Q$63,"Na meta")&amp;" de "&amp;$B10</f>
        <v>0 de 2</v>
      </c>
      <c r="N10" s="25">
        <f>COUNTIFS('Base Diária'!$C:$C,$A10,'Base Diária'!$P:$P,"Sim",'Base Diária'!$V:$V,"DIVERGE*")</f>
        <v>0</v>
      </c>
      <c r="O10" s="26" t="str">
        <f t="shared" si="2"/>
        <v>Não mensurável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8</v>
      </c>
      <c r="D11" s="25">
        <f>COUNTIFS('Base Diária'!$C:$C,$A11,'Base Diária'!$Q:$Q,"Sim")</f>
        <v>8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53.38</v>
      </c>
      <c r="G11" s="36">
        <f>SUMIFS('Base Diária'!$M:$M,'Base Diária'!$C:$C,$A11,'Base Diária'!$Q:$Q,"Sim")</f>
        <v>70.399999999999991</v>
      </c>
      <c r="H11" s="37">
        <f t="shared" si="0"/>
        <v>0.75823863636363653</v>
      </c>
      <c r="I11" s="37">
        <f>Parâmetros!$E$13</f>
        <v>0.8</v>
      </c>
      <c r="J11" s="38">
        <f t="shared" si="1"/>
        <v>-4.1761363636363513E-2</v>
      </c>
      <c r="K11" s="37">
        <f>IFERROR(COUNTIFS('Base Diária'!$C:$C,$A11,'Base Diária'!$R:$R,"Sim")/$D11,"")</f>
        <v>0.75</v>
      </c>
      <c r="L11" s="36">
        <f>SUMIFS('Base Diária'!$S:$S,'Base Diária'!$C:$C,$A11,'Base Diária'!$Q:$Q,"Sim")</f>
        <v>7.1200000000000019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Crítico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4</v>
      </c>
      <c r="D12" s="25">
        <f>COUNTIFS('Base Diária'!$C:$C,$A12,'Base Diária'!$Q:$Q,"Sim")</f>
        <v>4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30.150000000000002</v>
      </c>
      <c r="G12" s="36">
        <f>SUMIFS('Base Diária'!$M:$M,'Base Diária'!$C:$C,$A12,'Base Diária'!$Q:$Q,"Sim")</f>
        <v>35.200000000000003</v>
      </c>
      <c r="H12" s="37">
        <f t="shared" si="0"/>
        <v>0.85653409090909094</v>
      </c>
      <c r="I12" s="37">
        <f>Parâmetros!$E$13</f>
        <v>0.8</v>
      </c>
      <c r="J12" s="38">
        <f t="shared" si="1"/>
        <v>5.6534090909090895E-2</v>
      </c>
      <c r="K12" s="37">
        <f>IFERROR(COUNTIFS('Base Diária'!$C:$C,$A12,'Base Diária'!$R:$R,"Sim")/$D12,"")</f>
        <v>1</v>
      </c>
      <c r="L12" s="36">
        <f>SUMIFS('Base Diária'!$S:$S,'Base Diária'!$C:$C,$A12,'Base Diária'!$Q:$Q,"Sim")</f>
        <v>0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4</v>
      </c>
      <c r="D13" s="25">
        <f>COUNTIFS('Base Diária'!$C:$C,$A13,'Base Diária'!$Q:$Q,"Sim")</f>
        <v>4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24.46</v>
      </c>
      <c r="G13" s="36">
        <f>SUMIFS('Base Diária'!$M:$M,'Base Diária'!$C:$C,$A13,'Base Diária'!$Q:$Q,"Sim")</f>
        <v>35.200000000000003</v>
      </c>
      <c r="H13" s="37">
        <f t="shared" si="0"/>
        <v>0.69488636363636358</v>
      </c>
      <c r="I13" s="37">
        <f>Parâmetros!$E$13</f>
        <v>0.8</v>
      </c>
      <c r="J13" s="38">
        <f t="shared" si="1"/>
        <v>-0.10511363636363646</v>
      </c>
      <c r="K13" s="37">
        <f>IFERROR(COUNTIFS('Base Diária'!$C:$C,$A13,'Base Diária'!$R:$R,"Sim")/$D13,"")</f>
        <v>0.5</v>
      </c>
      <c r="L13" s="36">
        <f>SUMIFS('Base Diária'!$S:$S,'Base Diária'!$C:$C,$A13,'Base Diária'!$Q:$Q,"Sim")</f>
        <v>3.8500000000000014</v>
      </c>
      <c r="M13" s="26" t="str">
        <f>COUNTIFS('Painel Empregado'!$C$5:$C$63,$A13,'Painel Empregado'!$Q$5:$Q$63,"Na meta")&amp;" de "&amp;$B13</f>
        <v>0 de 2</v>
      </c>
      <c r="N13" s="25">
        <f>COUNTIFS('Base Diária'!$C:$C,$A13,'Base Diária'!$P:$P,"Sim",'Base Diária'!$V:$V,"DIVERGE*")</f>
        <v>0</v>
      </c>
      <c r="O13" s="26" t="str">
        <f t="shared" si="2"/>
        <v>Crítico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5</v>
      </c>
      <c r="D14" s="25">
        <f>COUNTIFS('Base Diária'!$C:$C,$A14,'Base Diária'!$Q:$Q,"Sim")</f>
        <v>5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32.659999999999997</v>
      </c>
      <c r="G14" s="36">
        <f>SUMIFS('Base Diária'!$M:$M,'Base Diária'!$C:$C,$A14,'Base Diária'!$Q:$Q,"Sim")</f>
        <v>37.17</v>
      </c>
      <c r="H14" s="37">
        <f t="shared" si="0"/>
        <v>0.87866559052999715</v>
      </c>
      <c r="I14" s="37">
        <f>Parâmetros!$E$13</f>
        <v>0.8</v>
      </c>
      <c r="J14" s="38">
        <f t="shared" si="1"/>
        <v>7.8665590529997109E-2</v>
      </c>
      <c r="K14" s="37">
        <f>IFERROR(COUNTIFS('Base Diária'!$C:$C,$A14,'Base Diária'!$R:$R,"Sim")/$D14,"")</f>
        <v>1</v>
      </c>
      <c r="L14" s="36">
        <f>SUMIFS('Base Diária'!$S:$S,'Base Diária'!$C:$C,$A14,'Base Diária'!$Q:$Q,"Sim")</f>
        <v>0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50</v>
      </c>
      <c r="C15" s="40">
        <f t="shared" si="3"/>
        <v>92</v>
      </c>
      <c r="D15" s="40">
        <f t="shared" si="3"/>
        <v>73</v>
      </c>
      <c r="E15" s="40">
        <f t="shared" si="3"/>
        <v>19</v>
      </c>
      <c r="F15" s="41">
        <f t="shared" si="3"/>
        <v>498.15999999999997</v>
      </c>
      <c r="G15" s="41">
        <f t="shared" si="3"/>
        <v>600.29</v>
      </c>
      <c r="H15" s="42">
        <f t="shared" si="0"/>
        <v>0.82986556497692776</v>
      </c>
      <c r="I15" s="42">
        <f>Parâmetros!$E$13</f>
        <v>0.8</v>
      </c>
      <c r="J15" s="43">
        <f t="shared" si="1"/>
        <v>2.9865564976927717E-2</v>
      </c>
      <c r="K15" s="42">
        <f>IFERROR(COUNTIF('Base Diária'!$R:$R,"Sim")/$D15,"")</f>
        <v>0.79452054794520544</v>
      </c>
      <c r="L15" s="41">
        <f>SUM(L5:L14)</f>
        <v>30.612000000000005</v>
      </c>
      <c r="M15" s="39" t="str">
        <f>COUNTIF('Painel Empregado'!$Q$5:$Q$63,"Na meta")&amp;" de "&amp;$B15</f>
        <v>29 de 50</v>
      </c>
      <c r="N15" s="40">
        <f>SUM(N5:N14)</f>
        <v>1</v>
      </c>
      <c r="O15" s="39" t="str">
        <f>IF(AND($H15&gt;=$I15,$K15&gt;=$I15),"Na meta",IF($H15&gt;=$I15,"Atenção","Crítico"))</f>
        <v>Atenção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I5" sqref="I5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</v>
      </c>
      <c r="F5" s="76">
        <f>COUNTIFS('Base Diária'!$A:$A,$A5,'Base Diária'!$Q:$Q,"Sim")</f>
        <v>1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8.66</v>
      </c>
      <c r="I5" s="77">
        <f>SUMIFS('Base Diária'!$M:$M,'Base Diária'!$A:$A,$A5,'Base Diária'!$Q:$Q,"Sim")</f>
        <v>8.8000000000000007</v>
      </c>
      <c r="J5" s="78">
        <f t="shared" ref="J5:J36" si="0">IFERROR($H5/$I5,"")</f>
        <v>0.98409090909090902</v>
      </c>
      <c r="K5" s="78">
        <f>Parâmetros!$E$13</f>
        <v>0.8</v>
      </c>
      <c r="L5" s="79">
        <f t="shared" ref="L5:L36" si="1">IFERROR($J5-$K5,"")</f>
        <v>0.18409090909090897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</v>
      </c>
      <c r="F6" s="76">
        <f>COUNTIFS('Base Diária'!$A:$A,$A6,'Base Diária'!$Q:$Q,"Sim")</f>
        <v>2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13.129999999999999</v>
      </c>
      <c r="I6" s="77">
        <f>SUMIFS('Base Diária'!$M:$M,'Base Diária'!$A:$A,$A6,'Base Diária'!$Q:$Q,"Sim")</f>
        <v>17.600000000000001</v>
      </c>
      <c r="J6" s="78">
        <f t="shared" si="0"/>
        <v>0.74602272727272712</v>
      </c>
      <c r="K6" s="78">
        <f>Parâmetros!$E$13</f>
        <v>0.8</v>
      </c>
      <c r="L6" s="79">
        <f t="shared" si="1"/>
        <v>-5.3977272727272929E-2</v>
      </c>
      <c r="M6" s="78">
        <f>IFERROR(COUNTIFS('Base Diária'!$A:$A,$A6,'Base Diária'!$R:$R,"Sim")/$F6,"")</f>
        <v>0.5</v>
      </c>
      <c r="N6" s="77">
        <f>SUMIFS('Base Diária'!$S:$S,'Base Diária'!$A:$A,$A6,'Base Diária'!$Q:$Q,"Sim")</f>
        <v>2.7500000000000009</v>
      </c>
      <c r="O6" s="76">
        <f>COUNTIFS('Base Diária'!$A:$A,$A6,'Base Diária'!$T:$T,"Sim")</f>
        <v>1</v>
      </c>
      <c r="P6" s="76">
        <f>COUNTIFS('Base Diária'!$A:$A,$A6,'Base Diária'!$P:$P,"Sim",'Base Diária'!$V:$V,"DIVERGE*")</f>
        <v>0</v>
      </c>
      <c r="Q6" s="28" t="str">
        <f t="shared" si="2"/>
        <v>Crítico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2</v>
      </c>
      <c r="F7" s="76">
        <f>COUNTIFS('Base Diária'!$A:$A,$A7,'Base Diária'!$Q:$Q,"Sim")</f>
        <v>2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16.64</v>
      </c>
      <c r="I7" s="77">
        <f>SUMIFS('Base Diária'!$M:$M,'Base Diária'!$A:$A,$A7,'Base Diária'!$Q:$Q,"Sim")</f>
        <v>17.600000000000001</v>
      </c>
      <c r="J7" s="78">
        <f t="shared" si="0"/>
        <v>0.94545454545454544</v>
      </c>
      <c r="K7" s="78">
        <f>Parâmetros!$E$13</f>
        <v>0.8</v>
      </c>
      <c r="L7" s="79">
        <f t="shared" si="1"/>
        <v>0.14545454545454539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</v>
      </c>
      <c r="F8" s="76">
        <f>COUNTIFS('Base Diária'!$A:$A,$A8,'Base Diária'!$Q:$Q,"Sim")</f>
        <v>2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16.53</v>
      </c>
      <c r="I8" s="77">
        <f>SUMIFS('Base Diária'!$M:$M,'Base Diária'!$A:$A,$A8,'Base Diária'!$Q:$Q,"Sim")</f>
        <v>17.600000000000001</v>
      </c>
      <c r="J8" s="78">
        <f t="shared" si="0"/>
        <v>0.93920454545454546</v>
      </c>
      <c r="K8" s="78">
        <f>Parâmetros!$E$13</f>
        <v>0.8</v>
      </c>
      <c r="L8" s="79">
        <f t="shared" si="1"/>
        <v>0.13920454545454541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</v>
      </c>
      <c r="F9" s="76">
        <f>COUNTIFS('Base Diária'!$A:$A,$A9,'Base Diária'!$Q:$Q,"Sim")</f>
        <v>1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6.81</v>
      </c>
      <c r="I9" s="77">
        <f>SUMIFS('Base Diária'!$M:$M,'Base Diária'!$A:$A,$A9,'Base Diária'!$Q:$Q,"Sim")</f>
        <v>7.67</v>
      </c>
      <c r="J9" s="78">
        <f t="shared" si="0"/>
        <v>0.88787483702737935</v>
      </c>
      <c r="K9" s="78">
        <f>Parâmetros!$E$13</f>
        <v>0.8</v>
      </c>
      <c r="L9" s="79">
        <f t="shared" si="1"/>
        <v>8.7874837027379304E-2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</v>
      </c>
      <c r="F10" s="76">
        <f>COUNTIFS('Base Diária'!$A:$A,$A10,'Base Diária'!$Q:$Q,"Sim")</f>
        <v>2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16.53</v>
      </c>
      <c r="I10" s="77">
        <f>SUMIFS('Base Diária'!$M:$M,'Base Diária'!$A:$A,$A10,'Base Diária'!$Q:$Q,"Sim")</f>
        <v>17.600000000000001</v>
      </c>
      <c r="J10" s="78">
        <f t="shared" si="0"/>
        <v>0.93920454545454546</v>
      </c>
      <c r="K10" s="78">
        <f>Parâmetros!$E$13</f>
        <v>0.8</v>
      </c>
      <c r="L10" s="79">
        <f t="shared" si="1"/>
        <v>0.13920454545454541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2</v>
      </c>
      <c r="F11" s="76">
        <f>COUNTIFS('Base Diária'!$A:$A,$A11,'Base Diária'!$Q:$Q,"Sim")</f>
        <v>1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6.81</v>
      </c>
      <c r="I11" s="77">
        <f>SUMIFS('Base Diária'!$M:$M,'Base Diária'!$A:$A,$A11,'Base Diária'!$Q:$Q,"Sim")</f>
        <v>7.67</v>
      </c>
      <c r="J11" s="78">
        <f t="shared" si="0"/>
        <v>0.88787483702737935</v>
      </c>
      <c r="K11" s="78">
        <f>Parâmetros!$E$13</f>
        <v>0.8</v>
      </c>
      <c r="L11" s="79">
        <f t="shared" si="1"/>
        <v>8.7874837027379304E-2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</v>
      </c>
      <c r="F14" s="76">
        <f>COUNTIFS('Base Diária'!$A:$A,$A14,'Base Diária'!$Q:$Q,"Sim")</f>
        <v>0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0</v>
      </c>
      <c r="I14" s="77">
        <f>SUMIFS('Base Diária'!$M:$M,'Base Diária'!$A:$A,$A14,'Base Diária'!$Q:$Q,"Sim")</f>
        <v>0</v>
      </c>
      <c r="J14" s="78" t="str">
        <f t="shared" si="0"/>
        <v/>
      </c>
      <c r="K14" s="78">
        <f>Parâmetros!$E$13</f>
        <v>0.8</v>
      </c>
      <c r="L14" s="79" t="str">
        <f t="shared" si="1"/>
        <v/>
      </c>
      <c r="M14" s="78" t="str">
        <f>IFERROR(COUNTIFS('Base Diária'!$A:$A,$A14,'Base Diária'!$R:$R,"Sim")/$F14,"")</f>
        <v/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Não mensurável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2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</v>
      </c>
      <c r="F16" s="76">
        <f>COUNTIFS('Base Diária'!$A:$A,$A16,'Base Diária'!$Q:$Q,"Sim")</f>
        <v>2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15.69</v>
      </c>
      <c r="I16" s="77">
        <f>SUMIFS('Base Diária'!$M:$M,'Base Diária'!$A:$A,$A16,'Base Diária'!$Q:$Q,"Sim")</f>
        <v>17.600000000000001</v>
      </c>
      <c r="J16" s="78">
        <f t="shared" si="0"/>
        <v>0.89147727272727262</v>
      </c>
      <c r="K16" s="78">
        <f>Parâmetros!$E$13</f>
        <v>0.8</v>
      </c>
      <c r="L16" s="79">
        <f t="shared" si="1"/>
        <v>9.1477272727272574E-2</v>
      </c>
      <c r="M16" s="78">
        <f>IFERROR(COUNTIFS('Base Diária'!$A:$A,$A16,'Base Diária'!$R:$R,"Sim")/$F16,"")</f>
        <v>1</v>
      </c>
      <c r="N16" s="77">
        <f>SUMIFS('Base Diária'!$S:$S,'Base Diária'!$A:$A,$A16,'Base Diária'!$Q:$Q,"Sim")</f>
        <v>0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2</v>
      </c>
      <c r="F18" s="76">
        <f>COUNTIFS('Base Diária'!$A:$A,$A18,'Base Diária'!$Q:$Q,"Sim")</f>
        <v>2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15.69</v>
      </c>
      <c r="I18" s="77">
        <f>SUMIFS('Base Diária'!$M:$M,'Base Diária'!$A:$A,$A18,'Base Diária'!$Q:$Q,"Sim")</f>
        <v>17.600000000000001</v>
      </c>
      <c r="J18" s="78">
        <f t="shared" si="0"/>
        <v>0.89147727272727262</v>
      </c>
      <c r="K18" s="78">
        <f>Parâmetros!$E$13</f>
        <v>0.8</v>
      </c>
      <c r="L18" s="79">
        <f t="shared" si="1"/>
        <v>9.1477272727272574E-2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</v>
      </c>
      <c r="F19" s="76">
        <f>COUNTIFS('Base Diária'!$A:$A,$A19,'Base Diária'!$Q:$Q,"Sim")</f>
        <v>2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13.760000000000002</v>
      </c>
      <c r="I19" s="77">
        <f>SUMIFS('Base Diária'!$M:$M,'Base Diária'!$A:$A,$A19,'Base Diária'!$Q:$Q,"Sim")</f>
        <v>15.34</v>
      </c>
      <c r="J19" s="78">
        <f t="shared" si="0"/>
        <v>0.89700130378096488</v>
      </c>
      <c r="K19" s="78">
        <f>Parâmetros!$E$13</f>
        <v>0.8</v>
      </c>
      <c r="L19" s="79">
        <f t="shared" si="1"/>
        <v>9.7001303780964832E-2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2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</v>
      </c>
      <c r="F21" s="76">
        <f>COUNTIFS('Base Diária'!$A:$A,$A21,'Base Diária'!$Q:$Q,"Sim")</f>
        <v>1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5.41</v>
      </c>
      <c r="I21" s="77">
        <f>SUMIFS('Base Diária'!$M:$M,'Base Diária'!$A:$A,$A21,'Base Diária'!$Q:$Q,"Sim")</f>
        <v>6.67</v>
      </c>
      <c r="J21" s="78">
        <f t="shared" si="0"/>
        <v>0.81109445277361325</v>
      </c>
      <c r="K21" s="78">
        <f>Parâmetros!$E$13</f>
        <v>0.8</v>
      </c>
      <c r="L21" s="79">
        <f t="shared" si="1"/>
        <v>1.1094452773613206E-2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NÃO INFORMADO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</v>
      </c>
      <c r="F24" s="76">
        <f>COUNTIFS('Base Diária'!$A:$A,$A24,'Base Diária'!$Q:$Q,"Sim")</f>
        <v>2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5.91</v>
      </c>
      <c r="I24" s="77">
        <f>SUMIFS('Base Diária'!$M:$M,'Base Diária'!$A:$A,$A24,'Base Diária'!$Q:$Q,"Sim")</f>
        <v>15.16</v>
      </c>
      <c r="J24" s="78">
        <f t="shared" si="0"/>
        <v>0.38984168865435359</v>
      </c>
      <c r="K24" s="78">
        <f>Parâmetros!$E$13</f>
        <v>0.8</v>
      </c>
      <c r="L24" s="79">
        <f t="shared" si="1"/>
        <v>-0.41015831134564645</v>
      </c>
      <c r="M24" s="78">
        <f>IFERROR(COUNTIFS('Base Diária'!$A:$A,$A24,'Base Diária'!$R:$R,"Sim")/$F24,"")</f>
        <v>0</v>
      </c>
      <c r="N24" s="77">
        <f>SUMIFS('Base Diária'!$S:$S,'Base Diária'!$A:$A,$A24,'Base Diária'!$Q:$Q,"Sim")</f>
        <v>6.218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Crítico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NÃO INFORMADO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</v>
      </c>
      <c r="F25" s="76">
        <f>COUNTIFS('Base Diária'!$A:$A,$A25,'Base Diária'!$Q:$Q,"Sim")</f>
        <v>0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0</v>
      </c>
      <c r="I25" s="77">
        <f>SUMIFS('Base Diária'!$M:$M,'Base Diária'!$A:$A,$A25,'Base Diária'!$Q:$Q,"Sim")</f>
        <v>0</v>
      </c>
      <c r="J25" s="78" t="str">
        <f t="shared" si="0"/>
        <v/>
      </c>
      <c r="K25" s="78">
        <f>Parâmetros!$E$13</f>
        <v>0.8</v>
      </c>
      <c r="L25" s="79" t="str">
        <f t="shared" si="1"/>
        <v/>
      </c>
      <c r="M25" s="78" t="str">
        <f>IFERROR(COUNTIFS('Base Diária'!$A:$A,$A25,'Base Diária'!$R:$R,"Sim")/$F25,"")</f>
        <v/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Não mensurável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</v>
      </c>
      <c r="F27" s="76">
        <f>COUNTIFS('Base Diária'!$A:$A,$A27,'Base Diária'!$Q:$Q,"Sim")</f>
        <v>2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12.04</v>
      </c>
      <c r="I27" s="77">
        <f>SUMIFS('Base Diária'!$M:$M,'Base Diária'!$A:$A,$A27,'Base Diária'!$Q:$Q,"Sim")</f>
        <v>15.34</v>
      </c>
      <c r="J27" s="78">
        <f t="shared" si="0"/>
        <v>0.78487614080834411</v>
      </c>
      <c r="K27" s="78">
        <f>Parâmetros!$E$13</f>
        <v>0.8</v>
      </c>
      <c r="L27" s="79">
        <f t="shared" si="1"/>
        <v>-1.5123859191655931E-2</v>
      </c>
      <c r="M27" s="78">
        <f>IFERROR(COUNTIFS('Base Diária'!$A:$A,$A27,'Base Diária'!$R:$R,"Sim")/$F27,"")</f>
        <v>0.5</v>
      </c>
      <c r="N27" s="77">
        <f>SUMIFS('Base Diária'!$S:$S,'Base Diária'!$A:$A,$A27,'Base Diária'!$Q:$Q,"Sim")</f>
        <v>0.54600000000000026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Crítico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</v>
      </c>
      <c r="F28" s="76">
        <f>COUNTIFS('Base Diária'!$A:$A,$A28,'Base Diária'!$Q:$Q,"Sim")</f>
        <v>2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15.420000000000002</v>
      </c>
      <c r="I28" s="77">
        <f>SUMIFS('Base Diária'!$M:$M,'Base Diária'!$A:$A,$A28,'Base Diária'!$Q:$Q,"Sim")</f>
        <v>17.600000000000001</v>
      </c>
      <c r="J28" s="78">
        <f t="shared" si="0"/>
        <v>0.87613636363636371</v>
      </c>
      <c r="K28" s="78">
        <f>Parâmetros!$E$13</f>
        <v>0.8</v>
      </c>
      <c r="L28" s="79">
        <f t="shared" si="1"/>
        <v>7.6136363636363669E-2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</v>
      </c>
      <c r="F30" s="76">
        <f>COUNTIFS('Base Diária'!$A:$A,$A30,'Base Diária'!$Q:$Q,"Sim")</f>
        <v>2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12.280000000000001</v>
      </c>
      <c r="I30" s="77">
        <f>SUMIFS('Base Diária'!$M:$M,'Base Diária'!$A:$A,$A30,'Base Diária'!$Q:$Q,"Sim")</f>
        <v>17.600000000000001</v>
      </c>
      <c r="J30" s="78">
        <f t="shared" si="0"/>
        <v>0.69772727272727275</v>
      </c>
      <c r="K30" s="78">
        <f>Parâmetros!$E$13</f>
        <v>0.8</v>
      </c>
      <c r="L30" s="79">
        <f t="shared" si="1"/>
        <v>-0.10227272727272729</v>
      </c>
      <c r="M30" s="78">
        <f>IFERROR(COUNTIFS('Base Diária'!$A:$A,$A30,'Base Diária'!$R:$R,"Sim")/$F30,"")</f>
        <v>0.5</v>
      </c>
      <c r="N30" s="77">
        <f>SUMIFS('Base Diária'!$S:$S,'Base Diária'!$A:$A,$A30,'Base Diária'!$Q:$Q,"Sim")</f>
        <v>1.9000000000000004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Crítico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</v>
      </c>
      <c r="F31" s="76">
        <f>COUNTIFS('Base Diária'!$A:$A,$A31,'Base Diária'!$Q:$Q,"Sim")</f>
        <v>2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12.18</v>
      </c>
      <c r="I31" s="77">
        <f>SUMIFS('Base Diária'!$M:$M,'Base Diária'!$A:$A,$A31,'Base Diária'!$Q:$Q,"Sim")</f>
        <v>17.600000000000001</v>
      </c>
      <c r="J31" s="78">
        <f t="shared" si="0"/>
        <v>0.69204545454545452</v>
      </c>
      <c r="K31" s="78">
        <f>Parâmetros!$E$13</f>
        <v>0.8</v>
      </c>
      <c r="L31" s="79">
        <f t="shared" si="1"/>
        <v>-0.10795454545454553</v>
      </c>
      <c r="M31" s="78">
        <f>IFERROR(COUNTIFS('Base Diária'!$A:$A,$A31,'Base Diária'!$R:$R,"Sim")/$F31,"")</f>
        <v>0.5</v>
      </c>
      <c r="N31" s="77">
        <f>SUMIFS('Base Diária'!$S:$S,'Base Diária'!$A:$A,$A31,'Base Diária'!$Q:$Q,"Sim")</f>
        <v>1.9500000000000011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Crítico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</v>
      </c>
      <c r="F32" s="76">
        <f>COUNTIFS('Base Diária'!$A:$A,$A32,'Base Diária'!$Q:$Q,"Sim")</f>
        <v>2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17.060000000000002</v>
      </c>
      <c r="I32" s="77">
        <f>SUMIFS('Base Diária'!$M:$M,'Base Diária'!$A:$A,$A32,'Base Diária'!$Q:$Q,"Sim")</f>
        <v>17.600000000000001</v>
      </c>
      <c r="J32" s="78">
        <f t="shared" si="0"/>
        <v>0.96931818181818186</v>
      </c>
      <c r="K32" s="78">
        <f>Parâmetros!$E$13</f>
        <v>0.8</v>
      </c>
      <c r="L32" s="79">
        <f t="shared" si="1"/>
        <v>0.16931818181818181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</v>
      </c>
      <c r="F33" s="76">
        <f>COUNTIFS('Base Diária'!$A:$A,$A33,'Base Diária'!$Q:$Q,"Sim")</f>
        <v>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16.91</v>
      </c>
      <c r="I33" s="77">
        <f>SUMIFS('Base Diária'!$M:$M,'Base Diária'!$A:$A,$A33,'Base Diária'!$Q:$Q,"Sim")</f>
        <v>17.600000000000001</v>
      </c>
      <c r="J33" s="78">
        <f t="shared" si="0"/>
        <v>0.96079545454545445</v>
      </c>
      <c r="K33" s="78">
        <f>Parâmetros!$E$13</f>
        <v>0.8</v>
      </c>
      <c r="L33" s="79">
        <f t="shared" si="1"/>
        <v>0.16079545454545441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</v>
      </c>
      <c r="F34" s="76">
        <f>COUNTIFS('Base Diária'!$A:$A,$A34,'Base Diária'!$Q:$Q,"Sim")</f>
        <v>2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17.21</v>
      </c>
      <c r="I34" s="77">
        <f>SUMIFS('Base Diária'!$M:$M,'Base Diária'!$A:$A,$A34,'Base Diária'!$Q:$Q,"Sim")</f>
        <v>17.600000000000001</v>
      </c>
      <c r="J34" s="78">
        <f t="shared" si="0"/>
        <v>0.97784090909090904</v>
      </c>
      <c r="K34" s="78">
        <f>Parâmetros!$E$13</f>
        <v>0.8</v>
      </c>
      <c r="L34" s="79">
        <f t="shared" si="1"/>
        <v>0.17784090909090899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</v>
      </c>
      <c r="F35" s="76">
        <f>COUNTIFS('Base Diária'!$A:$A,$A35,'Base Diária'!$Q:$Q,"Sim")</f>
        <v>2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11.83</v>
      </c>
      <c r="I35" s="77">
        <f>SUMIFS('Base Diária'!$M:$M,'Base Diária'!$A:$A,$A35,'Base Diária'!$Q:$Q,"Sim")</f>
        <v>13.34</v>
      </c>
      <c r="J35" s="78">
        <f t="shared" si="0"/>
        <v>0.88680659670164919</v>
      </c>
      <c r="K35" s="78">
        <f>Parâmetros!$E$13</f>
        <v>0.8</v>
      </c>
      <c r="L35" s="79">
        <f t="shared" si="1"/>
        <v>8.6806596701649141E-2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</v>
      </c>
      <c r="F36" s="76">
        <f>COUNTIFS('Base Diária'!$A:$A,$A36,'Base Diária'!$Q:$Q,"Sim")</f>
        <v>2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13.39</v>
      </c>
      <c r="I36" s="77">
        <f>SUMIFS('Base Diária'!$M:$M,'Base Diária'!$A:$A,$A36,'Base Diária'!$Q:$Q,"Sim")</f>
        <v>15.34</v>
      </c>
      <c r="J36" s="78">
        <f t="shared" si="0"/>
        <v>0.8728813559322034</v>
      </c>
      <c r="K36" s="78">
        <f>Parâmetros!$E$13</f>
        <v>0.8</v>
      </c>
      <c r="L36" s="79">
        <f t="shared" si="1"/>
        <v>7.2881355932203351E-2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0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NÃO INFORMADO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/>
      </c>
      <c r="E37" s="76">
        <f>COUNTIFS('Base Diária'!$A:$A,$A37,'Base Diária'!$P:$P,"Sim")</f>
        <v>0</v>
      </c>
      <c r="F37" s="76">
        <f>COUNTIFS('Base Diária'!$A:$A,$A37,'Base Diária'!$Q:$Q,"Sim")</f>
        <v>0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0</v>
      </c>
      <c r="I37" s="77">
        <f>SUMIFS('Base Diária'!$M:$M,'Base Diária'!$A:$A,$A37,'Base Diária'!$Q:$Q,"Sim")</f>
        <v>0</v>
      </c>
      <c r="J37" s="78" t="str">
        <f t="shared" ref="J37:J65" si="3">IFERROR($H37/$I37,"")</f>
        <v/>
      </c>
      <c r="K37" s="78">
        <f>Parâmetros!$E$13</f>
        <v>0.8</v>
      </c>
      <c r="L37" s="79" t="str">
        <f t="shared" ref="L37:L65" si="4">IFERROR($J37-$K37,"")</f>
        <v/>
      </c>
      <c r="M37" s="78" t="str">
        <f>IFERROR(COUNTIFS('Base Diária'!$A:$A,$A37,'Base Diária'!$R:$R,"Sim")/$F37,"")</f>
        <v/>
      </c>
      <c r="N37" s="77">
        <f>SUMIFS('Base Diária'!$S:$S,'Base Diária'!$A:$A,$A37,'Base Diária'!$Q:$Q,"Sim")</f>
        <v>0</v>
      </c>
      <c r="O37" s="76">
        <f>COUNTIFS('Base Diária'!$A:$A,$A37,'Base Diária'!$T:$T,"Sim")</f>
        <v>0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Não mensurável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</v>
      </c>
      <c r="F38" s="76">
        <f>COUNTIFS('Base Diária'!$A:$A,$A38,'Base Diária'!$Q:$Q,"Sim")</f>
        <v>2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13.13</v>
      </c>
      <c r="I38" s="77">
        <f>SUMIFS('Base Diária'!$M:$M,'Base Diária'!$A:$A,$A38,'Base Diária'!$Q:$Q,"Sim")</f>
        <v>15.16</v>
      </c>
      <c r="J38" s="78">
        <f t="shared" si="3"/>
        <v>0.86609498680738795</v>
      </c>
      <c r="K38" s="78">
        <f>Parâmetros!$E$13</f>
        <v>0.8</v>
      </c>
      <c r="L38" s="79">
        <f t="shared" si="4"/>
        <v>6.6094986807387901E-2</v>
      </c>
      <c r="M38" s="78">
        <f>IFERROR(COUNTIFS('Base Diária'!$A:$A,$A38,'Base Diária'!$R:$R,"Sim")/$F38,"")</f>
        <v>0.5</v>
      </c>
      <c r="N38" s="77">
        <f>SUMIFS('Base Diária'!$S:$S,'Base Diária'!$A:$A,$A38,'Base Diária'!$Q:$Q,"Sim")</f>
        <v>6.4000000000000057E-2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Atenção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2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</v>
      </c>
      <c r="F41" s="76">
        <f>COUNTIFS('Base Diária'!$A:$A,$A41,'Base Diária'!$Q:$Q,"Sim")</f>
        <v>0</v>
      </c>
      <c r="G41" s="76">
        <f>COUNTIFS('Base Diária'!$A:$A,$A41,'Base Diária'!$P:$P,"Sim",'Base Diária'!$Y:$Y,"Falta de registro")</f>
        <v>2</v>
      </c>
      <c r="H41" s="77">
        <f>SUMIFS('Base Diária'!$L:$L,'Base Diária'!$A:$A,$A41,'Base Diária'!$Q:$Q,"Sim")</f>
        <v>0</v>
      </c>
      <c r="I41" s="77">
        <f>SUMIFS('Base Diária'!$M:$M,'Base Diária'!$A:$A,$A41,'Base Diária'!$Q:$Q,"Sim")</f>
        <v>0</v>
      </c>
      <c r="J41" s="78" t="str">
        <f t="shared" si="3"/>
        <v/>
      </c>
      <c r="K41" s="78">
        <f>Parâmetros!$E$13</f>
        <v>0.8</v>
      </c>
      <c r="L41" s="79" t="str">
        <f t="shared" si="4"/>
        <v/>
      </c>
      <c r="M41" s="78" t="str">
        <f>IFERROR(COUNTIFS('Base Diária'!$A:$A,$A41,'Base Diária'!$R:$R,"Sim")/$F41,"")</f>
        <v/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Não mensurável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NÃO INFORMADO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2</v>
      </c>
      <c r="F42" s="76">
        <f>COUNTIFS('Base Diária'!$A:$A,$A42,'Base Diária'!$Q:$Q,"Sim")</f>
        <v>0</v>
      </c>
      <c r="G42" s="76">
        <f>COUNTIFS('Base Diária'!$A:$A,$A42,'Base Diária'!$P:$P,"Sim",'Base Diária'!$Y:$Y,"Falta de registro")</f>
        <v>2</v>
      </c>
      <c r="H42" s="77">
        <f>SUMIFS('Base Diária'!$L:$L,'Base Diária'!$A:$A,$A42,'Base Diária'!$Q:$Q,"Sim")</f>
        <v>0</v>
      </c>
      <c r="I42" s="77">
        <f>SUMIFS('Base Diária'!$M:$M,'Base Diária'!$A:$A,$A42,'Base Diária'!$Q:$Q,"Sim")</f>
        <v>0</v>
      </c>
      <c r="J42" s="78" t="str">
        <f t="shared" si="3"/>
        <v/>
      </c>
      <c r="K42" s="78">
        <f>Parâmetros!$E$13</f>
        <v>0.8</v>
      </c>
      <c r="L42" s="79" t="str">
        <f t="shared" si="4"/>
        <v/>
      </c>
      <c r="M42" s="78" t="str">
        <f>IFERROR(COUNTIFS('Base Diária'!$A:$A,$A42,'Base Diária'!$R:$R,"Sim")/$F42,"")</f>
        <v/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Não mensurável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6x1</v>
      </c>
      <c r="E43" s="76">
        <f>COUNTIFS('Base Diária'!$A:$A,$A43,'Base Diária'!$P:$P,"Sim")</f>
        <v>2</v>
      </c>
      <c r="F43" s="76">
        <f>COUNTIFS('Base Diária'!$A:$A,$A43,'Base Diária'!$Q:$Q,"Sim")</f>
        <v>2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11.8</v>
      </c>
      <c r="I43" s="77">
        <f>SUMIFS('Base Diária'!$M:$M,'Base Diária'!$A:$A,$A43,'Base Diária'!$Q:$Q,"Sim")</f>
        <v>17.600000000000001</v>
      </c>
      <c r="J43" s="78">
        <f t="shared" si="3"/>
        <v>0.67045454545454541</v>
      </c>
      <c r="K43" s="78">
        <f>Parâmetros!$E$13</f>
        <v>0.8</v>
      </c>
      <c r="L43" s="79">
        <f t="shared" si="4"/>
        <v>-0.12954545454545463</v>
      </c>
      <c r="M43" s="78">
        <f>IFERROR(COUNTIFS('Base Diária'!$A:$A,$A43,'Base Diária'!$R:$R,"Sim")/$F43,"")</f>
        <v>0.5</v>
      </c>
      <c r="N43" s="77">
        <f>SUMIFS('Base Diária'!$S:$S,'Base Diária'!$A:$A,$A43,'Base Diária'!$Q:$Q,"Sim")</f>
        <v>3.140000000000001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Crítico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NÃO INFORMADO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2</v>
      </c>
      <c r="F44" s="76">
        <f>COUNTIFS('Base Diária'!$A:$A,$A44,'Base Diária'!$Q:$Q,"Sim")</f>
        <v>0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0</v>
      </c>
      <c r="I44" s="77">
        <f>SUMIFS('Base Diária'!$M:$M,'Base Diária'!$A:$A,$A44,'Base Diária'!$Q:$Q,"Sim")</f>
        <v>0</v>
      </c>
      <c r="J44" s="78" t="str">
        <f t="shared" si="3"/>
        <v/>
      </c>
      <c r="K44" s="78">
        <f>Parâmetros!$E$13</f>
        <v>0.8</v>
      </c>
      <c r="L44" s="79" t="str">
        <f t="shared" si="4"/>
        <v/>
      </c>
      <c r="M44" s="78" t="str">
        <f>IFERROR(COUNTIFS('Base Diária'!$A:$A,$A44,'Base Diária'!$R:$R,"Sim")/$F44,"")</f>
        <v/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Não mensurável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</v>
      </c>
      <c r="F45" s="76">
        <f>COUNTIFS('Base Diária'!$A:$A,$A45,'Base Diária'!$Q:$Q,"Sim")</f>
        <v>1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6.65</v>
      </c>
      <c r="I45" s="77">
        <f>SUMIFS('Base Diária'!$M:$M,'Base Diária'!$A:$A,$A45,'Base Diária'!$Q:$Q,"Sim")</f>
        <v>7.58</v>
      </c>
      <c r="J45" s="78">
        <f t="shared" si="3"/>
        <v>0.87730870712401055</v>
      </c>
      <c r="K45" s="78">
        <f>Parâmetros!$E$13</f>
        <v>0.8</v>
      </c>
      <c r="L45" s="79">
        <f t="shared" si="4"/>
        <v>7.7308707124010501E-2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</v>
      </c>
      <c r="F46" s="76">
        <f>COUNTIFS('Base Diária'!$A:$A,$A46,'Base Diária'!$Q:$Q,"Sim")</f>
        <v>1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7.33</v>
      </c>
      <c r="I46" s="77">
        <f>SUMIFS('Base Diária'!$M:$M,'Base Diária'!$A:$A,$A46,'Base Diária'!$Q:$Q,"Sim")</f>
        <v>7.58</v>
      </c>
      <c r="J46" s="78">
        <f t="shared" si="3"/>
        <v>0.96701846965699212</v>
      </c>
      <c r="K46" s="78">
        <f>Parâmetros!$E$13</f>
        <v>0.8</v>
      </c>
      <c r="L46" s="79">
        <f t="shared" si="4"/>
        <v>0.16701846965699207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2</v>
      </c>
      <c r="F47" s="76">
        <f>COUNTIFS('Base Diária'!$A:$A,$A47,'Base Diária'!$Q:$Q,"Sim")</f>
        <v>1</v>
      </c>
      <c r="G47" s="76">
        <f>COUNTIFS('Base Diária'!$A:$A,$A47,'Base Diária'!$P:$P,"Sim",'Base Diária'!$Y:$Y,"Falta de registro")</f>
        <v>1</v>
      </c>
      <c r="H47" s="77">
        <f>SUMIFS('Base Diária'!$L:$L,'Base Diária'!$A:$A,$A47,'Base Diária'!$Q:$Q,"Sim")</f>
        <v>5.01</v>
      </c>
      <c r="I47" s="77">
        <f>SUMIFS('Base Diária'!$M:$M,'Base Diária'!$A:$A,$A47,'Base Diária'!$Q:$Q,"Sim")</f>
        <v>6.67</v>
      </c>
      <c r="J47" s="78">
        <f t="shared" si="3"/>
        <v>0.75112443778110938</v>
      </c>
      <c r="K47" s="78">
        <f>Parâmetros!$E$13</f>
        <v>0.8</v>
      </c>
      <c r="L47" s="79">
        <f t="shared" si="4"/>
        <v>-4.8875562218890667E-2</v>
      </c>
      <c r="M47" s="78">
        <f>IFERROR(COUNTIFS('Base Diária'!$A:$A,$A47,'Base Diária'!$R:$R,"Sim")/$F47,"")</f>
        <v>0</v>
      </c>
      <c r="N47" s="77">
        <f>SUMIFS('Base Diária'!$S:$S,'Base Diária'!$A:$A,$A47,'Base Diária'!$Q:$Q,"Sim")</f>
        <v>0.32600000000000051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1</v>
      </c>
      <c r="Q47" s="28" t="str">
        <f t="shared" si="5"/>
        <v>Crítico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</v>
      </c>
      <c r="F48" s="76">
        <f>COUNTIFS('Base Diária'!$A:$A,$A48,'Base Diária'!$Q:$Q,"Sim")</f>
        <v>2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9.77</v>
      </c>
      <c r="I48" s="77">
        <f>SUMIFS('Base Diária'!$M:$M,'Base Diária'!$A:$A,$A48,'Base Diária'!$Q:$Q,"Sim")</f>
        <v>15.16</v>
      </c>
      <c r="J48" s="78">
        <f t="shared" si="3"/>
        <v>0.64445910290237463</v>
      </c>
      <c r="K48" s="78">
        <f>Parâmetros!$E$13</f>
        <v>0.8</v>
      </c>
      <c r="L48" s="79">
        <f t="shared" si="4"/>
        <v>-0.15554089709762542</v>
      </c>
      <c r="M48" s="78">
        <f>IFERROR(COUNTIFS('Base Diária'!$A:$A,$A48,'Base Diária'!$R:$R,"Sim")/$F48,"")</f>
        <v>0</v>
      </c>
      <c r="N48" s="77">
        <f>SUMIFS('Base Diária'!$S:$S,'Base Diária'!$A:$A,$A48,'Base Diária'!$Q:$Q,"Sim")</f>
        <v>2.3580000000000005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Crítico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</v>
      </c>
      <c r="F49" s="76">
        <f>COUNTIFS('Base Diária'!$A:$A,$A49,'Base Diária'!$Q:$Q,"Sim")</f>
        <v>2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12.82</v>
      </c>
      <c r="I49" s="77">
        <f>SUMIFS('Base Diária'!$M:$M,'Base Diária'!$A:$A,$A49,'Base Diária'!$Q:$Q,"Sim")</f>
        <v>15.34</v>
      </c>
      <c r="J49" s="78">
        <f t="shared" si="3"/>
        <v>0.83572359843546284</v>
      </c>
      <c r="K49" s="78">
        <f>Parâmetros!$E$13</f>
        <v>0.8</v>
      </c>
      <c r="L49" s="79">
        <f t="shared" si="4"/>
        <v>3.57235984354628E-2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1</v>
      </c>
      <c r="F50" s="76">
        <f>COUNTIFS('Base Diária'!$A:$A,$A50,'Base Diária'!$Q:$Q,"Sim")</f>
        <v>1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6.85</v>
      </c>
      <c r="I50" s="77">
        <f>SUMIFS('Base Diária'!$M:$M,'Base Diária'!$A:$A,$A50,'Base Diária'!$Q:$Q,"Sim")</f>
        <v>6.67</v>
      </c>
      <c r="J50" s="78">
        <f t="shared" si="3"/>
        <v>1.0269865067466266</v>
      </c>
      <c r="K50" s="78">
        <f>Parâmetros!$E$13</f>
        <v>0.8</v>
      </c>
      <c r="L50" s="79">
        <f t="shared" si="4"/>
        <v>0.22698650674662657</v>
      </c>
      <c r="M50" s="78">
        <f>IFERROR(COUNTIFS('Base Diária'!$A:$A,$A50,'Base Diária'!$R:$R,"Sim")/$F50,"")</f>
        <v>1</v>
      </c>
      <c r="N50" s="77">
        <f>SUMIFS('Base Diária'!$S:$S,'Base Diária'!$A:$A,$A50,'Base Diária'!$Q:$Q,"Sim")</f>
        <v>0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</v>
      </c>
      <c r="F51" s="76">
        <f>COUNTIFS('Base Diária'!$A:$A,$A51,'Base Diária'!$Q:$Q,"Sim")</f>
        <v>2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8.64</v>
      </c>
      <c r="I51" s="77">
        <f>SUMIFS('Base Diária'!$M:$M,'Base Diária'!$A:$A,$A51,'Base Diária'!$Q:$Q,"Sim")</f>
        <v>15.16</v>
      </c>
      <c r="J51" s="78">
        <f t="shared" si="3"/>
        <v>0.56992084432717682</v>
      </c>
      <c r="K51" s="78">
        <f>Parâmetros!$E$13</f>
        <v>0.8</v>
      </c>
      <c r="L51" s="79">
        <f t="shared" si="4"/>
        <v>-0.23007915567282322</v>
      </c>
      <c r="M51" s="78">
        <f>IFERROR(COUNTIFS('Base Diária'!$A:$A,$A51,'Base Diária'!$R:$R,"Sim")/$F51,"")</f>
        <v>0.5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2</v>
      </c>
      <c r="F52" s="76">
        <f>COUNTIFS('Base Diária'!$A:$A,$A52,'Base Diária'!$Q:$Q,"Sim")</f>
        <v>1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6.01</v>
      </c>
      <c r="I52" s="77">
        <f>SUMIFS('Base Diária'!$M:$M,'Base Diária'!$A:$A,$A52,'Base Diária'!$Q:$Q,"Sim")</f>
        <v>7.67</v>
      </c>
      <c r="J52" s="78">
        <f t="shared" si="3"/>
        <v>0.78357235984354623</v>
      </c>
      <c r="K52" s="78">
        <f>Parâmetros!$E$13</f>
        <v>0.8</v>
      </c>
      <c r="L52" s="79">
        <f t="shared" si="4"/>
        <v>-1.6427640156453815E-2</v>
      </c>
      <c r="M52" s="78">
        <f>IFERROR(COUNTIFS('Base Diária'!$A:$A,$A52,'Base Diária'!$R:$R,"Sim")/$F52,"")</f>
        <v>0</v>
      </c>
      <c r="N52" s="77">
        <f>SUMIFS('Base Diária'!$S:$S,'Base Diária'!$A:$A,$A52,'Base Diária'!$Q:$Q,"Sim")</f>
        <v>0.12600000000000033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2</v>
      </c>
      <c r="F53" s="76">
        <f>COUNTIFS('Base Diária'!$A:$A,$A53,'Base Diária'!$Q:$Q,"Sim")</f>
        <v>2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14.730000000000002</v>
      </c>
      <c r="I53" s="77">
        <f>SUMIFS('Base Diária'!$M:$M,'Base Diária'!$A:$A,$A53,'Base Diária'!$Q:$Q,"Sim")</f>
        <v>17.600000000000001</v>
      </c>
      <c r="J53" s="78">
        <f t="shared" si="3"/>
        <v>0.83693181818181828</v>
      </c>
      <c r="K53" s="78">
        <f>Parâmetros!$E$13</f>
        <v>0.8</v>
      </c>
      <c r="L53" s="79">
        <f t="shared" si="4"/>
        <v>3.6931818181818232E-2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</v>
      </c>
      <c r="F54" s="76">
        <f>COUNTIFS('Base Diária'!$A:$A,$A54,'Base Diária'!$Q:$Q,"Sim")</f>
        <v>0</v>
      </c>
      <c r="G54" s="76">
        <f>COUNTIFS('Base Diária'!$A:$A,$A54,'Base Diária'!$P:$P,"Sim",'Base Diária'!$Y:$Y,"Falta de registro")</f>
        <v>1</v>
      </c>
      <c r="H54" s="77">
        <f>SUMIFS('Base Diária'!$L:$L,'Base Diária'!$A:$A,$A54,'Base Diária'!$Q:$Q,"Sim")</f>
        <v>0</v>
      </c>
      <c r="I54" s="77">
        <f>SUMIFS('Base Diária'!$M:$M,'Base Diária'!$A:$A,$A54,'Base Diária'!$Q:$Q,"Sim")</f>
        <v>0</v>
      </c>
      <c r="J54" s="78" t="str">
        <f t="shared" si="3"/>
        <v/>
      </c>
      <c r="K54" s="78">
        <f>Parâmetros!$E$13</f>
        <v>0.8</v>
      </c>
      <c r="L54" s="79" t="str">
        <f t="shared" si="4"/>
        <v/>
      </c>
      <c r="M54" s="78" t="str">
        <f>IFERROR(COUNTIFS('Base Diária'!$A:$A,$A54,'Base Diária'!$R:$R,"Sim")/$F54,"")</f>
        <v/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Não mensurável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2</v>
      </c>
      <c r="F55" s="76">
        <f>COUNTIFS('Base Diária'!$A:$A,$A55,'Base Diária'!$Q:$Q,"Sim")</f>
        <v>2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15.33</v>
      </c>
      <c r="I55" s="77">
        <f>SUMIFS('Base Diária'!$M:$M,'Base Diária'!$A:$A,$A55,'Base Diária'!$Q:$Q,"Sim")</f>
        <v>17.600000000000001</v>
      </c>
      <c r="J55" s="78">
        <f t="shared" si="3"/>
        <v>0.87102272727272723</v>
      </c>
      <c r="K55" s="78">
        <f>Parâmetros!$E$13</f>
        <v>0.8</v>
      </c>
      <c r="L55" s="79">
        <f t="shared" si="4"/>
        <v>7.1022727272727182E-2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2</v>
      </c>
      <c r="F56" s="76">
        <f>COUNTIFS('Base Diária'!$A:$A,$A56,'Base Diária'!$Q:$Q,"Sim")</f>
        <v>1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7.65</v>
      </c>
      <c r="I56" s="77">
        <f>SUMIFS('Base Diária'!$M:$M,'Base Diária'!$A:$A,$A56,'Base Diária'!$Q:$Q,"Sim")</f>
        <v>8.8000000000000007</v>
      </c>
      <c r="J56" s="78">
        <f t="shared" si="3"/>
        <v>0.86931818181818177</v>
      </c>
      <c r="K56" s="78">
        <f>Parâmetros!$E$13</f>
        <v>0.8</v>
      </c>
      <c r="L56" s="79">
        <f t="shared" si="4"/>
        <v>6.9318181818181723E-2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2</v>
      </c>
      <c r="F57" s="76">
        <f>COUNTIFS('Base Diária'!$A:$A,$A57,'Base Diária'!$Q:$Q,"Sim")</f>
        <v>2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16.509999999999998</v>
      </c>
      <c r="I57" s="77">
        <f>SUMIFS('Base Diária'!$M:$M,'Base Diária'!$A:$A,$A57,'Base Diária'!$Q:$Q,"Sim")</f>
        <v>17.600000000000001</v>
      </c>
      <c r="J57" s="78">
        <f t="shared" si="3"/>
        <v>0.93806818181818163</v>
      </c>
      <c r="K57" s="78">
        <f>Parâmetros!$E$13</f>
        <v>0.8</v>
      </c>
      <c r="L57" s="79">
        <f t="shared" si="4"/>
        <v>0.13806818181818159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2</v>
      </c>
      <c r="F58" s="76">
        <f>COUNTIFS('Base Diária'!$A:$A,$A58,'Base Diária'!$Q:$Q,"Sim")</f>
        <v>2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15.940000000000001</v>
      </c>
      <c r="I58" s="77">
        <f>SUMIFS('Base Diária'!$M:$M,'Base Diária'!$A:$A,$A58,'Base Diária'!$Q:$Q,"Sim")</f>
        <v>17.600000000000001</v>
      </c>
      <c r="J58" s="78">
        <f t="shared" si="3"/>
        <v>0.90568181818181814</v>
      </c>
      <c r="K58" s="78">
        <f>Parâmetros!$E$13</f>
        <v>0.8</v>
      </c>
      <c r="L58" s="79">
        <f t="shared" si="4"/>
        <v>0.1056818181818181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</v>
      </c>
      <c r="F59" s="76">
        <f>COUNTIFS('Base Diária'!$A:$A,$A59,'Base Diária'!$Q:$Q,"Sim")</f>
        <v>2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14.46</v>
      </c>
      <c r="I59" s="77">
        <f>SUMIFS('Base Diária'!$M:$M,'Base Diária'!$A:$A,$A59,'Base Diária'!$Q:$Q,"Sim")</f>
        <v>17.600000000000001</v>
      </c>
      <c r="J59" s="78">
        <f t="shared" si="3"/>
        <v>0.82159090909090904</v>
      </c>
      <c r="K59" s="78">
        <f>Parâmetros!$E$13</f>
        <v>0.8</v>
      </c>
      <c r="L59" s="79">
        <f t="shared" si="4"/>
        <v>2.1590909090908994E-2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</v>
      </c>
      <c r="F60" s="76">
        <f>COUNTIFS('Base Diária'!$A:$A,$A60,'Base Diária'!$Q:$Q,"Sim")</f>
        <v>2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16.02</v>
      </c>
      <c r="I60" s="77">
        <f>SUMIFS('Base Diária'!$M:$M,'Base Diária'!$A:$A,$A60,'Base Diária'!$Q:$Q,"Sim")</f>
        <v>17.600000000000001</v>
      </c>
      <c r="J60" s="78">
        <f t="shared" si="3"/>
        <v>0.91022727272727266</v>
      </c>
      <c r="K60" s="78">
        <f>Parâmetros!$E$13</f>
        <v>0.8</v>
      </c>
      <c r="L60" s="79">
        <f t="shared" si="4"/>
        <v>0.11022727272727262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</v>
      </c>
      <c r="F61" s="76">
        <f>COUNTIFS('Base Diária'!$A:$A,$A61,'Base Diária'!$Q:$Q,"Sim")</f>
        <v>2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6.9600000000000009</v>
      </c>
      <c r="I61" s="77">
        <f>SUMIFS('Base Diária'!$M:$M,'Base Diária'!$A:$A,$A61,'Base Diária'!$Q:$Q,"Sim")</f>
        <v>17.600000000000001</v>
      </c>
      <c r="J61" s="78">
        <f t="shared" si="3"/>
        <v>0.39545454545454545</v>
      </c>
      <c r="K61" s="78">
        <f>Parâmetros!$E$13</f>
        <v>0.8</v>
      </c>
      <c r="L61" s="79">
        <f t="shared" si="4"/>
        <v>-0.4045454545454546</v>
      </c>
      <c r="M61" s="78">
        <f>IFERROR(COUNTIFS('Base Diária'!$A:$A,$A61,'Base Diária'!$R:$R,"Sim")/$F61,"")</f>
        <v>0</v>
      </c>
      <c r="N61" s="77">
        <f>SUMIFS('Base Diária'!$S:$S,'Base Diária'!$A:$A,$A61,'Base Diária'!$Q:$Q,"Sim")</f>
        <v>7.1200000000000019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</v>
      </c>
      <c r="F62" s="76">
        <f>COUNTIFS('Base Diária'!$A:$A,$A62,'Base Diária'!$Q:$Q,"Sim")</f>
        <v>2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13.169999999999998</v>
      </c>
      <c r="I62" s="77">
        <f>SUMIFS('Base Diária'!$M:$M,'Base Diária'!$A:$A,$A62,'Base Diária'!$Q:$Q,"Sim")</f>
        <v>15.34</v>
      </c>
      <c r="J62" s="78">
        <f t="shared" si="3"/>
        <v>0.85853976531942622</v>
      </c>
      <c r="K62" s="78">
        <f>Parâmetros!$E$13</f>
        <v>0.8</v>
      </c>
      <c r="L62" s="79">
        <f t="shared" si="4"/>
        <v>5.8539765319426174E-2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</v>
      </c>
      <c r="F63" s="76">
        <f>COUNTIFS('Base Diária'!$A:$A,$A63,'Base Diária'!$Q:$Q,"Sim")</f>
        <v>2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13.31</v>
      </c>
      <c r="I63" s="77">
        <f>SUMIFS('Base Diária'!$M:$M,'Base Diária'!$A:$A,$A63,'Base Diária'!$Q:$Q,"Sim")</f>
        <v>15.16</v>
      </c>
      <c r="J63" s="78">
        <f t="shared" si="3"/>
        <v>0.87796833773087068</v>
      </c>
      <c r="K63" s="78">
        <f>Parâmetros!$E$13</f>
        <v>0.8</v>
      </c>
      <c r="L63" s="79">
        <f t="shared" si="4"/>
        <v>7.796833773087064E-2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</v>
      </c>
      <c r="F64" s="76">
        <f>COUNTIFS('Base Diária'!$A:$A,$A64,'Base Diária'!$Q:$Q,"Sim")</f>
        <v>1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6.1800000000000006</v>
      </c>
      <c r="I64" s="77">
        <f>SUMIFS('Base Diária'!$M:$M,'Base Diária'!$A:$A,$A64,'Base Diária'!$Q:$Q,"Sim")</f>
        <v>6.67</v>
      </c>
      <c r="J64" s="78">
        <f t="shared" si="3"/>
        <v>0.92653673163418304</v>
      </c>
      <c r="K64" s="78">
        <f>Parâmetros!$E$13</f>
        <v>0.8</v>
      </c>
      <c r="L64" s="79">
        <f t="shared" si="4"/>
        <v>0.126536731634183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100</v>
      </c>
      <c r="F65" s="81">
        <f>SUM(F5:F63)</f>
        <v>72</v>
      </c>
      <c r="G65" s="81">
        <f>SUM(G5:G63)</f>
        <v>28</v>
      </c>
      <c r="H65" s="82">
        <f>SUM(H5:H63)</f>
        <v>491.97999999999985</v>
      </c>
      <c r="I65" s="82">
        <f>SUM(I5:I63)</f>
        <v>593.62000000000023</v>
      </c>
      <c r="J65" s="83">
        <f t="shared" si="3"/>
        <v>0.82877935379535672</v>
      </c>
      <c r="K65" s="83">
        <f>Parâmetros!$E$13</f>
        <v>0.8</v>
      </c>
      <c r="L65" s="84">
        <f t="shared" si="4"/>
        <v>2.8779353795356677E-2</v>
      </c>
      <c r="M65" s="83">
        <f>IFERROR(COUNTIF('Base Diária'!$R:$R,"Sim")/$F65,"")</f>
        <v>0.80555555555555558</v>
      </c>
      <c r="N65" s="82">
        <f>SUM(N5:N63)</f>
        <v>30.612000000000005</v>
      </c>
      <c r="O65" s="81">
        <f>SUM(O5:O63)</f>
        <v>4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3"/>
  <sheetViews>
    <sheetView tabSelected="1" zoomScaleNormal="100" workbookViewId="0">
      <pane xSplit="5" ySplit="4" topLeftCell="F56" activePane="bottomRight" state="frozen"/>
      <selection pane="topRight" activeCell="I22" sqref="I22"/>
      <selection pane="bottomLeft" activeCell="I22" sqref="I22"/>
      <selection pane="bottomRight" activeCell="AH79" sqref="AH79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 t="str">
        <f>IF(COUNTIFS('Base Diária'!$A$2:$A$2296,$A5,'Base Diária'!$F$2:$F$2296,H$4,'Base Diária'!$P$2:$P$2296,"Sim")=0,"",SUMIFS('Base Diária'!$N$2:$N$2296,'Base Diária'!$A$2:$A$2296,$A5,'Base Diária'!$F$2:$F$2296,H$4))</f>
        <v/>
      </c>
      <c r="I5" s="85" t="str">
        <f>IF(COUNTIFS('Base Diária'!$A$2:$A$2296,$A5,'Base Diária'!$F$2:$F$2296,I$4,'Base Diária'!$P$2:$P$2296,"Sim")=0,"",SUMIFS('Base Diária'!$N$2:$N$2296,'Base Diária'!$A$2:$A$2296,$A5,'Base Diária'!$F$2:$F$2296,I$4))</f>
        <v/>
      </c>
      <c r="J5" s="85" t="str">
        <f>IF(COUNTIFS('Base Diária'!$A$2:$A$2296,$A5,'Base Diária'!$F$2:$F$2296,J$4,'Base Diária'!$P$2:$P$2296,"Sim")=0,"",SUMIFS('Base Diária'!$N$2:$N$2296,'Base Diária'!$A$2:$A$2296,$A5,'Base Diária'!$F$2:$F$2296,J$4))</f>
        <v/>
      </c>
      <c r="K5" s="85" t="str">
        <f>IF(COUNTIFS('Base Diária'!$A$2:$A$2296,$A5,'Base Diária'!$F$2:$F$2296,K$4,'Base Diária'!$P$2:$P$2296,"Sim")=0,"",SUMIFS('Base Diária'!$N$2:$N$2296,'Base Diária'!$A$2:$A$2296,$A5,'Base Diária'!$F$2:$F$2296,K$4))</f>
        <v/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 t="str">
        <f>IF(COUNTIFS('Base Diária'!$A$2:$A$2296,$A5,'Base Diária'!$F$2:$F$2296,M$4,'Base Diária'!$P$2:$P$2296,"Sim")=0,"",SUMIFS('Base Diária'!$N$2:$N$2296,'Base Diária'!$A$2:$A$2296,$A5,'Base Diária'!$F$2:$F$2296,M$4))</f>
        <v/>
      </c>
      <c r="N5" s="85" t="str">
        <f>IF(COUNTIFS('Base Diária'!$A$2:$A$2296,$A5,'Base Diária'!$F$2:$F$2296,N$4,'Base Diária'!$P$2:$P$2296,"Sim")=0,"",SUMIFS('Base Diária'!$N$2:$N$2296,'Base Diária'!$A$2:$A$2296,$A5,'Base Diária'!$F$2:$F$2296,N$4))</f>
        <v/>
      </c>
      <c r="O5" s="85" t="str">
        <f>IF(COUNTIFS('Base Diária'!$A$2:$A$2296,$A5,'Base Diária'!$F$2:$F$2296,O$4,'Base Diária'!$P$2:$P$2296,"Sim")=0,"",SUMIFS('Base Diária'!$N$2:$N$2296,'Base Diária'!$A$2:$A$2296,$A5,'Base Diária'!$F$2:$F$2296,O$4))</f>
        <v/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2</v>
      </c>
      <c r="AQ5" s="86">
        <f>IFERROR(INDEX('Painel Empregado'!$J$5:$J$63,MATCH($A5,'Painel Empregado'!$A$5:$A$63,0)),"")</f>
        <v>0.96931818181818186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 t="str">
        <f>IF(COUNTIFS('Base Diária'!$A$2:$A$2296,$A6,'Base Diária'!$F$2:$F$2296,H$4,'Base Diária'!$P$2:$P$2296,"Sim")=0,"",SUMIFS('Base Diária'!$N$2:$N$2296,'Base Diária'!$A$2:$A$2296,$A6,'Base Diária'!$F$2:$F$2296,H$4))</f>
        <v/>
      </c>
      <c r="I6" s="85" t="str">
        <f>IF(COUNTIFS('Base Diária'!$A$2:$A$2296,$A6,'Base Diária'!$F$2:$F$2296,I$4,'Base Diária'!$P$2:$P$2296,"Sim")=0,"",SUMIFS('Base Diária'!$N$2:$N$2296,'Base Diária'!$A$2:$A$2296,$A6,'Base Diária'!$F$2:$F$2296,I$4))</f>
        <v/>
      </c>
      <c r="J6" s="85" t="str">
        <f>IF(COUNTIFS('Base Diária'!$A$2:$A$2296,$A6,'Base Diária'!$F$2:$F$2296,J$4,'Base Diária'!$P$2:$P$2296,"Sim")=0,"",SUMIFS('Base Diária'!$N$2:$N$2296,'Base Diária'!$A$2:$A$2296,$A6,'Base Diária'!$F$2:$F$2296,J$4))</f>
        <v/>
      </c>
      <c r="K6" s="85" t="str">
        <f>IF(COUNTIFS('Base Diária'!$A$2:$A$2296,$A6,'Base Diária'!$F$2:$F$2296,K$4,'Base Diária'!$P$2:$P$2296,"Sim")=0,"",SUMIFS('Base Diária'!$N$2:$N$2296,'Base Diária'!$A$2:$A$2296,$A6,'Base Diária'!$F$2:$F$2296,K$4))</f>
        <v/>
      </c>
      <c r="L6" s="85" t="str">
        <f>IF(COUNTIFS('Base Diária'!$A$2:$A$2296,$A6,'Base Diária'!$F$2:$F$2296,L$4,'Base Diária'!$P$2:$P$2296,"Sim")=0,"",SUMIFS('Base Diária'!$N$2:$N$2296,'Base Diária'!$A$2:$A$2296,$A6,'Base Diária'!$F$2:$F$2296,L$4))</f>
        <v/>
      </c>
      <c r="M6" s="85" t="str">
        <f>IF(COUNTIFS('Base Diária'!$A$2:$A$2296,$A6,'Base Diária'!$F$2:$F$2296,M$4,'Base Diária'!$P$2:$P$2296,"Sim")=0,"",SUMIFS('Base Diária'!$N$2:$N$2296,'Base Diária'!$A$2:$A$2296,$A6,'Base Diária'!$F$2:$F$2296,M$4))</f>
        <v/>
      </c>
      <c r="N6" s="85" t="str">
        <f>IF(COUNTIFS('Base Diária'!$A$2:$A$2296,$A6,'Base Diária'!$F$2:$F$2296,N$4,'Base Diária'!$P$2:$P$2296,"Sim")=0,"",SUMIFS('Base Diária'!$N$2:$N$2296,'Base Diária'!$A$2:$A$2296,$A6,'Base Diária'!$F$2:$F$2296,N$4))</f>
        <v/>
      </c>
      <c r="O6" s="85" t="str">
        <f>IF(COUNTIFS('Base Diária'!$A$2:$A$2296,$A6,'Base Diária'!$F$2:$F$2296,O$4,'Base Diária'!$P$2:$P$2296,"Sim")=0,"",SUMIFS('Base Diária'!$N$2:$N$2296,'Base Diária'!$A$2:$A$2296,$A6,'Base Diária'!$F$2:$F$2296,O$4))</f>
        <v/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2</v>
      </c>
      <c r="AQ6" s="86">
        <f>IFERROR(INDEX('Painel Empregado'!$J$5:$J$63,MATCH($A6,'Painel Empregado'!$A$5:$A$63,0)),"")</f>
        <v>0.93920454545454546</v>
      </c>
      <c r="AR6" s="86">
        <f>IFERROR(INDEX('Painel Empregado'!$M$5:$M$63,MATCH($A6,'Painel Empregado'!$A$5:$A$63,0)),"")</f>
        <v>1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0.44318181818181812</v>
      </c>
      <c r="H7" s="85" t="str">
        <f>IF(COUNTIFS('Base Diária'!$A$2:$A$2296,$A7,'Base Diária'!$F$2:$F$2296,H$4,'Base Diária'!$P$2:$P$2296,"Sim")=0,"",SUMIFS('Base Diária'!$N$2:$N$2296,'Base Diária'!$A$2:$A$2296,$A7,'Base Diária'!$F$2:$F$2296,H$4))</f>
        <v/>
      </c>
      <c r="I7" s="85" t="str">
        <f>IF(COUNTIFS('Base Diária'!$A$2:$A$2296,$A7,'Base Diária'!$F$2:$F$2296,I$4,'Base Diária'!$P$2:$P$2296,"Sim")=0,"",SUMIFS('Base Diária'!$N$2:$N$2296,'Base Diária'!$A$2:$A$2296,$A7,'Base Diária'!$F$2:$F$2296,I$4))</f>
        <v/>
      </c>
      <c r="J7" s="85" t="str">
        <f>IF(COUNTIFS('Base Diária'!$A$2:$A$2296,$A7,'Base Diária'!$F$2:$F$2296,J$4,'Base Diária'!$P$2:$P$2296,"Sim")=0,"",SUMIFS('Base Diária'!$N$2:$N$2296,'Base Diária'!$A$2:$A$2296,$A7,'Base Diária'!$F$2:$F$2296,J$4))</f>
        <v/>
      </c>
      <c r="K7" s="85" t="str">
        <f>IF(COUNTIFS('Base Diária'!$A$2:$A$2296,$A7,'Base Diária'!$F$2:$F$2296,K$4,'Base Diária'!$P$2:$P$2296,"Sim")=0,"",SUMIFS('Base Diária'!$N$2:$N$2296,'Base Diária'!$A$2:$A$2296,$A7,'Base Diária'!$F$2:$F$2296,K$4))</f>
        <v/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 t="str">
        <f>IF(COUNTIFS('Base Diária'!$A$2:$A$2296,$A7,'Base Diária'!$F$2:$F$2296,M$4,'Base Diária'!$P$2:$P$2296,"Sim")=0,"",SUMIFS('Base Diária'!$N$2:$N$2296,'Base Diária'!$A$2:$A$2296,$A7,'Base Diária'!$F$2:$F$2296,M$4))</f>
        <v/>
      </c>
      <c r="N7" s="85" t="str">
        <f>IF(COUNTIFS('Base Diária'!$A$2:$A$2296,$A7,'Base Diária'!$F$2:$F$2296,N$4,'Base Diária'!$P$2:$P$2296,"Sim")=0,"",SUMIFS('Base Diária'!$N$2:$N$2296,'Base Diária'!$A$2:$A$2296,$A7,'Base Diária'!$F$2:$F$2296,N$4))</f>
        <v/>
      </c>
      <c r="O7" s="85" t="str">
        <f>IF(COUNTIFS('Base Diária'!$A$2:$A$2296,$A7,'Base Diária'!$F$2:$F$2296,O$4,'Base Diária'!$P$2:$P$2296,"Sim")=0,"",SUMIFS('Base Diária'!$N$2:$N$2296,'Base Diária'!$A$2:$A$2296,$A7,'Base Diária'!$F$2:$F$2296,O$4))</f>
        <v/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2</v>
      </c>
      <c r="AQ7" s="86">
        <f>IFERROR(INDEX('Painel Empregado'!$J$5:$J$63,MATCH($A7,'Painel Empregado'!$A$5:$A$63,0)),"")</f>
        <v>0.67045454545454541</v>
      </c>
      <c r="AR7" s="86">
        <f>IFERROR(INDEX('Painel Empregado'!$M$5:$M$63,MATCH($A7,'Painel Empregado'!$A$5:$A$63,0)),"")</f>
        <v>0.5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Crítico</v>
      </c>
    </row>
    <row r="8" spans="1:46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 t="str">
        <f>IF(COUNTIFS('Base Diária'!$A$2:$A$2296,$A8,'Base Diária'!$F$2:$F$2296,H$4,'Base Diária'!$P$2:$P$2296,"Sim")=0,"",SUMIFS('Base Diária'!$N$2:$N$2296,'Base Diária'!$A$2:$A$2296,$A8,'Base Diária'!$F$2:$F$2296,H$4))</f>
        <v/>
      </c>
      <c r="I8" s="85" t="str">
        <f>IF(COUNTIFS('Base Diária'!$A$2:$A$2296,$A8,'Base Diária'!$F$2:$F$2296,I$4,'Base Diária'!$P$2:$P$2296,"Sim")=0,"",SUMIFS('Base Diária'!$N$2:$N$2296,'Base Diária'!$A$2:$A$2296,$A8,'Base Diária'!$F$2:$F$2296,I$4))</f>
        <v/>
      </c>
      <c r="J8" s="85" t="str">
        <f>IF(COUNTIFS('Base Diária'!$A$2:$A$2296,$A8,'Base Diária'!$F$2:$F$2296,J$4,'Base Diária'!$P$2:$P$2296,"Sim")=0,"",SUMIFS('Base Diária'!$N$2:$N$2296,'Base Diária'!$A$2:$A$2296,$A8,'Base Diária'!$F$2:$F$2296,J$4))</f>
        <v/>
      </c>
      <c r="K8" s="85" t="str">
        <f>IF(COUNTIFS('Base Diária'!$A$2:$A$2296,$A8,'Base Diária'!$F$2:$F$2296,K$4,'Base Diária'!$P$2:$P$2296,"Sim")=0,"",SUMIFS('Base Diária'!$N$2:$N$2296,'Base Diária'!$A$2:$A$2296,$A8,'Base Diária'!$F$2:$F$2296,K$4))</f>
        <v/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 t="str">
        <f>IF(COUNTIFS('Base Diária'!$A$2:$A$2296,$A8,'Base Diária'!$F$2:$F$2296,M$4,'Base Diária'!$P$2:$P$2296,"Sim")=0,"",SUMIFS('Base Diária'!$N$2:$N$2296,'Base Diária'!$A$2:$A$2296,$A8,'Base Diária'!$F$2:$F$2296,M$4))</f>
        <v/>
      </c>
      <c r="N8" s="85" t="str">
        <f>IF(COUNTIFS('Base Diária'!$A$2:$A$2296,$A8,'Base Diária'!$F$2:$F$2296,N$4,'Base Diária'!$P$2:$P$2296,"Sim")=0,"",SUMIFS('Base Diária'!$N$2:$N$2296,'Base Diária'!$A$2:$A$2296,$A8,'Base Diária'!$F$2:$F$2296,N$4))</f>
        <v/>
      </c>
      <c r="O8" s="85" t="str">
        <f>IF(COUNTIFS('Base Diária'!$A$2:$A$2296,$A8,'Base Diária'!$F$2:$F$2296,O$4,'Base Diária'!$P$2:$P$2296,"Sim")=0,"",SUMIFS('Base Diária'!$N$2:$N$2296,'Base Diária'!$A$2:$A$2296,$A8,'Base Diária'!$F$2:$F$2296,O$4))</f>
        <v/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2</v>
      </c>
      <c r="AQ8" s="86">
        <f>IFERROR(INDEX('Painel Empregado'!$J$5:$J$63,MATCH($A8,'Painel Empregado'!$A$5:$A$63,0)),"")</f>
        <v>0.94545454545454544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 t="str">
        <f>IF(COUNTIFS('Base Diária'!$A$2:$A$2296,$A9,'Base Diária'!$F$2:$F$2296,H$4,'Base Diária'!$P$2:$P$2296,"Sim")=0,"",SUMIFS('Base Diária'!$N$2:$N$2296,'Base Diária'!$A$2:$A$2296,$A9,'Base Diária'!$F$2:$F$2296,H$4))</f>
        <v/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 t="str">
        <f>IF(COUNTIFS('Base Diária'!$A$2:$A$2296,$A9,'Base Diária'!$F$2:$F$2296,J$4,'Base Diária'!$P$2:$P$2296,"Sim")=0,"",SUMIFS('Base Diária'!$N$2:$N$2296,'Base Diária'!$A$2:$A$2296,$A9,'Base Diária'!$F$2:$F$2296,J$4))</f>
        <v/>
      </c>
      <c r="K9" s="85" t="str">
        <f>IF(COUNTIFS('Base Diária'!$A$2:$A$2296,$A9,'Base Diária'!$F$2:$F$2296,K$4,'Base Diária'!$P$2:$P$2296,"Sim")=0,"",SUMIFS('Base Diária'!$N$2:$N$2296,'Base Diária'!$A$2:$A$2296,$A9,'Base Diária'!$F$2:$F$2296,K$4))</f>
        <v/>
      </c>
      <c r="L9" s="85" t="str">
        <f>IF(COUNTIFS('Base Diária'!$A$2:$A$2296,$A9,'Base Diária'!$F$2:$F$2296,L$4,'Base Diária'!$P$2:$P$2296,"Sim")=0,"",SUMIFS('Base Diária'!$N$2:$N$2296,'Base Diária'!$A$2:$A$2296,$A9,'Base Diária'!$F$2:$F$2296,L$4))</f>
        <v/>
      </c>
      <c r="M9" s="85" t="str">
        <f>IF(COUNTIFS('Base Diária'!$A$2:$A$2296,$A9,'Base Diária'!$F$2:$F$2296,M$4,'Base Diária'!$P$2:$P$2296,"Sim")=0,"",SUMIFS('Base Diária'!$N$2:$N$2296,'Base Diária'!$A$2:$A$2296,$A9,'Base Diária'!$F$2:$F$2296,M$4))</f>
        <v/>
      </c>
      <c r="N9" s="85" t="str">
        <f>IF(COUNTIFS('Base Diária'!$A$2:$A$2296,$A9,'Base Diária'!$F$2:$F$2296,N$4,'Base Diária'!$P$2:$P$2296,"Sim")=0,"",SUMIFS('Base Diária'!$N$2:$N$2296,'Base Diária'!$A$2:$A$2296,$A9,'Base Diária'!$F$2:$F$2296,N$4))</f>
        <v/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2</v>
      </c>
      <c r="AQ9" s="86">
        <f>IFERROR(INDEX('Painel Empregado'!$J$5:$J$63,MATCH($A9,'Painel Empregado'!$A$5:$A$63,0)),"")</f>
        <v>0.89700130378096488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</v>
      </c>
      <c r="H10" s="85" t="str">
        <f>IF(COUNTIFS('Base Diária'!$A$2:$A$2296,$A10,'Base Diária'!$F$2:$F$2296,H$4,'Base Diária'!$P$2:$P$2296,"Sim")=0,"",SUMIFS('Base Diária'!$N$2:$N$2296,'Base Diária'!$A$2:$A$2296,$A10,'Base Diária'!$F$2:$F$2296,H$4))</f>
        <v/>
      </c>
      <c r="I10" s="85" t="str">
        <f>IF(COUNTIFS('Base Diária'!$A$2:$A$2296,$A10,'Base Diária'!$F$2:$F$2296,I$4,'Base Diária'!$P$2:$P$2296,"Sim")=0,"",SUMIFS('Base Diária'!$N$2:$N$2296,'Base Diária'!$A$2:$A$2296,$A10,'Base Diária'!$F$2:$F$2296,I$4))</f>
        <v/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 t="str">
        <f>IF(COUNTIFS('Base Diária'!$A$2:$A$2296,$A10,'Base Diária'!$F$2:$F$2296,K$4,'Base Diária'!$P$2:$P$2296,"Sim")=0,"",SUMIFS('Base Diária'!$N$2:$N$2296,'Base Diária'!$A$2:$A$2296,$A10,'Base Diária'!$F$2:$F$2296,K$4))</f>
        <v/>
      </c>
      <c r="L10" s="85" t="str">
        <f>IF(COUNTIFS('Base Diária'!$A$2:$A$2296,$A10,'Base Diária'!$F$2:$F$2296,L$4,'Base Diária'!$P$2:$P$2296,"Sim")=0,"",SUMIFS('Base Diária'!$N$2:$N$2296,'Base Diária'!$A$2:$A$2296,$A10,'Base Diária'!$F$2:$F$2296,L$4))</f>
        <v/>
      </c>
      <c r="M10" s="85" t="str">
        <f>IF(COUNTIFS('Base Diária'!$A$2:$A$2296,$A10,'Base Diária'!$F$2:$F$2296,M$4,'Base Diária'!$P$2:$P$2296,"Sim")=0,"",SUMIFS('Base Diária'!$N$2:$N$2296,'Base Diária'!$A$2:$A$2296,$A10,'Base Diária'!$F$2:$F$2296,M$4))</f>
        <v/>
      </c>
      <c r="N10" s="85" t="str">
        <f>IF(COUNTIFS('Base Diária'!$A$2:$A$2296,$A10,'Base Diária'!$F$2:$F$2296,N$4,'Base Diária'!$P$2:$P$2296,"Sim")=0,"",SUMIFS('Base Diária'!$N$2:$N$2296,'Base Diária'!$A$2:$A$2296,$A10,'Base Diária'!$F$2:$F$2296,N$4))</f>
        <v/>
      </c>
      <c r="O10" s="85" t="str">
        <f>IF(COUNTIFS('Base Diária'!$A$2:$A$2296,$A10,'Base Diária'!$F$2:$F$2296,O$4,'Base Diária'!$P$2:$P$2296,"Sim")=0,"",SUMIFS('Base Diária'!$N$2:$N$2296,'Base Diária'!$A$2:$A$2296,$A10,'Base Diária'!$F$2:$F$2296,O$4))</f>
        <v/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1</v>
      </c>
      <c r="AQ10" s="86">
        <f>IFERROR(INDEX('Painel Empregado'!$J$5:$J$63,MATCH($A10,'Painel Empregado'!$A$5:$A$63,0)),"")</f>
        <v>0.88787483702737935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 t="str">
        <f>IF(COUNTIFS('Base Diária'!$A$2:$A$2296,$A12,'Base Diária'!$F$2:$F$2296,H$4,'Base Diária'!$P$2:$P$2296,"Sim")=0,"",SUMIFS('Base Diária'!$N$2:$N$2296,'Base Diária'!$A$2:$A$2296,$A12,'Base Diária'!$F$2:$F$2296,H$4))</f>
        <v/>
      </c>
      <c r="I12" s="85" t="str">
        <f>IF(COUNTIFS('Base Diária'!$A$2:$A$2296,$A12,'Base Diária'!$F$2:$F$2296,I$4,'Base Diária'!$P$2:$P$2296,"Sim")=0,"",SUMIFS('Base Diária'!$N$2:$N$2296,'Base Diária'!$A$2:$A$2296,$A12,'Base Diária'!$F$2:$F$2296,I$4))</f>
        <v/>
      </c>
      <c r="J12" s="85" t="str">
        <f>IF(COUNTIFS('Base Diária'!$A$2:$A$2296,$A12,'Base Diária'!$F$2:$F$2296,J$4,'Base Diária'!$P$2:$P$2296,"Sim")=0,"",SUMIFS('Base Diária'!$N$2:$N$2296,'Base Diária'!$A$2:$A$2296,$A12,'Base Diária'!$F$2:$F$2296,J$4))</f>
        <v/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 t="str">
        <f>IF(COUNTIFS('Base Diária'!$A$2:$A$2296,$A12,'Base Diária'!$F$2:$F$2296,M$4,'Base Diária'!$P$2:$P$2296,"Sim")=0,"",SUMIFS('Base Diária'!$N$2:$N$2296,'Base Diária'!$A$2:$A$2296,$A12,'Base Diária'!$F$2:$F$2296,M$4))</f>
        <v/>
      </c>
      <c r="N12" s="85" t="str">
        <f>IF(COUNTIFS('Base Diária'!$A$2:$A$2296,$A12,'Base Diária'!$F$2:$F$2296,N$4,'Base Diária'!$P$2:$P$2296,"Sim")=0,"",SUMIFS('Base Diária'!$N$2:$N$2296,'Base Diária'!$A$2:$A$2296,$A12,'Base Diária'!$F$2:$F$2296,N$4))</f>
        <v/>
      </c>
      <c r="O12" s="85" t="str">
        <f>IF(COUNTIFS('Base Diária'!$A$2:$A$2296,$A12,'Base Diária'!$F$2:$F$2296,O$4,'Base Diária'!$P$2:$P$2296,"Sim")=0,"",SUMIFS('Base Diária'!$N$2:$N$2296,'Base Diária'!$A$2:$A$2296,$A12,'Base Diária'!$F$2:$F$2296,O$4))</f>
        <v/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2</v>
      </c>
      <c r="AQ12" s="86">
        <f>IFERROR(INDEX('Painel Empregado'!$J$5:$J$63,MATCH($A12,'Painel Empregado'!$A$5:$A$63,0)),"")</f>
        <v>0.90568181818181814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 t="str">
        <f>IF(COUNTIFS('Base Diária'!$A$2:$A$2296,$A13,'Base Diária'!$F$2:$F$2296,H$4,'Base Diária'!$P$2:$P$2296,"Sim")=0,"",SUMIFS('Base Diária'!$N$2:$N$2296,'Base Diária'!$A$2:$A$2296,$A13,'Base Diária'!$F$2:$F$2296,H$4))</f>
        <v/>
      </c>
      <c r="I13" s="85" t="str">
        <f>IF(COUNTIFS('Base Diária'!$A$2:$A$2296,$A13,'Base Diária'!$F$2:$F$2296,I$4,'Base Diária'!$P$2:$P$2296,"Sim")=0,"",SUMIFS('Base Diária'!$N$2:$N$2296,'Base Diária'!$A$2:$A$2296,$A13,'Base Diária'!$F$2:$F$2296,I$4))</f>
        <v/>
      </c>
      <c r="J13" s="85" t="str">
        <f>IF(COUNTIFS('Base Diária'!$A$2:$A$2296,$A13,'Base Diária'!$F$2:$F$2296,J$4,'Base Diária'!$P$2:$P$2296,"Sim")=0,"",SUMIFS('Base Diária'!$N$2:$N$2296,'Base Diária'!$A$2:$A$2296,$A13,'Base Diária'!$F$2:$F$2296,J$4))</f>
        <v/>
      </c>
      <c r="K13" s="85" t="str">
        <f>IF(COUNTIFS('Base Diária'!$A$2:$A$2296,$A13,'Base Diária'!$F$2:$F$2296,K$4,'Base Diária'!$P$2:$P$2296,"Sim")=0,"",SUMIFS('Base Diária'!$N$2:$N$2296,'Base Diária'!$A$2:$A$2296,$A13,'Base Diária'!$F$2:$F$2296,K$4))</f>
        <v/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 t="str">
        <f>IF(COUNTIFS('Base Diária'!$A$2:$A$2296,$A13,'Base Diária'!$F$2:$F$2296,M$4,'Base Diária'!$P$2:$P$2296,"Sim")=0,"",SUMIFS('Base Diária'!$N$2:$N$2296,'Base Diária'!$A$2:$A$2296,$A13,'Base Diária'!$F$2:$F$2296,M$4))</f>
        <v/>
      </c>
      <c r="N13" s="85" t="str">
        <f>IF(COUNTIFS('Base Diária'!$A$2:$A$2296,$A13,'Base Diária'!$F$2:$F$2296,N$4,'Base Diária'!$P$2:$P$2296,"Sim")=0,"",SUMIFS('Base Diária'!$N$2:$N$2296,'Base Diária'!$A$2:$A$2296,$A13,'Base Diária'!$F$2:$F$2296,N$4))</f>
        <v/>
      </c>
      <c r="O13" s="85" t="str">
        <f>IF(COUNTIFS('Base Diária'!$A$2:$A$2296,$A13,'Base Diária'!$F$2:$F$2296,O$4,'Base Diária'!$P$2:$P$2296,"Sim")=0,"",SUMIFS('Base Diária'!$N$2:$N$2296,'Base Diária'!$A$2:$A$2296,$A13,'Base Diária'!$F$2:$F$2296,O$4))</f>
        <v/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2</v>
      </c>
      <c r="AQ13" s="86">
        <f>IFERROR(INDEX('Painel Empregado'!$J$5:$J$63,MATCH($A13,'Painel Empregado'!$A$5:$A$63,0)),"")</f>
        <v>0.82159090909090904</v>
      </c>
      <c r="AR13" s="86">
        <f>IFERROR(INDEX('Painel Empregado'!$M$5:$M$63,MATCH($A13,'Painel Empregado'!$A$5:$A$63,0)),"")</f>
        <v>1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 t="str">
        <f>IF(COUNTIFS('Base Diária'!$A$2:$A$2296,$A14,'Base Diária'!$F$2:$F$2296,H$4,'Base Diária'!$P$2:$P$2296,"Sim")=0,"",SUMIFS('Base Diária'!$N$2:$N$2296,'Base Diária'!$A$2:$A$2296,$A14,'Base Diária'!$F$2:$F$2296,H$4))</f>
        <v/>
      </c>
      <c r="I14" s="85" t="str">
        <f>IF(COUNTIFS('Base Diária'!$A$2:$A$2296,$A14,'Base Diária'!$F$2:$F$2296,I$4,'Base Diária'!$P$2:$P$2296,"Sim")=0,"",SUMIFS('Base Diária'!$N$2:$N$2296,'Base Diária'!$A$2:$A$2296,$A14,'Base Diária'!$F$2:$F$2296,I$4))</f>
        <v/>
      </c>
      <c r="J14" s="85" t="str">
        <f>IF(COUNTIFS('Base Diária'!$A$2:$A$2296,$A14,'Base Diária'!$F$2:$F$2296,J$4,'Base Diária'!$P$2:$P$2296,"Sim")=0,"",SUMIFS('Base Diária'!$N$2:$N$2296,'Base Diária'!$A$2:$A$2296,$A14,'Base Diária'!$F$2:$F$2296,J$4))</f>
        <v/>
      </c>
      <c r="K14" s="85" t="str">
        <f>IF(COUNTIFS('Base Diária'!$A$2:$A$2296,$A14,'Base Diária'!$F$2:$F$2296,K$4,'Base Diária'!$P$2:$P$2296,"Sim")=0,"",SUMIFS('Base Diária'!$N$2:$N$2296,'Base Diária'!$A$2:$A$2296,$A14,'Base Diária'!$F$2:$F$2296,K$4))</f>
        <v/>
      </c>
      <c r="L14" s="85" t="str">
        <f>IF(COUNTIFS('Base Diária'!$A$2:$A$2296,$A14,'Base Diária'!$F$2:$F$2296,L$4,'Base Diária'!$P$2:$P$2296,"Sim")=0,"",SUMIFS('Base Diária'!$N$2:$N$2296,'Base Diária'!$A$2:$A$2296,$A14,'Base Diária'!$F$2:$F$2296,L$4))</f>
        <v/>
      </c>
      <c r="M14" s="85" t="str">
        <f>IF(COUNTIFS('Base Diária'!$A$2:$A$2296,$A14,'Base Diária'!$F$2:$F$2296,M$4,'Base Diária'!$P$2:$P$2296,"Sim")=0,"",SUMIFS('Base Diária'!$N$2:$N$2296,'Base Diária'!$A$2:$A$2296,$A14,'Base Diária'!$F$2:$F$2296,M$4))</f>
        <v/>
      </c>
      <c r="N14" s="85" t="str">
        <f>IF(COUNTIFS('Base Diária'!$A$2:$A$2296,$A14,'Base Diária'!$F$2:$F$2296,N$4,'Base Diária'!$P$2:$P$2296,"Sim")=0,"",SUMIFS('Base Diária'!$N$2:$N$2296,'Base Diária'!$A$2:$A$2296,$A14,'Base Diária'!$F$2:$F$2296,N$4))</f>
        <v/>
      </c>
      <c r="O14" s="85" t="str">
        <f>IF(COUNTIFS('Base Diária'!$A$2:$A$2296,$A14,'Base Diária'!$F$2:$F$2296,O$4,'Base Diária'!$P$2:$P$2296,"Sim")=0,"",SUMIFS('Base Diária'!$N$2:$N$2296,'Base Diária'!$A$2:$A$2296,$A14,'Base Diária'!$F$2:$F$2296,O$4))</f>
        <v/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2</v>
      </c>
      <c r="AQ14" s="86">
        <f>IFERROR(INDEX('Painel Empregado'!$J$5:$J$63,MATCH($A14,'Painel Empregado'!$A$5:$A$63,0)),"")</f>
        <v>0.93920454545454546</v>
      </c>
      <c r="AR14" s="86">
        <f>IFERROR(INDEX('Painel Empregado'!$M$5:$M$63,MATCH($A14,'Painel Empregado'!$A$5:$A$63,0)),"")</f>
        <v>1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Na meta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</v>
      </c>
      <c r="H15" s="85" t="str">
        <f>IF(COUNTIFS('Base Diária'!$A$2:$A$2296,$A15,'Base Diária'!$F$2:$F$2296,H$4,'Base Diária'!$P$2:$P$2296,"Sim")=0,"",SUMIFS('Base Diária'!$N$2:$N$2296,'Base Diária'!$A$2:$A$2296,$A15,'Base Diária'!$F$2:$F$2296,H$4))</f>
        <v/>
      </c>
      <c r="I15" s="85" t="str">
        <f>IF(COUNTIFS('Base Diária'!$A$2:$A$2296,$A15,'Base Diária'!$F$2:$F$2296,I$4,'Base Diária'!$P$2:$P$2296,"Sim")=0,"",SUMIFS('Base Diária'!$N$2:$N$2296,'Base Diária'!$A$2:$A$2296,$A15,'Base Diária'!$F$2:$F$2296,I$4))</f>
        <v/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 t="str">
        <f>IF(COUNTIFS('Base Diária'!$A$2:$A$2296,$A15,'Base Diária'!$F$2:$F$2296,K$4,'Base Diária'!$P$2:$P$2296,"Sim")=0,"",SUMIFS('Base Diária'!$N$2:$N$2296,'Base Diária'!$A$2:$A$2296,$A15,'Base Diária'!$F$2:$F$2296,K$4))</f>
        <v/>
      </c>
      <c r="L15" s="85" t="str">
        <f>IF(COUNTIFS('Base Diária'!$A$2:$A$2296,$A15,'Base Diária'!$F$2:$F$2296,L$4,'Base Diária'!$P$2:$P$2296,"Sim")=0,"",SUMIFS('Base Diária'!$N$2:$N$2296,'Base Diária'!$A$2:$A$2296,$A15,'Base Diária'!$F$2:$F$2296,L$4))</f>
        <v/>
      </c>
      <c r="M15" s="85" t="str">
        <f>IF(COUNTIFS('Base Diária'!$A$2:$A$2296,$A15,'Base Diária'!$F$2:$F$2296,M$4,'Base Diária'!$P$2:$P$2296,"Sim")=0,"",SUMIFS('Base Diária'!$N$2:$N$2296,'Base Diária'!$A$2:$A$2296,$A15,'Base Diária'!$F$2:$F$2296,M$4))</f>
        <v/>
      </c>
      <c r="N15" s="85" t="str">
        <f>IF(COUNTIFS('Base Diária'!$A$2:$A$2296,$A15,'Base Diária'!$F$2:$F$2296,N$4,'Base Diária'!$P$2:$P$2296,"Sim")=0,"",SUMIFS('Base Diária'!$N$2:$N$2296,'Base Diária'!$A$2:$A$2296,$A15,'Base Diária'!$F$2:$F$2296,N$4))</f>
        <v/>
      </c>
      <c r="O15" s="85" t="str">
        <f>IF(COUNTIFS('Base Diária'!$A$2:$A$2296,$A15,'Base Diária'!$F$2:$F$2296,O$4,'Base Diária'!$P$2:$P$2296,"Sim")=0,"",SUMIFS('Base Diária'!$N$2:$N$2296,'Base Diária'!$A$2:$A$2296,$A15,'Base Diária'!$F$2:$F$2296,O$4))</f>
        <v/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1</v>
      </c>
      <c r="AQ15" s="86">
        <f>IFERROR(INDEX('Painel Empregado'!$J$5:$J$63,MATCH($A15,'Painel Empregado'!$A$5:$A$63,0)),"")</f>
        <v>0.88787483702737935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</v>
      </c>
      <c r="H16" s="85" t="str">
        <f>IF(COUNTIFS('Base Diária'!$A$2:$A$2296,$A16,'Base Diária'!$F$2:$F$2296,H$4,'Base Diária'!$P$2:$P$2296,"Sim")=0,"",SUMIFS('Base Diária'!$N$2:$N$2296,'Base Diária'!$A$2:$A$2296,$A16,'Base Diária'!$F$2:$F$2296,H$4))</f>
        <v/>
      </c>
      <c r="I16" s="85" t="str">
        <f>IF(COUNTIFS('Base Diária'!$A$2:$A$2296,$A16,'Base Diária'!$F$2:$F$2296,I$4,'Base Diária'!$P$2:$P$2296,"Sim")=0,"",SUMIFS('Base Diária'!$N$2:$N$2296,'Base Diária'!$A$2:$A$2296,$A16,'Base Diária'!$F$2:$F$2296,I$4))</f>
        <v/>
      </c>
      <c r="J16" s="85" t="str">
        <f>IF(COUNTIFS('Base Diária'!$A$2:$A$2296,$A16,'Base Diária'!$F$2:$F$2296,J$4,'Base Diária'!$P$2:$P$2296,"Sim")=0,"",SUMIFS('Base Diária'!$N$2:$N$2296,'Base Diária'!$A$2:$A$2296,$A16,'Base Diária'!$F$2:$F$2296,J$4))</f>
        <v/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 t="str">
        <f>IF(COUNTIFS('Base Diária'!$A$2:$A$2296,$A16,'Base Diária'!$F$2:$F$2296,M$4,'Base Diária'!$P$2:$P$2296,"Sim")=0,"",SUMIFS('Base Diária'!$N$2:$N$2296,'Base Diária'!$A$2:$A$2296,$A16,'Base Diária'!$F$2:$F$2296,M$4))</f>
        <v/>
      </c>
      <c r="N16" s="85" t="str">
        <f>IF(COUNTIFS('Base Diária'!$A$2:$A$2296,$A16,'Base Diária'!$F$2:$F$2296,N$4,'Base Diária'!$P$2:$P$2296,"Sim")=0,"",SUMIFS('Base Diária'!$N$2:$N$2296,'Base Diária'!$A$2:$A$2296,$A16,'Base Diária'!$F$2:$F$2296,N$4))</f>
        <v/>
      </c>
      <c r="O16" s="85" t="str">
        <f>IF(COUNTIFS('Base Diária'!$A$2:$A$2296,$A16,'Base Diária'!$F$2:$F$2296,O$4,'Base Diária'!$P$2:$P$2296,"Sim")=0,"",SUMIFS('Base Diária'!$N$2:$N$2296,'Base Diária'!$A$2:$A$2296,$A16,'Base Diária'!$F$2:$F$2296,O$4))</f>
        <v/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1</v>
      </c>
      <c r="AQ16" s="86">
        <f>IFERROR(INDEX('Painel Empregado'!$J$5:$J$63,MATCH($A16,'Painel Empregado'!$A$5:$A$63,0)),"")</f>
        <v>0.98409090909090902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 t="str">
        <f>IF(COUNTIFS('Base Diária'!$A$2:$A$2296,$A17,'Base Diária'!$F$2:$F$2296,H$4,'Base Diária'!$P$2:$P$2296,"Sim")=0,"",SUMIFS('Base Diária'!$N$2:$N$2296,'Base Diária'!$A$2:$A$2296,$A17,'Base Diária'!$F$2:$F$2296,H$4))</f>
        <v/>
      </c>
      <c r="I17" s="85" t="str">
        <f>IF(COUNTIFS('Base Diária'!$A$2:$A$2296,$A17,'Base Diária'!$F$2:$F$2296,I$4,'Base Diária'!$P$2:$P$2296,"Sim")=0,"",SUMIFS('Base Diária'!$N$2:$N$2296,'Base Diária'!$A$2:$A$2296,$A17,'Base Diária'!$F$2:$F$2296,I$4))</f>
        <v/>
      </c>
      <c r="J17" s="85" t="str">
        <f>IF(COUNTIFS('Base Diária'!$A$2:$A$2296,$A17,'Base Diária'!$F$2:$F$2296,J$4,'Base Diária'!$P$2:$P$2296,"Sim")=0,"",SUMIFS('Base Diária'!$N$2:$N$2296,'Base Diária'!$A$2:$A$2296,$A17,'Base Diária'!$F$2:$F$2296,J$4))</f>
        <v/>
      </c>
      <c r="K17" s="85" t="str">
        <f>IF(COUNTIFS('Base Diária'!$A$2:$A$2296,$A17,'Base Diária'!$F$2:$F$2296,K$4,'Base Diária'!$P$2:$P$2296,"Sim")=0,"",SUMIFS('Base Diária'!$N$2:$N$2296,'Base Diária'!$A$2:$A$2296,$A17,'Base Diária'!$F$2:$F$2296,K$4))</f>
        <v/>
      </c>
      <c r="L17" s="85" t="str">
        <f>IF(COUNTIFS('Base Diária'!$A$2:$A$2296,$A17,'Base Diária'!$F$2:$F$2296,L$4,'Base Diária'!$P$2:$P$2296,"Sim")=0,"",SUMIFS('Base Diária'!$N$2:$N$2296,'Base Diária'!$A$2:$A$2296,$A17,'Base Diária'!$F$2:$F$2296,L$4))</f>
        <v/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 t="str">
        <f>IF(COUNTIFS('Base Diária'!$A$2:$A$2296,$A17,'Base Diária'!$F$2:$F$2296,N$4,'Base Diária'!$P$2:$P$2296,"Sim")=0,"",SUMIFS('Base Diária'!$N$2:$N$2296,'Base Diária'!$A$2:$A$2296,$A17,'Base Diária'!$F$2:$F$2296,N$4))</f>
        <v/>
      </c>
      <c r="O17" s="85" t="str">
        <f>IF(COUNTIFS('Base Diária'!$A$2:$A$2296,$A17,'Base Diária'!$F$2:$F$2296,O$4,'Base Diária'!$P$2:$P$2296,"Sim")=0,"",SUMIFS('Base Diária'!$N$2:$N$2296,'Base Diária'!$A$2:$A$2296,$A17,'Base Diária'!$F$2:$F$2296,O$4))</f>
        <v/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 t="str">
        <f>IF(COUNTIFS('Base Diária'!$A$2:$A$2296,$A18,'Base Diária'!$F$2:$F$2296,H$4,'Base Diária'!$P$2:$P$2296,"Sim")=0,"",SUMIFS('Base Diária'!$N$2:$N$2296,'Base Diária'!$A$2:$A$2296,$A18,'Base Diária'!$F$2:$F$2296,H$4))</f>
        <v/>
      </c>
      <c r="I18" s="85" t="str">
        <f>IF(COUNTIFS('Base Diária'!$A$2:$A$2296,$A18,'Base Diária'!$F$2:$F$2296,I$4,'Base Diária'!$P$2:$P$2296,"Sim")=0,"",SUMIFS('Base Diária'!$N$2:$N$2296,'Base Diária'!$A$2:$A$2296,$A18,'Base Diária'!$F$2:$F$2296,I$4))</f>
        <v/>
      </c>
      <c r="J18" s="85" t="str">
        <f>IF(COUNTIFS('Base Diária'!$A$2:$A$2296,$A18,'Base Diária'!$F$2:$F$2296,J$4,'Base Diária'!$P$2:$P$2296,"Sim")=0,"",SUMIFS('Base Diária'!$N$2:$N$2296,'Base Diária'!$A$2:$A$2296,$A18,'Base Diária'!$F$2:$F$2296,J$4))</f>
        <v/>
      </c>
      <c r="K18" s="85" t="str">
        <f>IF(COUNTIFS('Base Diária'!$A$2:$A$2296,$A18,'Base Diária'!$F$2:$F$2296,K$4,'Base Diária'!$P$2:$P$2296,"Sim")=0,"",SUMIFS('Base Diária'!$N$2:$N$2296,'Base Diária'!$A$2:$A$2296,$A18,'Base Diária'!$F$2:$F$2296,K$4))</f>
        <v/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 t="str">
        <f>IF(COUNTIFS('Base Diária'!$A$2:$A$2296,$A18,'Base Diária'!$F$2:$F$2296,M$4,'Base Diária'!$P$2:$P$2296,"Sim")=0,"",SUMIFS('Base Diária'!$N$2:$N$2296,'Base Diária'!$A$2:$A$2296,$A18,'Base Diária'!$F$2:$F$2296,M$4))</f>
        <v/>
      </c>
      <c r="N18" s="85" t="str">
        <f>IF(COUNTIFS('Base Diária'!$A$2:$A$2296,$A18,'Base Diária'!$F$2:$F$2296,N$4,'Base Diária'!$P$2:$P$2296,"Sim")=0,"",SUMIFS('Base Diária'!$N$2:$N$2296,'Base Diária'!$A$2:$A$2296,$A18,'Base Diária'!$F$2:$F$2296,N$4))</f>
        <v/>
      </c>
      <c r="O18" s="85" t="str">
        <f>IF(COUNTIFS('Base Diária'!$A$2:$A$2296,$A18,'Base Diária'!$F$2:$F$2296,O$4,'Base Diária'!$P$2:$P$2296,"Sim")=0,"",SUMIFS('Base Diária'!$N$2:$N$2296,'Base Diária'!$A$2:$A$2296,$A18,'Base Diária'!$F$2:$F$2296,O$4))</f>
        <v/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2</v>
      </c>
      <c r="AQ18" s="86">
        <f>IFERROR(INDEX('Painel Empregado'!$J$5:$J$63,MATCH($A18,'Painel Empregado'!$A$5:$A$63,0)),"")</f>
        <v>0.96079545454545445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0.78357235984354623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</v>
      </c>
      <c r="H19" s="85" t="str">
        <f>IF(COUNTIFS('Base Diária'!$A$2:$A$2296,$A19,'Base Diária'!$F$2:$F$2296,H$4,'Base Diária'!$P$2:$P$2296,"Sim")=0,"",SUMIFS('Base Diária'!$N$2:$N$2296,'Base Diária'!$A$2:$A$2296,$A19,'Base Diária'!$F$2:$F$2296,H$4))</f>
        <v/>
      </c>
      <c r="I19" s="85" t="str">
        <f>IF(COUNTIFS('Base Diária'!$A$2:$A$2296,$A19,'Base Diária'!$F$2:$F$2296,I$4,'Base Diária'!$P$2:$P$2296,"Sim")=0,"",SUMIFS('Base Diária'!$N$2:$N$2296,'Base Diária'!$A$2:$A$2296,$A19,'Base Diária'!$F$2:$F$2296,I$4))</f>
        <v/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 t="str">
        <f>IF(COUNTIFS('Base Diária'!$A$2:$A$2296,$A19,'Base Diária'!$F$2:$F$2296,K$4,'Base Diária'!$P$2:$P$2296,"Sim")=0,"",SUMIFS('Base Diária'!$N$2:$N$2296,'Base Diária'!$A$2:$A$2296,$A19,'Base Diária'!$F$2:$F$2296,K$4))</f>
        <v/>
      </c>
      <c r="L19" s="85" t="str">
        <f>IF(COUNTIFS('Base Diária'!$A$2:$A$2296,$A19,'Base Diária'!$F$2:$F$2296,L$4,'Base Diária'!$P$2:$P$2296,"Sim")=0,"",SUMIFS('Base Diária'!$N$2:$N$2296,'Base Diária'!$A$2:$A$2296,$A19,'Base Diária'!$F$2:$F$2296,L$4))</f>
        <v/>
      </c>
      <c r="M19" s="85" t="str">
        <f>IF(COUNTIFS('Base Diária'!$A$2:$A$2296,$A19,'Base Diária'!$F$2:$F$2296,M$4,'Base Diária'!$P$2:$P$2296,"Sim")=0,"",SUMIFS('Base Diária'!$N$2:$N$2296,'Base Diária'!$A$2:$A$2296,$A19,'Base Diária'!$F$2:$F$2296,M$4))</f>
        <v/>
      </c>
      <c r="N19" s="85" t="str">
        <f>IF(COUNTIFS('Base Diária'!$A$2:$A$2296,$A19,'Base Diária'!$F$2:$F$2296,N$4,'Base Diária'!$P$2:$P$2296,"Sim")=0,"",SUMIFS('Base Diária'!$N$2:$N$2296,'Base Diária'!$A$2:$A$2296,$A19,'Base Diária'!$F$2:$F$2296,N$4))</f>
        <v/>
      </c>
      <c r="O19" s="85" t="str">
        <f>IF(COUNTIFS('Base Diária'!$A$2:$A$2296,$A19,'Base Diária'!$F$2:$F$2296,O$4,'Base Diária'!$P$2:$P$2296,"Sim")=0,"",SUMIFS('Base Diária'!$N$2:$N$2296,'Base Diária'!$A$2:$A$2296,$A19,'Base Diária'!$F$2:$F$2296,O$4))</f>
        <v/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1</v>
      </c>
      <c r="AQ19" s="86">
        <f>IFERROR(INDEX('Painel Empregado'!$J$5:$J$63,MATCH($A19,'Painel Empregado'!$A$5:$A$63,0)),"")</f>
        <v>0.78357235984354623</v>
      </c>
      <c r="AR19" s="86">
        <f>IFERROR(INDEX('Painel Empregado'!$M$5:$M$63,MATCH($A19,'Painel Empregado'!$A$5:$A$63,0)),"")</f>
        <v>0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Crítico</v>
      </c>
    </row>
    <row r="20" spans="1:46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 t="str">
        <f>IF(COUNTIFS('Base Diária'!$A$2:$A$2296,$A20,'Base Diária'!$F$2:$F$2296,H$4,'Base Diária'!$P$2:$P$2296,"Sim")=0,"",SUMIFS('Base Diária'!$N$2:$N$2296,'Base Diária'!$A$2:$A$2296,$A20,'Base Diária'!$F$2:$F$2296,H$4))</f>
        <v/>
      </c>
      <c r="I20" s="85" t="str">
        <f>IF(COUNTIFS('Base Diária'!$A$2:$A$2296,$A20,'Base Diária'!$F$2:$F$2296,I$4,'Base Diária'!$P$2:$P$2296,"Sim")=0,"",SUMIFS('Base Diária'!$N$2:$N$2296,'Base Diária'!$A$2:$A$2296,$A20,'Base Diária'!$F$2:$F$2296,I$4))</f>
        <v/>
      </c>
      <c r="J20" s="85" t="str">
        <f>IF(COUNTIFS('Base Diária'!$A$2:$A$2296,$A20,'Base Diária'!$F$2:$F$2296,J$4,'Base Diária'!$P$2:$P$2296,"Sim")=0,"",SUMIFS('Base Diária'!$N$2:$N$2296,'Base Diária'!$A$2:$A$2296,$A20,'Base Diária'!$F$2:$F$2296,J$4))</f>
        <v/>
      </c>
      <c r="K20" s="85" t="str">
        <f>IF(COUNTIFS('Base Diária'!$A$2:$A$2296,$A20,'Base Diária'!$F$2:$F$2296,K$4,'Base Diária'!$P$2:$P$2296,"Sim")=0,"",SUMIFS('Base Diária'!$N$2:$N$2296,'Base Diária'!$A$2:$A$2296,$A20,'Base Diária'!$F$2:$F$2296,K$4))</f>
        <v/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 t="str">
        <f>IF(COUNTIFS('Base Diária'!$A$2:$A$2296,$A20,'Base Diária'!$F$2:$F$2296,M$4,'Base Diária'!$P$2:$P$2296,"Sim")=0,"",SUMIFS('Base Diária'!$N$2:$N$2296,'Base Diária'!$A$2:$A$2296,$A20,'Base Diária'!$F$2:$F$2296,M$4))</f>
        <v/>
      </c>
      <c r="N20" s="85" t="str">
        <f>IF(COUNTIFS('Base Diária'!$A$2:$A$2296,$A20,'Base Diária'!$F$2:$F$2296,N$4,'Base Diária'!$P$2:$P$2296,"Sim")=0,"",SUMIFS('Base Diária'!$N$2:$N$2296,'Base Diária'!$A$2:$A$2296,$A20,'Base Diária'!$F$2:$F$2296,N$4))</f>
        <v/>
      </c>
      <c r="O20" s="85" t="str">
        <f>IF(COUNTIFS('Base Diária'!$A$2:$A$2296,$A20,'Base Diária'!$F$2:$F$2296,O$4,'Base Diária'!$P$2:$P$2296,"Sim")=0,"",SUMIFS('Base Diária'!$N$2:$N$2296,'Base Diária'!$A$2:$A$2296,$A20,'Base Diária'!$F$2:$F$2296,O$4))</f>
        <v/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2</v>
      </c>
      <c r="AQ20" s="86">
        <f>IFERROR(INDEX('Painel Empregado'!$J$5:$J$63,MATCH($A20,'Painel Empregado'!$A$5:$A$63,0)),"")</f>
        <v>0.83693181818181828</v>
      </c>
      <c r="AR20" s="86">
        <f>IFERROR(INDEX('Painel Empregado'!$M$5:$M$63,MATCH($A20,'Painel Empregado'!$A$5:$A$63,0)),"")</f>
        <v>1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 t="str">
        <f>IF(COUNTIFS('Base Diária'!$A$2:$A$2296,$A21,'Base Diária'!$F$2:$F$2296,H$4,'Base Diária'!$P$2:$P$2296,"Sim")=0,"",SUMIFS('Base Diária'!$N$2:$N$2296,'Base Diária'!$A$2:$A$2296,$A21,'Base Diária'!$F$2:$F$2296,H$4))</f>
        <v/>
      </c>
      <c r="I21" s="85" t="str">
        <f>IF(COUNTIFS('Base Diária'!$A$2:$A$2296,$A21,'Base Diária'!$F$2:$F$2296,I$4,'Base Diária'!$P$2:$P$2296,"Sim")=0,"",SUMIFS('Base Diária'!$N$2:$N$2296,'Base Diária'!$A$2:$A$2296,$A21,'Base Diária'!$F$2:$F$2296,I$4))</f>
        <v/>
      </c>
      <c r="J21" s="85" t="str">
        <f>IF(COUNTIFS('Base Diária'!$A$2:$A$2296,$A21,'Base Diária'!$F$2:$F$2296,J$4,'Base Diária'!$P$2:$P$2296,"Sim")=0,"",SUMIFS('Base Diária'!$N$2:$N$2296,'Base Diária'!$A$2:$A$2296,$A21,'Base Diária'!$F$2:$F$2296,J$4))</f>
        <v/>
      </c>
      <c r="K21" s="85" t="str">
        <f>IF(COUNTIFS('Base Diária'!$A$2:$A$2296,$A21,'Base Diária'!$F$2:$F$2296,K$4,'Base Diária'!$P$2:$P$2296,"Sim")=0,"",SUMIFS('Base Diária'!$N$2:$N$2296,'Base Diária'!$A$2:$A$2296,$A21,'Base Diária'!$F$2:$F$2296,K$4))</f>
        <v/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 t="str">
        <f>IF(COUNTIFS('Base Diária'!$A$2:$A$2296,$A21,'Base Diária'!$F$2:$F$2296,M$4,'Base Diária'!$P$2:$P$2296,"Sim")=0,"",SUMIFS('Base Diária'!$N$2:$N$2296,'Base Diária'!$A$2:$A$2296,$A21,'Base Diária'!$F$2:$F$2296,M$4))</f>
        <v/>
      </c>
      <c r="N21" s="85" t="str">
        <f>IF(COUNTIFS('Base Diária'!$A$2:$A$2296,$A21,'Base Diária'!$F$2:$F$2296,N$4,'Base Diária'!$P$2:$P$2296,"Sim")=0,"",SUMIFS('Base Diária'!$N$2:$N$2296,'Base Diária'!$A$2:$A$2296,$A21,'Base Diária'!$F$2:$F$2296,N$4))</f>
        <v/>
      </c>
      <c r="O21" s="85" t="str">
        <f>IF(COUNTIFS('Base Diária'!$A$2:$A$2296,$A21,'Base Diária'!$F$2:$F$2296,O$4,'Base Diária'!$P$2:$P$2296,"Sim")=0,"",SUMIFS('Base Diária'!$N$2:$N$2296,'Base Diária'!$A$2:$A$2296,$A21,'Base Diária'!$F$2:$F$2296,O$4))</f>
        <v/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2</v>
      </c>
      <c r="AQ21" s="86">
        <f>IFERROR(INDEX('Painel Empregado'!$J$5:$J$63,MATCH($A21,'Painel Empregado'!$A$5:$A$63,0)),"")</f>
        <v>0.87613636363636371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Diária'!$A$2:$A$2296,$A24,'Base Diária'!$F$2:$F$2296,F$4,'Base Diária'!$P$2:$P$2296,"Sim")=0,"",SUMIFS('Base Diária'!$N$2:$N$2296,'Base Diária'!$A$2:$A$2296,$A24,'Base Diária'!$F$2:$F$2296,F$4))</f>
        <v>0</v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</v>
      </c>
      <c r="H24" s="85" t="str">
        <f>IF(COUNTIFS('Base Diária'!$A$2:$A$2296,$A24,'Base Diária'!$F$2:$F$2296,H$4,'Base Diária'!$P$2:$P$2296,"Sim")=0,"",SUMIFS('Base Diária'!$N$2:$N$2296,'Base Diária'!$A$2:$A$2296,$A24,'Base Diária'!$F$2:$F$2296,H$4))</f>
        <v/>
      </c>
      <c r="I24" s="85" t="str">
        <f>IF(COUNTIFS('Base Diária'!$A$2:$A$2296,$A24,'Base Diária'!$F$2:$F$2296,I$4,'Base Diária'!$P$2:$P$2296,"Sim")=0,"",SUMIFS('Base Diária'!$N$2:$N$2296,'Base Diária'!$A$2:$A$2296,$A24,'Base Diária'!$F$2:$F$2296,I$4))</f>
        <v/>
      </c>
      <c r="J24" s="85" t="str">
        <f>IF(COUNTIFS('Base Diária'!$A$2:$A$2296,$A24,'Base Diária'!$F$2:$F$2296,J$4,'Base Diária'!$P$2:$P$2296,"Sim")=0,"",SUMIFS('Base Diária'!$N$2:$N$2296,'Base Diária'!$A$2:$A$2296,$A24,'Base Diária'!$F$2:$F$2296,J$4))</f>
        <v/>
      </c>
      <c r="K24" s="85" t="str">
        <f>IF(COUNTIFS('Base Diária'!$A$2:$A$2296,$A24,'Base Diária'!$F$2:$F$2296,K$4,'Base Diária'!$P$2:$P$2296,"Sim")=0,"",SUMIFS('Base Diária'!$N$2:$N$2296,'Base Diária'!$A$2:$A$2296,$A24,'Base Diária'!$F$2:$F$2296,K$4))</f>
        <v/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 t="str">
        <f>IF(COUNTIFS('Base Diária'!$A$2:$A$2296,$A24,'Base Diária'!$F$2:$F$2296,M$4,'Base Diária'!$P$2:$P$2296,"Sim")=0,"",SUMIFS('Base Diária'!$N$2:$N$2296,'Base Diária'!$A$2:$A$2296,$A24,'Base Diária'!$F$2:$F$2296,M$4))</f>
        <v/>
      </c>
      <c r="N24" s="85" t="str">
        <f>IF(COUNTIFS('Base Diária'!$A$2:$A$2296,$A24,'Base Diária'!$F$2:$F$2296,N$4,'Base Diária'!$P$2:$P$2296,"Sim")=0,"",SUMIFS('Base Diária'!$N$2:$N$2296,'Base Diária'!$A$2:$A$2296,$A24,'Base Diária'!$F$2:$F$2296,N$4))</f>
        <v/>
      </c>
      <c r="O24" s="85" t="str">
        <f>IF(COUNTIFS('Base Diária'!$A$2:$A$2296,$A24,'Base Diária'!$F$2:$F$2296,O$4,'Base Diária'!$P$2:$P$2296,"Sim")=0,"",SUMIFS('Base Diária'!$N$2:$N$2296,'Base Diária'!$A$2:$A$2296,$A24,'Base Diária'!$F$2:$F$2296,O$4))</f>
        <v/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0</v>
      </c>
      <c r="AQ24" s="86" t="str">
        <f>IFERROR(INDEX('Painel Empregado'!$J$5:$J$63,MATCH($A24,'Painel Empregado'!$A$5:$A$63,0)),"")</f>
        <v/>
      </c>
      <c r="AR24" s="86" t="str">
        <f>IFERROR(INDEX('Painel Empregado'!$M$5:$M$63,MATCH($A24,'Painel Empregado'!$A$5:$A$63,0)),"")</f>
        <v/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Não mensurável</v>
      </c>
    </row>
    <row r="25" spans="1:46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 t="str">
        <f>IF(COUNTIFS('Base Diária'!$A$2:$A$2296,$A25,'Base Diária'!$F$2:$F$2296,G$4,'Base Diária'!$P$2:$P$2296,"Sim")=0,"",SUMIFS('Base Diária'!$N$2:$N$2296,'Base Diária'!$A$2:$A$2296,$A25,'Base Diária'!$F$2:$F$2296,G$4))</f>
        <v/>
      </c>
      <c r="H25" s="85" t="str">
        <f>IF(COUNTIFS('Base Diária'!$A$2:$A$2296,$A25,'Base Diária'!$F$2:$F$2296,H$4,'Base Diária'!$P$2:$P$2296,"Sim")=0,"",SUMIFS('Base Diária'!$N$2:$N$2296,'Base Diária'!$A$2:$A$2296,$A25,'Base Diária'!$F$2:$F$2296,H$4))</f>
        <v/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 t="str">
        <f>IF(COUNTIFS('Base Diária'!$A$2:$A$2296,$A25,'Base Diária'!$F$2:$F$2296,J$4,'Base Diária'!$P$2:$P$2296,"Sim")=0,"",SUMIFS('Base Diária'!$N$2:$N$2296,'Base Diária'!$A$2:$A$2296,$A25,'Base Diária'!$F$2:$F$2296,J$4))</f>
        <v/>
      </c>
      <c r="K25" s="85" t="str">
        <f>IF(COUNTIFS('Base Diária'!$A$2:$A$2296,$A25,'Base Diária'!$F$2:$F$2296,K$4,'Base Diária'!$P$2:$P$2296,"Sim")=0,"",SUMIFS('Base Diária'!$N$2:$N$2296,'Base Diária'!$A$2:$A$2296,$A25,'Base Diária'!$F$2:$F$2296,K$4))</f>
        <v/>
      </c>
      <c r="L25" s="85" t="str">
        <f>IF(COUNTIFS('Base Diária'!$A$2:$A$2296,$A25,'Base Diária'!$F$2:$F$2296,L$4,'Base Diária'!$P$2:$P$2296,"Sim")=0,"",SUMIFS('Base Diária'!$N$2:$N$2296,'Base Diária'!$A$2:$A$2296,$A25,'Base Diária'!$F$2:$F$2296,L$4))</f>
        <v/>
      </c>
      <c r="M25" s="85" t="str">
        <f>IF(COUNTIFS('Base Diária'!$A$2:$A$2296,$A25,'Base Diária'!$F$2:$F$2296,M$4,'Base Diária'!$P$2:$P$2296,"Sim")=0,"",SUMIFS('Base Diária'!$N$2:$N$2296,'Base Diária'!$A$2:$A$2296,$A25,'Base Diária'!$F$2:$F$2296,M$4))</f>
        <v/>
      </c>
      <c r="N25" s="85" t="str">
        <f>IF(COUNTIFS('Base Diária'!$A$2:$A$2296,$A25,'Base Diária'!$F$2:$F$2296,N$4,'Base Diária'!$P$2:$P$2296,"Sim")=0,"",SUMIFS('Base Diária'!$N$2:$N$2296,'Base Diária'!$A$2:$A$2296,$A25,'Base Diária'!$F$2:$F$2296,N$4))</f>
        <v/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1</v>
      </c>
      <c r="AQ25" s="86">
        <f>IFERROR(INDEX('Painel Empregado'!$J$5:$J$63,MATCH($A25,'Painel Empregado'!$A$5:$A$63,0)),"")</f>
        <v>0.81109445277361325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>
        <f>IF(COUNTIFS('Base Diária'!$A$2:$A$2296,$A26,'Base Diária'!$F$2:$F$2296,G$4,'Base Diária'!$P$2:$P$2296,"Sim")=0,"",SUMIFS('Base Diária'!$N$2:$N$2296,'Base Diária'!$A$2:$A$2296,$A26,'Base Diária'!$F$2:$F$2296,G$4))</f>
        <v>0.58409090909090911</v>
      </c>
      <c r="H26" s="85" t="str">
        <f>IF(COUNTIFS('Base Diária'!$A$2:$A$2296,$A26,'Base Diária'!$F$2:$F$2296,H$4,'Base Diária'!$P$2:$P$2296,"Sim")=0,"",SUMIFS('Base Diária'!$N$2:$N$2296,'Base Diária'!$A$2:$A$2296,$A26,'Base Diária'!$F$2:$F$2296,H$4))</f>
        <v/>
      </c>
      <c r="I26" s="85" t="str">
        <f>IF(COUNTIFS('Base Diária'!$A$2:$A$2296,$A26,'Base Diária'!$F$2:$F$2296,I$4,'Base Diária'!$P$2:$P$2296,"Sim")=0,"",SUMIFS('Base Diária'!$N$2:$N$2296,'Base Diária'!$A$2:$A$2296,$A26,'Base Diária'!$F$2:$F$2296,I$4))</f>
        <v/>
      </c>
      <c r="J26" s="85" t="str">
        <f>IF(COUNTIFS('Base Diária'!$A$2:$A$2296,$A26,'Base Diária'!$F$2:$F$2296,J$4,'Base Diária'!$P$2:$P$2296,"Sim")=0,"",SUMIFS('Base Diária'!$N$2:$N$2296,'Base Diária'!$A$2:$A$2296,$A26,'Base Diária'!$F$2:$F$2296,J$4))</f>
        <v/>
      </c>
      <c r="K26" s="85" t="str">
        <f>IF(COUNTIFS('Base Diária'!$A$2:$A$2296,$A26,'Base Diária'!$F$2:$F$2296,K$4,'Base Diária'!$P$2:$P$2296,"Sim")=0,"",SUMIFS('Base Diária'!$N$2:$N$2296,'Base Diária'!$A$2:$A$2296,$A26,'Base Diária'!$F$2:$F$2296,K$4))</f>
        <v/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 t="str">
        <f>IF(COUNTIFS('Base Diária'!$A$2:$A$2296,$A26,'Base Diária'!$F$2:$F$2296,M$4,'Base Diária'!$P$2:$P$2296,"Sim")=0,"",SUMIFS('Base Diária'!$N$2:$N$2296,'Base Diária'!$A$2:$A$2296,$A26,'Base Diária'!$F$2:$F$2296,M$4))</f>
        <v/>
      </c>
      <c r="N26" s="85" t="str">
        <f>IF(COUNTIFS('Base Diária'!$A$2:$A$2296,$A26,'Base Diária'!$F$2:$F$2296,N$4,'Base Diária'!$P$2:$P$2296,"Sim")=0,"",SUMIFS('Base Diária'!$N$2:$N$2296,'Base Diária'!$A$2:$A$2296,$A26,'Base Diária'!$F$2:$F$2296,N$4))</f>
        <v/>
      </c>
      <c r="O26" s="85" t="str">
        <f>IF(COUNTIFS('Base Diária'!$A$2:$A$2296,$A26,'Base Diária'!$F$2:$F$2296,O$4,'Base Diária'!$P$2:$P$2296,"Sim")=0,"",SUMIFS('Base Diária'!$N$2:$N$2296,'Base Diária'!$A$2:$A$2296,$A26,'Base Diária'!$F$2:$F$2296,O$4))</f>
        <v/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2</v>
      </c>
      <c r="AQ26" s="86">
        <f>IFERROR(INDEX('Painel Empregado'!$J$5:$J$63,MATCH($A26,'Painel Empregado'!$A$5:$A$63,0)),"")</f>
        <v>0.69772727272727275</v>
      </c>
      <c r="AR26" s="86">
        <f>IFERROR(INDEX('Painel Empregado'!$M$5:$M$63,MATCH($A26,'Painel Empregado'!$A$5:$A$63,0)),"")</f>
        <v>0.5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Crítico</v>
      </c>
    </row>
    <row r="27" spans="1:46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 t="str">
        <f>IF(COUNTIFS('Base Diária'!$A$2:$A$2296,$A27,'Base Diária'!$F$2:$F$2296,H$4,'Base Diária'!$P$2:$P$2296,"Sim")=0,"",SUMIFS('Base Diária'!$N$2:$N$2296,'Base Diária'!$A$2:$A$2296,$A27,'Base Diária'!$F$2:$F$2296,H$4))</f>
        <v/>
      </c>
      <c r="I27" s="85" t="str">
        <f>IF(COUNTIFS('Base Diária'!$A$2:$A$2296,$A27,'Base Diária'!$F$2:$F$2296,I$4,'Base Diária'!$P$2:$P$2296,"Sim")=0,"",SUMIFS('Base Diária'!$N$2:$N$2296,'Base Diária'!$A$2:$A$2296,$A27,'Base Diária'!$F$2:$F$2296,I$4))</f>
        <v/>
      </c>
      <c r="J27" s="85" t="str">
        <f>IF(COUNTIFS('Base Diária'!$A$2:$A$2296,$A27,'Base Diária'!$F$2:$F$2296,J$4,'Base Diária'!$P$2:$P$2296,"Sim")=0,"",SUMIFS('Base Diária'!$N$2:$N$2296,'Base Diária'!$A$2:$A$2296,$A27,'Base Diária'!$F$2:$F$2296,J$4))</f>
        <v/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 t="str">
        <f>IF(COUNTIFS('Base Diária'!$A$2:$A$2296,$A27,'Base Diária'!$F$2:$F$2296,M$4,'Base Diária'!$P$2:$P$2296,"Sim")=0,"",SUMIFS('Base Diária'!$N$2:$N$2296,'Base Diária'!$A$2:$A$2296,$A27,'Base Diária'!$F$2:$F$2296,M$4))</f>
        <v/>
      </c>
      <c r="N27" s="85" t="str">
        <f>IF(COUNTIFS('Base Diária'!$A$2:$A$2296,$A27,'Base Diária'!$F$2:$F$2296,N$4,'Base Diária'!$P$2:$P$2296,"Sim")=0,"",SUMIFS('Base Diária'!$N$2:$N$2296,'Base Diária'!$A$2:$A$2296,$A27,'Base Diária'!$F$2:$F$2296,N$4))</f>
        <v/>
      </c>
      <c r="O27" s="85" t="str">
        <f>IF(COUNTIFS('Base Diária'!$A$2:$A$2296,$A27,'Base Diária'!$F$2:$F$2296,O$4,'Base Diária'!$P$2:$P$2296,"Sim")=0,"",SUMIFS('Base Diária'!$N$2:$N$2296,'Base Diária'!$A$2:$A$2296,$A27,'Base Diária'!$F$2:$F$2296,O$4))</f>
        <v/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2</v>
      </c>
      <c r="AQ27" s="86">
        <f>IFERROR(INDEX('Painel Empregado'!$J$5:$J$63,MATCH($A27,'Painel Empregado'!$A$5:$A$63,0)),"")</f>
        <v>0.97784090909090904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</v>
      </c>
      <c r="H30" s="85" t="str">
        <f>IF(COUNTIFS('Base Diária'!$A$2:$A$2296,$A30,'Base Diária'!$F$2:$F$2296,H$4,'Base Diária'!$P$2:$P$2296,"Sim")=0,"",SUMIFS('Base Diária'!$N$2:$N$2296,'Base Diária'!$A$2:$A$2296,$A30,'Base Diária'!$F$2:$F$2296,H$4))</f>
        <v/>
      </c>
      <c r="I30" s="85" t="str">
        <f>IF(COUNTIFS('Base Diária'!$A$2:$A$2296,$A30,'Base Diária'!$F$2:$F$2296,I$4,'Base Diária'!$P$2:$P$2296,"Sim")=0,"",SUMIFS('Base Diária'!$N$2:$N$2296,'Base Diária'!$A$2:$A$2296,$A30,'Base Diária'!$F$2:$F$2296,I$4))</f>
        <v/>
      </c>
      <c r="J30" s="85" t="str">
        <f>IF(COUNTIFS('Base Diária'!$A$2:$A$2296,$A30,'Base Diária'!$F$2:$F$2296,J$4,'Base Diária'!$P$2:$P$2296,"Sim")=0,"",SUMIFS('Base Diária'!$N$2:$N$2296,'Base Diária'!$A$2:$A$2296,$A30,'Base Diária'!$F$2:$F$2296,J$4))</f>
        <v/>
      </c>
      <c r="K30" s="85" t="str">
        <f>IF(COUNTIFS('Base Diária'!$A$2:$A$2296,$A30,'Base Diária'!$F$2:$F$2296,K$4,'Base Diária'!$P$2:$P$2296,"Sim")=0,"",SUMIFS('Base Diária'!$N$2:$N$2296,'Base Diária'!$A$2:$A$2296,$A30,'Base Diária'!$F$2:$F$2296,K$4))</f>
        <v/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 t="str">
        <f>IF(COUNTIFS('Base Diária'!$A$2:$A$2296,$A30,'Base Diária'!$F$2:$F$2296,M$4,'Base Diária'!$P$2:$P$2296,"Sim")=0,"",SUMIFS('Base Diária'!$N$2:$N$2296,'Base Diária'!$A$2:$A$2296,$A30,'Base Diária'!$F$2:$F$2296,M$4))</f>
        <v/>
      </c>
      <c r="N30" s="85" t="str">
        <f>IF(COUNTIFS('Base Diária'!$A$2:$A$2296,$A30,'Base Diária'!$F$2:$F$2296,N$4,'Base Diária'!$P$2:$P$2296,"Sim")=0,"",SUMIFS('Base Diária'!$N$2:$N$2296,'Base Diária'!$A$2:$A$2296,$A30,'Base Diária'!$F$2:$F$2296,N$4))</f>
        <v/>
      </c>
      <c r="O30" s="85" t="str">
        <f>IF(COUNTIFS('Base Diária'!$A$2:$A$2296,$A30,'Base Diária'!$F$2:$F$2296,O$4,'Base Diária'!$P$2:$P$2296,"Sim")=0,"",SUMIFS('Base Diária'!$N$2:$N$2296,'Base Diária'!$A$2:$A$2296,$A30,'Base Diária'!$F$2:$F$2296,O$4))</f>
        <v/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0</v>
      </c>
      <c r="AQ30" s="86" t="str">
        <f>IFERROR(INDEX('Painel Empregado'!$J$5:$J$63,MATCH($A30,'Painel Empregado'!$A$5:$A$63,0)),"")</f>
        <v/>
      </c>
      <c r="AR30" s="86" t="str">
        <f>IFERROR(INDEX('Painel Empregado'!$M$5:$M$63,MATCH($A30,'Painel Empregado'!$A$5:$A$63,0)),"")</f>
        <v/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Não mensurável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NÃO INFORMADO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</v>
      </c>
      <c r="H31" s="85" t="str">
        <f>IF(COUNTIFS('Base Diária'!$A$2:$A$2296,$A31,'Base Diária'!$F$2:$F$2296,H$4,'Base Diária'!$P$2:$P$2296,"Sim")=0,"",SUMIFS('Base Diária'!$N$2:$N$2296,'Base Diária'!$A$2:$A$2296,$A31,'Base Diária'!$F$2:$F$2296,H$4))</f>
        <v/>
      </c>
      <c r="I31" s="85" t="str">
        <f>IF(COUNTIFS('Base Diária'!$A$2:$A$2296,$A31,'Base Diária'!$F$2:$F$2296,I$4,'Base Diária'!$P$2:$P$2296,"Sim")=0,"",SUMIFS('Base Diária'!$N$2:$N$2296,'Base Diária'!$A$2:$A$2296,$A31,'Base Diária'!$F$2:$F$2296,I$4))</f>
        <v/>
      </c>
      <c r="J31" s="85" t="str">
        <f>IF(COUNTIFS('Base Diária'!$A$2:$A$2296,$A31,'Base Diária'!$F$2:$F$2296,J$4,'Base Diária'!$P$2:$P$2296,"Sim")=0,"",SUMIFS('Base Diária'!$N$2:$N$2296,'Base Diária'!$A$2:$A$2296,$A31,'Base Diária'!$F$2:$F$2296,J$4))</f>
        <v/>
      </c>
      <c r="K31" s="85" t="str">
        <f>IF(COUNTIFS('Base Diária'!$A$2:$A$2296,$A31,'Base Diária'!$F$2:$F$2296,K$4,'Base Diária'!$P$2:$P$2296,"Sim")=0,"",SUMIFS('Base Diária'!$N$2:$N$2296,'Base Diária'!$A$2:$A$2296,$A31,'Base Diária'!$F$2:$F$2296,K$4))</f>
        <v/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 t="str">
        <f>IF(COUNTIFS('Base Diária'!$A$2:$A$2296,$A31,'Base Diária'!$F$2:$F$2296,M$4,'Base Diária'!$P$2:$P$2296,"Sim")=0,"",SUMIFS('Base Diária'!$N$2:$N$2296,'Base Diária'!$A$2:$A$2296,$A31,'Base Diária'!$F$2:$F$2296,M$4))</f>
        <v/>
      </c>
      <c r="N31" s="85" t="str">
        <f>IF(COUNTIFS('Base Diária'!$A$2:$A$2296,$A31,'Base Diária'!$F$2:$F$2296,N$4,'Base Diária'!$P$2:$P$2296,"Sim")=0,"",SUMIFS('Base Diária'!$N$2:$N$2296,'Base Diária'!$A$2:$A$2296,$A31,'Base Diária'!$F$2:$F$2296,N$4))</f>
        <v/>
      </c>
      <c r="O31" s="85" t="str">
        <f>IF(COUNTIFS('Base Diária'!$A$2:$A$2296,$A31,'Base Diária'!$F$2:$F$2296,O$4,'Base Diária'!$P$2:$P$2296,"Sim")=0,"",SUMIFS('Base Diária'!$N$2:$N$2296,'Base Diária'!$A$2:$A$2296,$A31,'Base Diária'!$F$2:$F$2296,O$4))</f>
        <v/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0</v>
      </c>
      <c r="AQ31" s="86" t="str">
        <f>IFERROR(INDEX('Painel Empregado'!$J$5:$J$63,MATCH($A31,'Painel Empregado'!$A$5:$A$63,0)),"")</f>
        <v/>
      </c>
      <c r="AR31" s="86" t="str">
        <f>IFERROR(INDEX('Painel Empregado'!$M$5:$M$63,MATCH($A31,'Painel Empregado'!$A$5:$A$63,0)),"")</f>
        <v/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Não mensurável</v>
      </c>
    </row>
    <row r="32" spans="1:46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Diária'!$A$2:$A$2296,$A32,'Base Diária'!$F$2:$F$2296,F$4,'Base Diária'!$P$2:$P$2296,"Sim")=0,"",SUMIFS('Base Diária'!$N$2:$N$2296,'Base Diária'!$A$2:$A$2296,$A32,'Base Diária'!$F$2:$F$2296,F$4))</f>
        <v/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</v>
      </c>
      <c r="H32" s="85" t="str">
        <f>IF(COUNTIFS('Base Diária'!$A$2:$A$2296,$A32,'Base Diária'!$F$2:$F$2296,H$4,'Base Diária'!$P$2:$P$2296,"Sim")=0,"",SUMIFS('Base Diária'!$N$2:$N$2296,'Base Diária'!$A$2:$A$2296,$A32,'Base Diária'!$F$2:$F$2296,H$4))</f>
        <v/>
      </c>
      <c r="I32" s="85" t="str">
        <f>IF(COUNTIFS('Base Diária'!$A$2:$A$2296,$A32,'Base Diária'!$F$2:$F$2296,I$4,'Base Diária'!$P$2:$P$2296,"Sim")=0,"",SUMIFS('Base Diária'!$N$2:$N$2296,'Base Diária'!$A$2:$A$2296,$A32,'Base Diária'!$F$2:$F$2296,I$4))</f>
        <v/>
      </c>
      <c r="J32" s="85" t="str">
        <f>IF(COUNTIFS('Base Diária'!$A$2:$A$2296,$A32,'Base Diária'!$F$2:$F$2296,J$4,'Base Diária'!$P$2:$P$2296,"Sim")=0,"",SUMIFS('Base Diária'!$N$2:$N$2296,'Base Diária'!$A$2:$A$2296,$A32,'Base Diária'!$F$2:$F$2296,J$4))</f>
        <v/>
      </c>
      <c r="K32" s="85" t="str">
        <f>IF(COUNTIFS('Base Diária'!$A$2:$A$2296,$A32,'Base Diária'!$F$2:$F$2296,K$4,'Base Diária'!$P$2:$P$2296,"Sim")=0,"",SUMIFS('Base Diária'!$N$2:$N$2296,'Base Diária'!$A$2:$A$2296,$A32,'Base Diária'!$F$2:$F$2296,K$4))</f>
        <v/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 t="str">
        <f>IF(COUNTIFS('Base Diária'!$A$2:$A$2296,$A32,'Base Diária'!$F$2:$F$2296,M$4,'Base Diária'!$P$2:$P$2296,"Sim")=0,"",SUMIFS('Base Diária'!$N$2:$N$2296,'Base Diária'!$A$2:$A$2296,$A32,'Base Diária'!$F$2:$F$2296,M$4))</f>
        <v/>
      </c>
      <c r="N32" s="85" t="str">
        <f>IF(COUNTIFS('Base Diária'!$A$2:$A$2296,$A32,'Base Diária'!$F$2:$F$2296,N$4,'Base Diária'!$P$2:$P$2296,"Sim")=0,"",SUMIFS('Base Diária'!$N$2:$N$2296,'Base Diária'!$A$2:$A$2296,$A32,'Base Diária'!$F$2:$F$2296,N$4))</f>
        <v/>
      </c>
      <c r="O32" s="85" t="str">
        <f>IF(COUNTIFS('Base Diária'!$A$2:$A$2296,$A32,'Base Diária'!$F$2:$F$2296,O$4,'Base Diária'!$P$2:$P$2296,"Sim")=0,"",SUMIFS('Base Diária'!$N$2:$N$2296,'Base Diária'!$A$2:$A$2296,$A32,'Base Diária'!$F$2:$F$2296,O$4))</f>
        <v/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0</v>
      </c>
      <c r="AQ32" s="86" t="str">
        <f>IFERROR(INDEX('Painel Empregado'!$J$5:$J$63,MATCH($A32,'Painel Empregado'!$A$5:$A$63,0)),"")</f>
        <v/>
      </c>
      <c r="AR32" s="86" t="str">
        <f>IFERROR(INDEX('Painel Empregado'!$M$5:$M$63,MATCH($A32,'Painel Empregado'!$A$5:$A$63,0)),"")</f>
        <v/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Não mensurável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 t="str">
        <f>IF(COUNTIFS('Base Diária'!$A$2:$A$2296,$A33,'Base Diária'!$F$2:$F$2296,H$4,'Base Diária'!$P$2:$P$2296,"Sim")=0,"",SUMIFS('Base Diária'!$N$2:$N$2296,'Base Diária'!$A$2:$A$2296,$A33,'Base Diária'!$F$2:$F$2296,H$4))</f>
        <v/>
      </c>
      <c r="I33" s="85" t="str">
        <f>IF(COUNTIFS('Base Diária'!$A$2:$A$2296,$A33,'Base Diária'!$F$2:$F$2296,I$4,'Base Diária'!$P$2:$P$2296,"Sim")=0,"",SUMIFS('Base Diária'!$N$2:$N$2296,'Base Diária'!$A$2:$A$2296,$A33,'Base Diária'!$F$2:$F$2296,I$4))</f>
        <v/>
      </c>
      <c r="J33" s="85" t="str">
        <f>IF(COUNTIFS('Base Diária'!$A$2:$A$2296,$A33,'Base Diária'!$F$2:$F$2296,J$4,'Base Diária'!$P$2:$P$2296,"Sim")=0,"",SUMIFS('Base Diária'!$N$2:$N$2296,'Base Diária'!$A$2:$A$2296,$A33,'Base Diária'!$F$2:$F$2296,J$4))</f>
        <v/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 t="str">
        <f>IF(COUNTIFS('Base Diária'!$A$2:$A$2296,$A33,'Base Diária'!$F$2:$F$2296,M$4,'Base Diária'!$P$2:$P$2296,"Sim")=0,"",SUMIFS('Base Diária'!$N$2:$N$2296,'Base Diária'!$A$2:$A$2296,$A33,'Base Diária'!$F$2:$F$2296,M$4))</f>
        <v/>
      </c>
      <c r="N33" s="85" t="str">
        <f>IF(COUNTIFS('Base Diária'!$A$2:$A$2296,$A33,'Base Diária'!$F$2:$F$2296,N$4,'Base Diária'!$P$2:$P$2296,"Sim")=0,"",SUMIFS('Base Diária'!$N$2:$N$2296,'Base Diária'!$A$2:$A$2296,$A33,'Base Diária'!$F$2:$F$2296,N$4))</f>
        <v/>
      </c>
      <c r="O33" s="85" t="str">
        <f>IF(COUNTIFS('Base Diária'!$A$2:$A$2296,$A33,'Base Diária'!$F$2:$F$2296,O$4,'Base Diária'!$P$2:$P$2296,"Sim")=0,"",SUMIFS('Base Diária'!$N$2:$N$2296,'Base Diária'!$A$2:$A$2296,$A33,'Base Diária'!$F$2:$F$2296,O$4))</f>
        <v/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0</v>
      </c>
      <c r="AQ33" s="86" t="str">
        <f>IFERROR(INDEX('Painel Empregado'!$J$5:$J$63,MATCH($A33,'Painel Empregado'!$A$5:$A$63,0)),"")</f>
        <v/>
      </c>
      <c r="AR33" s="86" t="str">
        <f>IFERROR(INDEX('Painel Empregado'!$M$5:$M$63,MATCH($A33,'Painel Empregado'!$A$5:$A$63,0)),"")</f>
        <v/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Não mensurável</v>
      </c>
    </row>
    <row r="34" spans="1:46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</v>
      </c>
      <c r="H34" s="85" t="str">
        <f>IF(COUNTIFS('Base Diária'!$A$2:$A$2296,$A34,'Base Diária'!$F$2:$F$2296,H$4,'Base Diária'!$P$2:$P$2296,"Sim")=0,"",SUMIFS('Base Diária'!$N$2:$N$2296,'Base Diária'!$A$2:$A$2296,$A34,'Base Diária'!$F$2:$F$2296,H$4))</f>
        <v/>
      </c>
      <c r="I34" s="85" t="str">
        <f>IF(COUNTIFS('Base Diária'!$A$2:$A$2296,$A34,'Base Diária'!$F$2:$F$2296,I$4,'Base Diária'!$P$2:$P$2296,"Sim")=0,"",SUMIFS('Base Diária'!$N$2:$N$2296,'Base Diária'!$A$2:$A$2296,$A34,'Base Diária'!$F$2:$F$2296,I$4))</f>
        <v/>
      </c>
      <c r="J34" s="85" t="str">
        <f>IF(COUNTIFS('Base Diária'!$A$2:$A$2296,$A34,'Base Diária'!$F$2:$F$2296,J$4,'Base Diária'!$P$2:$P$2296,"Sim")=0,"",SUMIFS('Base Diária'!$N$2:$N$2296,'Base Diária'!$A$2:$A$2296,$A34,'Base Diária'!$F$2:$F$2296,J$4))</f>
        <v/>
      </c>
      <c r="K34" s="85" t="str">
        <f>IF(COUNTIFS('Base Diária'!$A$2:$A$2296,$A34,'Base Diária'!$F$2:$F$2296,K$4,'Base Diária'!$P$2:$P$2296,"Sim")=0,"",SUMIFS('Base Diária'!$N$2:$N$2296,'Base Diária'!$A$2:$A$2296,$A34,'Base Diária'!$F$2:$F$2296,K$4))</f>
        <v/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 t="str">
        <f>IF(COUNTIFS('Base Diária'!$A$2:$A$2296,$A34,'Base Diária'!$F$2:$F$2296,M$4,'Base Diária'!$P$2:$P$2296,"Sim")=0,"",SUMIFS('Base Diária'!$N$2:$N$2296,'Base Diária'!$A$2:$A$2296,$A34,'Base Diária'!$F$2:$F$2296,M$4))</f>
        <v/>
      </c>
      <c r="N34" s="85" t="str">
        <f>IF(COUNTIFS('Base Diária'!$A$2:$A$2296,$A34,'Base Diária'!$F$2:$F$2296,N$4,'Base Diária'!$P$2:$P$2296,"Sim")=0,"",SUMIFS('Base Diária'!$N$2:$N$2296,'Base Diária'!$A$2:$A$2296,$A34,'Base Diária'!$F$2:$F$2296,N$4))</f>
        <v/>
      </c>
      <c r="O34" s="85" t="str">
        <f>IF(COUNTIFS('Base Diária'!$A$2:$A$2296,$A34,'Base Diária'!$F$2:$F$2296,O$4,'Base Diária'!$P$2:$P$2296,"Sim")=0,"",SUMIFS('Base Diária'!$N$2:$N$2296,'Base Diária'!$A$2:$A$2296,$A34,'Base Diária'!$F$2:$F$2296,O$4))</f>
        <v/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0</v>
      </c>
      <c r="AQ34" s="86" t="str">
        <f>IFERROR(INDEX('Painel Empregado'!$J$5:$J$63,MATCH($A34,'Painel Empregado'!$A$5:$A$63,0)),"")</f>
        <v/>
      </c>
      <c r="AR34" s="86" t="str">
        <f>IFERROR(INDEX('Painel Empregado'!$M$5:$M$63,MATCH($A34,'Painel Empregado'!$A$5:$A$63,0)),"")</f>
        <v/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Não mensurável</v>
      </c>
    </row>
    <row r="35" spans="1:46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 t="str">
        <f>IF(COUNTIFS('Base Diária'!$A$2:$A$2296,$A35,'Base Diária'!$F$2:$F$2296,H$4,'Base Diária'!$P$2:$P$2296,"Sim")=0,"",SUMIFS('Base Diária'!$N$2:$N$2296,'Base Diária'!$A$2:$A$2296,$A35,'Base Diária'!$F$2:$F$2296,H$4))</f>
        <v/>
      </c>
      <c r="I35" s="85" t="str">
        <f>IF(COUNTIFS('Base Diária'!$A$2:$A$2296,$A35,'Base Diária'!$F$2:$F$2296,I$4,'Base Diária'!$P$2:$P$2296,"Sim")=0,"",SUMIFS('Base Diária'!$N$2:$N$2296,'Base Diária'!$A$2:$A$2296,$A35,'Base Diária'!$F$2:$F$2296,I$4))</f>
        <v/>
      </c>
      <c r="J35" s="85" t="str">
        <f>IF(COUNTIFS('Base Diária'!$A$2:$A$2296,$A35,'Base Diária'!$F$2:$F$2296,J$4,'Base Diária'!$P$2:$P$2296,"Sim")=0,"",SUMIFS('Base Diária'!$N$2:$N$2296,'Base Diária'!$A$2:$A$2296,$A35,'Base Diária'!$F$2:$F$2296,J$4))</f>
        <v/>
      </c>
      <c r="K35" s="85" t="str">
        <f>IF(COUNTIFS('Base Diária'!$A$2:$A$2296,$A35,'Base Diária'!$F$2:$F$2296,K$4,'Base Diária'!$P$2:$P$2296,"Sim")=0,"",SUMIFS('Base Diária'!$N$2:$N$2296,'Base Diária'!$A$2:$A$2296,$A35,'Base Diária'!$F$2:$F$2296,K$4))</f>
        <v/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 t="str">
        <f>IF(COUNTIFS('Base Diária'!$A$2:$A$2296,$A35,'Base Diária'!$F$2:$F$2296,M$4,'Base Diária'!$P$2:$P$2296,"Sim")=0,"",SUMIFS('Base Diária'!$N$2:$N$2296,'Base Diária'!$A$2:$A$2296,$A35,'Base Diária'!$F$2:$F$2296,M$4))</f>
        <v/>
      </c>
      <c r="N35" s="85" t="str">
        <f>IF(COUNTIFS('Base Diária'!$A$2:$A$2296,$A35,'Base Diária'!$F$2:$F$2296,N$4,'Base Diária'!$P$2:$P$2296,"Sim")=0,"",SUMIFS('Base Diária'!$N$2:$N$2296,'Base Diária'!$A$2:$A$2296,$A35,'Base Diária'!$F$2:$F$2296,N$4))</f>
        <v/>
      </c>
      <c r="O35" s="85" t="str">
        <f>IF(COUNTIFS('Base Diária'!$A$2:$A$2296,$A35,'Base Diária'!$F$2:$F$2296,O$4,'Base Diária'!$P$2:$P$2296,"Sim")=0,"",SUMIFS('Base Diária'!$N$2:$N$2296,'Base Diária'!$A$2:$A$2296,$A35,'Base Diária'!$F$2:$F$2296,O$4))</f>
        <v/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2</v>
      </c>
      <c r="AQ35" s="86">
        <f>IFERROR(INDEX('Painel Empregado'!$J$5:$J$63,MATCH($A35,'Painel Empregado'!$A$5:$A$63,0)),"")</f>
        <v>0.91022727272727266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 t="str">
        <f>IF(COUNTIFS('Base Diária'!$A$2:$A$2296,$A36,'Base Diária'!$F$2:$F$2296,H$4,'Base Diária'!$P$2:$P$2296,"Sim")=0,"",SUMIFS('Base Diária'!$N$2:$N$2296,'Base Diária'!$A$2:$A$2296,$A36,'Base Diária'!$F$2:$F$2296,H$4))</f>
        <v/>
      </c>
      <c r="I36" s="85" t="str">
        <f>IF(COUNTIFS('Base Diária'!$A$2:$A$2296,$A36,'Base Diária'!$F$2:$F$2296,I$4,'Base Diária'!$P$2:$P$2296,"Sim")=0,"",SUMIFS('Base Diária'!$N$2:$N$2296,'Base Diária'!$A$2:$A$2296,$A36,'Base Diária'!$F$2:$F$2296,I$4))</f>
        <v/>
      </c>
      <c r="J36" s="85" t="str">
        <f>IF(COUNTIFS('Base Diária'!$A$2:$A$2296,$A36,'Base Diária'!$F$2:$F$2296,J$4,'Base Diária'!$P$2:$P$2296,"Sim")=0,"",SUMIFS('Base Diária'!$N$2:$N$2296,'Base Diária'!$A$2:$A$2296,$A36,'Base Diária'!$F$2:$F$2296,J$4))</f>
        <v/>
      </c>
      <c r="K36" s="85" t="str">
        <f>IF(COUNTIFS('Base Diária'!$A$2:$A$2296,$A36,'Base Diária'!$F$2:$F$2296,K$4,'Base Diária'!$P$2:$P$2296,"Sim")=0,"",SUMIFS('Base Diária'!$N$2:$N$2296,'Base Diária'!$A$2:$A$2296,$A36,'Base Diária'!$F$2:$F$2296,K$4))</f>
        <v/>
      </c>
      <c r="L36" s="85" t="str">
        <f>IF(COUNTIFS('Base Diária'!$A$2:$A$2296,$A36,'Base Diária'!$F$2:$F$2296,L$4,'Base Diária'!$P$2:$P$2296,"Sim")=0,"",SUMIFS('Base Diária'!$N$2:$N$2296,'Base Diária'!$A$2:$A$2296,$A36,'Base Diária'!$F$2:$F$2296,L$4))</f>
        <v/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 t="str">
        <f>IF(COUNTIFS('Base Diária'!$A$2:$A$2296,$A36,'Base Diária'!$F$2:$F$2296,N$4,'Base Diária'!$P$2:$P$2296,"Sim")=0,"",SUMIFS('Base Diária'!$N$2:$N$2296,'Base Diária'!$A$2:$A$2296,$A36,'Base Diária'!$F$2:$F$2296,N$4))</f>
        <v/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1</v>
      </c>
      <c r="AQ36" s="86">
        <f>IFERROR(INDEX('Painel Empregado'!$J$5:$J$63,MATCH($A36,'Painel Empregado'!$A$5:$A$63,0)),"")</f>
        <v>0.87730870712401055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 t="str">
        <f>IF(COUNTIFS('Base Diária'!$A$2:$A$2296,$A37,'Base Diária'!$F$2:$F$2296,H$4,'Base Diária'!$P$2:$P$2296,"Sim")=0,"",SUMIFS('Base Diária'!$N$2:$N$2296,'Base Diária'!$A$2:$A$2296,$A37,'Base Diária'!$F$2:$F$2296,H$4))</f>
        <v/>
      </c>
      <c r="I37" s="85" t="str">
        <f>IF(COUNTIFS('Base Diária'!$A$2:$A$2296,$A37,'Base Diária'!$F$2:$F$2296,I$4,'Base Diária'!$P$2:$P$2296,"Sim")=0,"",SUMIFS('Base Diária'!$N$2:$N$2296,'Base Diária'!$A$2:$A$2296,$A37,'Base Diária'!$F$2:$F$2296,I$4))</f>
        <v/>
      </c>
      <c r="J37" s="85" t="str">
        <f>IF(COUNTIFS('Base Diária'!$A$2:$A$2296,$A37,'Base Diária'!$F$2:$F$2296,J$4,'Base Diária'!$P$2:$P$2296,"Sim")=0,"",SUMIFS('Base Diária'!$N$2:$N$2296,'Base Diária'!$A$2:$A$2296,$A37,'Base Diária'!$F$2:$F$2296,J$4))</f>
        <v/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 t="str">
        <f>IF(COUNTIFS('Base Diária'!$A$2:$A$2296,$A37,'Base Diária'!$F$2:$F$2296,M$4,'Base Diária'!$P$2:$P$2296,"Sim")=0,"",SUMIFS('Base Diária'!$N$2:$N$2296,'Base Diária'!$A$2:$A$2296,$A37,'Base Diária'!$F$2:$F$2296,M$4))</f>
        <v/>
      </c>
      <c r="N37" s="85" t="str">
        <f>IF(COUNTIFS('Base Diária'!$A$2:$A$2296,$A37,'Base Diária'!$F$2:$F$2296,N$4,'Base Diária'!$P$2:$P$2296,"Sim")=0,"",SUMIFS('Base Diária'!$N$2:$N$2296,'Base Diária'!$A$2:$A$2296,$A37,'Base Diária'!$F$2:$F$2296,N$4))</f>
        <v/>
      </c>
      <c r="O37" s="85" t="str">
        <f>IF(COUNTIFS('Base Diária'!$A$2:$A$2296,$A37,'Base Diária'!$F$2:$F$2296,O$4,'Base Diária'!$P$2:$P$2296,"Sim")=0,"",SUMIFS('Base Diária'!$N$2:$N$2296,'Base Diária'!$A$2:$A$2296,$A37,'Base Diária'!$F$2:$F$2296,O$4))</f>
        <v/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2</v>
      </c>
      <c r="AQ37" s="86">
        <f>IFERROR(INDEX('Painel Empregado'!$J$5:$J$63,MATCH($A37,'Painel Empregado'!$A$5:$A$63,0)),"")</f>
        <v>0.87102272727272723</v>
      </c>
      <c r="AR37" s="86">
        <f>IFERROR(INDEX('Painel Empregado'!$M$5:$M$63,MATCH($A37,'Painel Empregado'!$A$5:$A$63,0)),"")</f>
        <v>1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Na meta</v>
      </c>
    </row>
    <row r="38" spans="1:46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0.32272727272727275</v>
      </c>
      <c r="H38" s="85" t="str">
        <f>IF(COUNTIFS('Base Diária'!$A$2:$A$2296,$A38,'Base Diária'!$F$2:$F$2296,H$4,'Base Diária'!$P$2:$P$2296,"Sim")=0,"",SUMIFS('Base Diária'!$N$2:$N$2296,'Base Diária'!$A$2:$A$2296,$A38,'Base Diária'!$F$2:$F$2296,H$4))</f>
        <v/>
      </c>
      <c r="I38" s="85" t="str">
        <f>IF(COUNTIFS('Base Diária'!$A$2:$A$2296,$A38,'Base Diária'!$F$2:$F$2296,I$4,'Base Diária'!$P$2:$P$2296,"Sim")=0,"",SUMIFS('Base Diária'!$N$2:$N$2296,'Base Diária'!$A$2:$A$2296,$A38,'Base Diária'!$F$2:$F$2296,I$4))</f>
        <v/>
      </c>
      <c r="J38" s="85" t="str">
        <f>IF(COUNTIFS('Base Diária'!$A$2:$A$2296,$A38,'Base Diária'!$F$2:$F$2296,J$4,'Base Diária'!$P$2:$P$2296,"Sim")=0,"",SUMIFS('Base Diária'!$N$2:$N$2296,'Base Diária'!$A$2:$A$2296,$A38,'Base Diária'!$F$2:$F$2296,J$4))</f>
        <v/>
      </c>
      <c r="K38" s="85" t="str">
        <f>IF(COUNTIFS('Base Diária'!$A$2:$A$2296,$A38,'Base Diária'!$F$2:$F$2296,K$4,'Base Diária'!$P$2:$P$2296,"Sim")=0,"",SUMIFS('Base Diária'!$N$2:$N$2296,'Base Diária'!$A$2:$A$2296,$A38,'Base Diária'!$F$2:$F$2296,K$4))</f>
        <v/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 t="str">
        <f>IF(COUNTIFS('Base Diária'!$A$2:$A$2296,$A38,'Base Diária'!$F$2:$F$2296,M$4,'Base Diária'!$P$2:$P$2296,"Sim")=0,"",SUMIFS('Base Diária'!$N$2:$N$2296,'Base Diária'!$A$2:$A$2296,$A38,'Base Diária'!$F$2:$F$2296,M$4))</f>
        <v/>
      </c>
      <c r="N38" s="85" t="str">
        <f>IF(COUNTIFS('Base Diária'!$A$2:$A$2296,$A38,'Base Diária'!$F$2:$F$2296,N$4,'Base Diária'!$P$2:$P$2296,"Sim")=0,"",SUMIFS('Base Diária'!$N$2:$N$2296,'Base Diária'!$A$2:$A$2296,$A38,'Base Diária'!$F$2:$F$2296,N$4))</f>
        <v/>
      </c>
      <c r="O38" s="85" t="str">
        <f>IF(COUNTIFS('Base Diária'!$A$2:$A$2296,$A38,'Base Diária'!$F$2:$F$2296,O$4,'Base Diária'!$P$2:$P$2296,"Sim")=0,"",SUMIFS('Base Diária'!$N$2:$N$2296,'Base Diária'!$A$2:$A$2296,$A38,'Base Diária'!$F$2:$F$2296,O$4))</f>
        <v/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2</v>
      </c>
      <c r="AQ38" s="86">
        <f>IFERROR(INDEX('Painel Empregado'!$J$5:$J$63,MATCH($A38,'Painel Empregado'!$A$5:$A$63,0)),"")</f>
        <v>0.39545454545454545</v>
      </c>
      <c r="AR38" s="86">
        <f>IFERROR(INDEX('Painel Empregado'!$M$5:$M$63,MATCH($A38,'Painel Empregado'!$A$5:$A$63,0)),"")</f>
        <v>0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</v>
      </c>
      <c r="G39" s="85">
        <f>IF(COUNTIFS('Base Diária'!$A$2:$A$2296,$A39,'Base Diária'!$F$2:$F$2296,G$4,'Base Diária'!$P$2:$P$2296,"Sim")=0,"",SUMIFS('Base Diária'!$N$2:$N$2296,'Base Diária'!$A$2:$A$2296,$A39,'Base Diária'!$F$2:$F$2296,G$4))</f>
        <v>0</v>
      </c>
      <c r="H39" s="85" t="str">
        <f>IF(COUNTIFS('Base Diária'!$A$2:$A$2296,$A39,'Base Diária'!$F$2:$F$2296,H$4,'Base Diária'!$P$2:$P$2296,"Sim")=0,"",SUMIFS('Base Diária'!$N$2:$N$2296,'Base Diária'!$A$2:$A$2296,$A39,'Base Diária'!$F$2:$F$2296,H$4))</f>
        <v/>
      </c>
      <c r="I39" s="85" t="str">
        <f>IF(COUNTIFS('Base Diária'!$A$2:$A$2296,$A39,'Base Diária'!$F$2:$F$2296,I$4,'Base Diária'!$P$2:$P$2296,"Sim")=0,"",SUMIFS('Base Diária'!$N$2:$N$2296,'Base Diária'!$A$2:$A$2296,$A39,'Base Diária'!$F$2:$F$2296,I$4))</f>
        <v/>
      </c>
      <c r="J39" s="85" t="str">
        <f>IF(COUNTIFS('Base Diária'!$A$2:$A$2296,$A39,'Base Diária'!$F$2:$F$2296,J$4,'Base Diária'!$P$2:$P$2296,"Sim")=0,"",SUMIFS('Base Diária'!$N$2:$N$2296,'Base Diária'!$A$2:$A$2296,$A39,'Base Diária'!$F$2:$F$2296,J$4))</f>
        <v/>
      </c>
      <c r="K39" s="85" t="str">
        <f>IF(COUNTIFS('Base Diária'!$A$2:$A$2296,$A39,'Base Diária'!$F$2:$F$2296,K$4,'Base Diária'!$P$2:$P$2296,"Sim")=0,"",SUMIFS('Base Diária'!$N$2:$N$2296,'Base Diária'!$A$2:$A$2296,$A39,'Base Diária'!$F$2:$F$2296,K$4))</f>
        <v/>
      </c>
      <c r="L39" s="85" t="str">
        <f>IF(COUNTIFS('Base Diária'!$A$2:$A$2296,$A39,'Base Diária'!$F$2:$F$2296,L$4,'Base Diária'!$P$2:$P$2296,"Sim")=0,"",SUMIFS('Base Diária'!$N$2:$N$2296,'Base Diária'!$A$2:$A$2296,$A39,'Base Diária'!$F$2:$F$2296,L$4))</f>
        <v/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 t="str">
        <f>IF(COUNTIFS('Base Diária'!$A$2:$A$2296,$A39,'Base Diária'!$F$2:$F$2296,N$4,'Base Diária'!$P$2:$P$2296,"Sim")=0,"",SUMIFS('Base Diária'!$N$2:$N$2296,'Base Diária'!$A$2:$A$2296,$A39,'Base Diária'!$F$2:$F$2296,N$4))</f>
        <v/>
      </c>
      <c r="O39" s="85" t="str">
        <f>IF(COUNTIFS('Base Diária'!$A$2:$A$2296,$A39,'Base Diária'!$F$2:$F$2296,O$4,'Base Diária'!$P$2:$P$2296,"Sim")=0,"",SUMIFS('Base Diária'!$N$2:$N$2296,'Base Diária'!$A$2:$A$2296,$A39,'Base Diária'!$F$2:$F$2296,O$4))</f>
        <v/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0</v>
      </c>
      <c r="AQ39" s="86" t="str">
        <f>IFERROR(INDEX('Painel Empregado'!$J$5:$J$63,MATCH($A39,'Painel Empregado'!$A$5:$A$63,0)),"")</f>
        <v/>
      </c>
      <c r="AR39" s="86" t="str">
        <f>IFERROR(INDEX('Painel Empregado'!$M$5:$M$63,MATCH($A39,'Painel Empregado'!$A$5:$A$63,0)),"")</f>
        <v/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Não mensurável</v>
      </c>
    </row>
    <row r="40" spans="1:46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 t="str">
        <f>IF(COUNTIFS('Base Diária'!$A$2:$A$2296,$A40,'Base Diária'!$F$2:$F$2296,H$4,'Base Diária'!$P$2:$P$2296,"Sim")=0,"",SUMIFS('Base Diária'!$N$2:$N$2296,'Base Diária'!$A$2:$A$2296,$A40,'Base Diária'!$F$2:$F$2296,H$4))</f>
        <v/>
      </c>
      <c r="I40" s="85" t="str">
        <f>IF(COUNTIFS('Base Diária'!$A$2:$A$2296,$A40,'Base Diária'!$F$2:$F$2296,I$4,'Base Diária'!$P$2:$P$2296,"Sim")=0,"",SUMIFS('Base Diária'!$N$2:$N$2296,'Base Diária'!$A$2:$A$2296,$A40,'Base Diária'!$F$2:$F$2296,I$4))</f>
        <v/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 t="str">
        <f>IF(COUNTIFS('Base Diária'!$A$2:$A$2296,$A40,'Base Diária'!$F$2:$F$2296,K$4,'Base Diária'!$P$2:$P$2296,"Sim")=0,"",SUMIFS('Base Diária'!$N$2:$N$2296,'Base Diária'!$A$2:$A$2296,$A40,'Base Diária'!$F$2:$F$2296,K$4))</f>
        <v/>
      </c>
      <c r="L40" s="85" t="str">
        <f>IF(COUNTIFS('Base Diária'!$A$2:$A$2296,$A40,'Base Diária'!$F$2:$F$2296,L$4,'Base Diária'!$P$2:$P$2296,"Sim")=0,"",SUMIFS('Base Diária'!$N$2:$N$2296,'Base Diária'!$A$2:$A$2296,$A40,'Base Diária'!$F$2:$F$2296,L$4))</f>
        <v/>
      </c>
      <c r="M40" s="85" t="str">
        <f>IF(COUNTIFS('Base Diária'!$A$2:$A$2296,$A40,'Base Diária'!$F$2:$F$2296,M$4,'Base Diária'!$P$2:$P$2296,"Sim")=0,"",SUMIFS('Base Diária'!$N$2:$N$2296,'Base Diária'!$A$2:$A$2296,$A40,'Base Diária'!$F$2:$F$2296,M$4))</f>
        <v/>
      </c>
      <c r="N40" s="85" t="str">
        <f>IF(COUNTIFS('Base Diária'!$A$2:$A$2296,$A40,'Base Diária'!$F$2:$F$2296,N$4,'Base Diária'!$P$2:$P$2296,"Sim")=0,"",SUMIFS('Base Diária'!$N$2:$N$2296,'Base Diária'!$A$2:$A$2296,$A40,'Base Diária'!$F$2:$F$2296,N$4))</f>
        <v/>
      </c>
      <c r="O40" s="85" t="str">
        <f>IF(COUNTIFS('Base Diária'!$A$2:$A$2296,$A40,'Base Diária'!$F$2:$F$2296,O$4,'Base Diária'!$P$2:$P$2296,"Sim")=0,"",SUMIFS('Base Diária'!$N$2:$N$2296,'Base Diária'!$A$2:$A$2296,$A40,'Base Diária'!$F$2:$F$2296,O$4))</f>
        <v/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2</v>
      </c>
      <c r="AQ40" s="86">
        <f>IFERROR(INDEX('Painel Empregado'!$J$5:$J$63,MATCH($A40,'Painel Empregado'!$A$5:$A$63,0)),"")</f>
        <v>0.88680659670164919</v>
      </c>
      <c r="AR40" s="86">
        <f>IFERROR(INDEX('Painel Empregado'!$M$5:$M$63,MATCH($A40,'Painel Empregado'!$A$5:$A$63,0)),"")</f>
        <v>1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 t="str">
        <f>IF(COUNTIFS('Base Diária'!$A$2:$A$2296,$A41,'Base Diária'!$F$2:$F$2296,H$4,'Base Diária'!$P$2:$P$2296,"Sim")=0,"",SUMIFS('Base Diária'!$N$2:$N$2296,'Base Diária'!$A$2:$A$2296,$A41,'Base Diária'!$F$2:$F$2296,H$4))</f>
        <v/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 t="str">
        <f>IF(COUNTIFS('Base Diária'!$A$2:$A$2296,$A41,'Base Diária'!$F$2:$F$2296,J$4,'Base Diária'!$P$2:$P$2296,"Sim")=0,"",SUMIFS('Base Diária'!$N$2:$N$2296,'Base Diária'!$A$2:$A$2296,$A41,'Base Diária'!$F$2:$F$2296,J$4))</f>
        <v/>
      </c>
      <c r="K41" s="85" t="str">
        <f>IF(COUNTIFS('Base Diária'!$A$2:$A$2296,$A41,'Base Diária'!$F$2:$F$2296,K$4,'Base Diária'!$P$2:$P$2296,"Sim")=0,"",SUMIFS('Base Diária'!$N$2:$N$2296,'Base Diária'!$A$2:$A$2296,$A41,'Base Diária'!$F$2:$F$2296,K$4))</f>
        <v/>
      </c>
      <c r="L41" s="85" t="str">
        <f>IF(COUNTIFS('Base Diária'!$A$2:$A$2296,$A41,'Base Diária'!$F$2:$F$2296,L$4,'Base Diária'!$P$2:$P$2296,"Sim")=0,"",SUMIFS('Base Diária'!$N$2:$N$2296,'Base Diária'!$A$2:$A$2296,$A41,'Base Diária'!$F$2:$F$2296,L$4))</f>
        <v/>
      </c>
      <c r="M41" s="85" t="str">
        <f>IF(COUNTIFS('Base Diária'!$A$2:$A$2296,$A41,'Base Diária'!$F$2:$F$2296,M$4,'Base Diária'!$P$2:$P$2296,"Sim")=0,"",SUMIFS('Base Diária'!$N$2:$N$2296,'Base Diária'!$A$2:$A$2296,$A41,'Base Diária'!$F$2:$F$2296,M$4))</f>
        <v/>
      </c>
      <c r="N41" s="85" t="str">
        <f>IF(COUNTIFS('Base Diária'!$A$2:$A$2296,$A41,'Base Diária'!$F$2:$F$2296,N$4,'Base Diária'!$P$2:$P$2296,"Sim")=0,"",SUMIFS('Base Diária'!$N$2:$N$2296,'Base Diária'!$A$2:$A$2296,$A41,'Base Diária'!$F$2:$F$2296,N$4))</f>
        <v/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2</v>
      </c>
      <c r="AQ41" s="86">
        <f>IFERROR(INDEX('Painel Empregado'!$J$5:$J$63,MATCH($A41,'Painel Empregado'!$A$5:$A$63,0)),"")</f>
        <v>0.8728813559322034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</v>
      </c>
      <c r="H42" s="85" t="str">
        <f>IF(COUNTIFS('Base Diária'!$A$2:$A$2296,$A42,'Base Diária'!$F$2:$F$2296,H$4,'Base Diária'!$P$2:$P$2296,"Sim")=0,"",SUMIFS('Base Diária'!$N$2:$N$2296,'Base Diária'!$A$2:$A$2296,$A42,'Base Diária'!$F$2:$F$2296,H$4))</f>
        <v/>
      </c>
      <c r="I42" s="85" t="str">
        <f>IF(COUNTIFS('Base Diária'!$A$2:$A$2296,$A42,'Base Diária'!$F$2:$F$2296,I$4,'Base Diária'!$P$2:$P$2296,"Sim")=0,"",SUMIFS('Base Diária'!$N$2:$N$2296,'Base Diária'!$A$2:$A$2296,$A42,'Base Diária'!$F$2:$F$2296,I$4))</f>
        <v/>
      </c>
      <c r="J42" s="85" t="str">
        <f>IF(COUNTIFS('Base Diária'!$A$2:$A$2296,$A42,'Base Diária'!$F$2:$F$2296,J$4,'Base Diária'!$P$2:$P$2296,"Sim")=0,"",SUMIFS('Base Diária'!$N$2:$N$2296,'Base Diária'!$A$2:$A$2296,$A42,'Base Diária'!$F$2:$F$2296,J$4))</f>
        <v/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 t="str">
        <f>IF(COUNTIFS('Base Diária'!$A$2:$A$2296,$A42,'Base Diária'!$F$2:$F$2296,L$4,'Base Diária'!$P$2:$P$2296,"Sim")=0,"",SUMIFS('Base Diária'!$N$2:$N$2296,'Base Diária'!$A$2:$A$2296,$A42,'Base Diária'!$F$2:$F$2296,L$4))</f>
        <v/>
      </c>
      <c r="M42" s="85" t="str">
        <f>IF(COUNTIFS('Base Diária'!$A$2:$A$2296,$A42,'Base Diária'!$F$2:$F$2296,M$4,'Base Diária'!$P$2:$P$2296,"Sim")=0,"",SUMIFS('Base Diária'!$N$2:$N$2296,'Base Diária'!$A$2:$A$2296,$A42,'Base Diária'!$F$2:$F$2296,M$4))</f>
        <v/>
      </c>
      <c r="N42" s="85" t="str">
        <f>IF(COUNTIFS('Base Diária'!$A$2:$A$2296,$A42,'Base Diária'!$F$2:$F$2296,N$4,'Base Diária'!$P$2:$P$2296,"Sim")=0,"",SUMIFS('Base Diária'!$N$2:$N$2296,'Base Diária'!$A$2:$A$2296,$A42,'Base Diária'!$F$2:$F$2296,N$4))</f>
        <v/>
      </c>
      <c r="O42" s="85" t="str">
        <f>IF(COUNTIFS('Base Diária'!$A$2:$A$2296,$A42,'Base Diária'!$F$2:$F$2296,O$4,'Base Diária'!$P$2:$P$2296,"Sim")=0,"",SUMIFS('Base Diária'!$N$2:$N$2296,'Base Diária'!$A$2:$A$2296,$A42,'Base Diária'!$F$2:$F$2296,O$4))</f>
        <v/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1</v>
      </c>
      <c r="AQ42" s="86">
        <f>IFERROR(INDEX('Painel Empregado'!$J$5:$J$63,MATCH($A42,'Painel Empregado'!$A$5:$A$63,0)),"")</f>
        <v>0.96701846965699212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>
        <f>IF(COUNTIFS('Base Diária'!$A$2:$A$2296,$A43,'Base Diária'!$F$2:$F$2296,G$4,'Base Diária'!$P$2:$P$2296,"Sim")=0,"",SUMIFS('Base Diária'!$N$2:$N$2296,'Base Diária'!$A$2:$A$2296,$A43,'Base Diária'!$F$2:$F$2296,G$4))</f>
        <v>0.57840909090909087</v>
      </c>
      <c r="H43" s="85" t="str">
        <f>IF(COUNTIFS('Base Diária'!$A$2:$A$2296,$A43,'Base Diária'!$F$2:$F$2296,H$4,'Base Diária'!$P$2:$P$2296,"Sim")=0,"",SUMIFS('Base Diária'!$N$2:$N$2296,'Base Diária'!$A$2:$A$2296,$A43,'Base Diária'!$F$2:$F$2296,H$4))</f>
        <v/>
      </c>
      <c r="I43" s="85" t="str">
        <f>IF(COUNTIFS('Base Diária'!$A$2:$A$2296,$A43,'Base Diária'!$F$2:$F$2296,I$4,'Base Diária'!$P$2:$P$2296,"Sim")=0,"",SUMIFS('Base Diária'!$N$2:$N$2296,'Base Diária'!$A$2:$A$2296,$A43,'Base Diária'!$F$2:$F$2296,I$4))</f>
        <v/>
      </c>
      <c r="J43" s="85" t="str">
        <f>IF(COUNTIFS('Base Diária'!$A$2:$A$2296,$A43,'Base Diária'!$F$2:$F$2296,J$4,'Base Diária'!$P$2:$P$2296,"Sim")=0,"",SUMIFS('Base Diária'!$N$2:$N$2296,'Base Diária'!$A$2:$A$2296,$A43,'Base Diária'!$F$2:$F$2296,J$4))</f>
        <v/>
      </c>
      <c r="K43" s="85" t="str">
        <f>IF(COUNTIFS('Base Diária'!$A$2:$A$2296,$A43,'Base Diária'!$F$2:$F$2296,K$4,'Base Diária'!$P$2:$P$2296,"Sim")=0,"",SUMIFS('Base Diária'!$N$2:$N$2296,'Base Diária'!$A$2:$A$2296,$A43,'Base Diária'!$F$2:$F$2296,K$4))</f>
        <v/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 t="str">
        <f>IF(COUNTIFS('Base Diária'!$A$2:$A$2296,$A43,'Base Diária'!$F$2:$F$2296,M$4,'Base Diária'!$P$2:$P$2296,"Sim")=0,"",SUMIFS('Base Diária'!$N$2:$N$2296,'Base Diária'!$A$2:$A$2296,$A43,'Base Diária'!$F$2:$F$2296,M$4))</f>
        <v/>
      </c>
      <c r="N43" s="85" t="str">
        <f>IF(COUNTIFS('Base Diária'!$A$2:$A$2296,$A43,'Base Diária'!$F$2:$F$2296,N$4,'Base Diária'!$P$2:$P$2296,"Sim")=0,"",SUMIFS('Base Diária'!$N$2:$N$2296,'Base Diária'!$A$2:$A$2296,$A43,'Base Diária'!$F$2:$F$2296,N$4))</f>
        <v/>
      </c>
      <c r="O43" s="85" t="str">
        <f>IF(COUNTIFS('Base Diária'!$A$2:$A$2296,$A43,'Base Diária'!$F$2:$F$2296,O$4,'Base Diária'!$P$2:$P$2296,"Sim")=0,"",SUMIFS('Base Diária'!$N$2:$N$2296,'Base Diária'!$A$2:$A$2296,$A43,'Base Diária'!$F$2:$F$2296,O$4))</f>
        <v/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2</v>
      </c>
      <c r="AQ43" s="86">
        <f>IFERROR(INDEX('Painel Empregado'!$J$5:$J$63,MATCH($A43,'Painel Empregado'!$A$5:$A$63,0)),"")</f>
        <v>0.69204545454545452</v>
      </c>
      <c r="AR43" s="86">
        <f>IFERROR(INDEX('Painel Empregado'!$M$5:$M$63,MATCH($A43,'Painel Empregado'!$A$5:$A$63,0)),"")</f>
        <v>0.5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Crítico</v>
      </c>
    </row>
    <row r="44" spans="1:46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>
        <f>IF(COUNTIFS('Base Diária'!$A$2:$A$2296,$A44,'Base Diária'!$F$2:$F$2296,G$4,'Base Diária'!$P$2:$P$2296,"Sim")=0,"",SUMIFS('Base Diária'!$N$2:$N$2296,'Base Diária'!$A$2:$A$2296,$A44,'Base Diária'!$F$2:$F$2296,G$4))</f>
        <v>0</v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 t="str">
        <f>IF(COUNTIFS('Base Diária'!$A$2:$A$2296,$A44,'Base Diária'!$F$2:$F$2296,I$4,'Base Diária'!$P$2:$P$2296,"Sim")=0,"",SUMIFS('Base Diária'!$N$2:$N$2296,'Base Diária'!$A$2:$A$2296,$A44,'Base Diária'!$F$2:$F$2296,I$4))</f>
        <v/>
      </c>
      <c r="J44" s="85" t="str">
        <f>IF(COUNTIFS('Base Diária'!$A$2:$A$2296,$A44,'Base Diária'!$F$2:$F$2296,J$4,'Base Diária'!$P$2:$P$2296,"Sim")=0,"",SUMIFS('Base Diária'!$N$2:$N$2296,'Base Diária'!$A$2:$A$2296,$A44,'Base Diária'!$F$2:$F$2296,J$4))</f>
        <v/>
      </c>
      <c r="K44" s="85" t="str">
        <f>IF(COUNTIFS('Base Diária'!$A$2:$A$2296,$A44,'Base Diária'!$F$2:$F$2296,K$4,'Base Diária'!$P$2:$P$2296,"Sim")=0,"",SUMIFS('Base Diária'!$N$2:$N$2296,'Base Diária'!$A$2:$A$2296,$A44,'Base Diária'!$F$2:$F$2296,K$4))</f>
        <v/>
      </c>
      <c r="L44" s="85" t="str">
        <f>IF(COUNTIFS('Base Diária'!$A$2:$A$2296,$A44,'Base Diária'!$F$2:$F$2296,L$4,'Base Diária'!$P$2:$P$2296,"Sim")=0,"",SUMIFS('Base Diária'!$N$2:$N$2296,'Base Diária'!$A$2:$A$2296,$A44,'Base Diária'!$F$2:$F$2296,L$4))</f>
        <v/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 t="str">
        <f>IF(COUNTIFS('Base Diária'!$A$2:$A$2296,$A44,'Base Diária'!$F$2:$F$2296,O$4,'Base Diária'!$P$2:$P$2296,"Sim")=0,"",SUMIFS('Base Diária'!$N$2:$N$2296,'Base Diária'!$A$2:$A$2296,$A44,'Base Diária'!$F$2:$F$2296,O$4))</f>
        <v/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1</v>
      </c>
      <c r="AQ44" s="86">
        <f>IFERROR(INDEX('Painel Empregado'!$J$5:$J$63,MATCH($A44,'Painel Empregado'!$A$5:$A$63,0)),"")</f>
        <v>0.75112443778110938</v>
      </c>
      <c r="AR44" s="86">
        <f>IFERROR(INDEX('Painel Empregado'!$M$5:$M$63,MATCH($A44,'Painel Empregado'!$A$5:$A$63,0)),"")</f>
        <v>0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Crítico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 t="str">
        <f>IF(COUNTIFS('Base Diária'!$A$2:$A$2296,$A45,'Base Diária'!$F$2:$F$2296,H$4,'Base Diária'!$P$2:$P$2296,"Sim")=0,"",SUMIFS('Base Diária'!$N$2:$N$2296,'Base Diária'!$A$2:$A$2296,$A45,'Base Diária'!$F$2:$F$2296,H$4))</f>
        <v/>
      </c>
      <c r="I45" s="85" t="str">
        <f>IF(COUNTIFS('Base Diária'!$A$2:$A$2296,$A45,'Base Diária'!$F$2:$F$2296,I$4,'Base Diária'!$P$2:$P$2296,"Sim")=0,"",SUMIFS('Base Diária'!$N$2:$N$2296,'Base Diária'!$A$2:$A$2296,$A45,'Base Diária'!$F$2:$F$2296,I$4))</f>
        <v/>
      </c>
      <c r="J45" s="85" t="str">
        <f>IF(COUNTIFS('Base Diária'!$A$2:$A$2296,$A45,'Base Diária'!$F$2:$F$2296,J$4,'Base Diária'!$P$2:$P$2296,"Sim")=0,"",SUMIFS('Base Diária'!$N$2:$N$2296,'Base Diária'!$A$2:$A$2296,$A45,'Base Diária'!$F$2:$F$2296,J$4))</f>
        <v/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 t="str">
        <f>IF(COUNTIFS('Base Diária'!$A$2:$A$2296,$A45,'Base Diária'!$F$2:$F$2296,M$4,'Base Diária'!$P$2:$P$2296,"Sim")=0,"",SUMIFS('Base Diária'!$N$2:$N$2296,'Base Diária'!$A$2:$A$2296,$A45,'Base Diária'!$F$2:$F$2296,M$4))</f>
        <v/>
      </c>
      <c r="N45" s="85" t="str">
        <f>IF(COUNTIFS('Base Diária'!$A$2:$A$2296,$A45,'Base Diária'!$F$2:$F$2296,N$4,'Base Diária'!$P$2:$P$2296,"Sim")=0,"",SUMIFS('Base Diária'!$N$2:$N$2296,'Base Diária'!$A$2:$A$2296,$A45,'Base Diária'!$F$2:$F$2296,N$4))</f>
        <v/>
      </c>
      <c r="O45" s="85" t="str">
        <f>IF(COUNTIFS('Base Diária'!$A$2:$A$2296,$A45,'Base Diária'!$F$2:$F$2296,O$4,'Base Diária'!$P$2:$P$2296,"Sim")=0,"",SUMIFS('Base Diária'!$N$2:$N$2296,'Base Diária'!$A$2:$A$2296,$A45,'Base Diária'!$F$2:$F$2296,O$4))</f>
        <v/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1</v>
      </c>
      <c r="AQ45" s="86">
        <f>IFERROR(INDEX('Painel Empregado'!$J$5:$J$63,MATCH($A45,'Painel Empregado'!$A$5:$A$63,0)),"")</f>
        <v>0.86931818181818177</v>
      </c>
      <c r="AR45" s="86">
        <f>IFERROR(INDEX('Painel Empregado'!$M$5:$M$63,MATCH($A45,'Painel Empregado'!$A$5:$A$63,0)),"")</f>
        <v>1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Na meta</v>
      </c>
    </row>
    <row r="46" spans="1:46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0.76253298153034288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0.52638522427440637</v>
      </c>
      <c r="H46" s="85" t="str">
        <f>IF(COUNTIFS('Base Diária'!$A$2:$A$2296,$A46,'Base Diária'!$F$2:$F$2296,H$4,'Base Diária'!$P$2:$P$2296,"Sim")=0,"",SUMIFS('Base Diária'!$N$2:$N$2296,'Base Diária'!$A$2:$A$2296,$A46,'Base Diária'!$F$2:$F$2296,H$4))</f>
        <v/>
      </c>
      <c r="I46" s="85" t="str">
        <f>IF(COUNTIFS('Base Diária'!$A$2:$A$2296,$A46,'Base Diária'!$F$2:$F$2296,I$4,'Base Diária'!$P$2:$P$2296,"Sim")=0,"",SUMIFS('Base Diária'!$N$2:$N$2296,'Base Diária'!$A$2:$A$2296,$A46,'Base Diária'!$F$2:$F$2296,I$4))</f>
        <v/>
      </c>
      <c r="J46" s="85" t="str">
        <f>IF(COUNTIFS('Base Diária'!$A$2:$A$2296,$A46,'Base Diária'!$F$2:$F$2296,J$4,'Base Diária'!$P$2:$P$2296,"Sim")=0,"",SUMIFS('Base Diária'!$N$2:$N$2296,'Base Diária'!$A$2:$A$2296,$A46,'Base Diária'!$F$2:$F$2296,J$4))</f>
        <v/>
      </c>
      <c r="K46" s="85" t="str">
        <f>IF(COUNTIFS('Base Diária'!$A$2:$A$2296,$A46,'Base Diária'!$F$2:$F$2296,K$4,'Base Diária'!$P$2:$P$2296,"Sim")=0,"",SUMIFS('Base Diária'!$N$2:$N$2296,'Base Diária'!$A$2:$A$2296,$A46,'Base Diária'!$F$2:$F$2296,K$4))</f>
        <v/>
      </c>
      <c r="L46" s="85" t="str">
        <f>IF(COUNTIFS('Base Diária'!$A$2:$A$2296,$A46,'Base Diária'!$F$2:$F$2296,L$4,'Base Diária'!$P$2:$P$2296,"Sim")=0,"",SUMIFS('Base Diária'!$N$2:$N$2296,'Base Diária'!$A$2:$A$2296,$A46,'Base Diária'!$F$2:$F$2296,L$4))</f>
        <v/>
      </c>
      <c r="M46" s="85" t="str">
        <f>IF(COUNTIFS('Base Diária'!$A$2:$A$2296,$A46,'Base Diária'!$F$2:$F$2296,M$4,'Base Diária'!$P$2:$P$2296,"Sim")=0,"",SUMIFS('Base Diária'!$N$2:$N$2296,'Base Diária'!$A$2:$A$2296,$A46,'Base Diária'!$F$2:$F$2296,M$4))</f>
        <v/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 t="str">
        <f>IF(COUNTIFS('Base Diária'!$A$2:$A$2296,$A46,'Base Diária'!$F$2:$F$2296,O$4,'Base Diária'!$P$2:$P$2296,"Sim")=0,"",SUMIFS('Base Diária'!$N$2:$N$2296,'Base Diária'!$A$2:$A$2296,$A46,'Base Diária'!$F$2:$F$2296,O$4))</f>
        <v/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2</v>
      </c>
      <c r="AQ46" s="86">
        <f>IFERROR(INDEX('Painel Empregado'!$J$5:$J$63,MATCH($A46,'Painel Empregado'!$A$5:$A$63,0)),"")</f>
        <v>0.64445910290237463</v>
      </c>
      <c r="AR46" s="86">
        <f>IFERROR(INDEX('Painel Empregado'!$M$5:$M$63,MATCH($A46,'Painel Empregado'!$A$5:$A$63,0)),"")</f>
        <v>0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Crítico</v>
      </c>
    </row>
    <row r="47" spans="1:46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0.62401055408970985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0.15567282321899736</v>
      </c>
      <c r="H47" s="85" t="str">
        <f>IF(COUNTIFS('Base Diária'!$A$2:$A$2296,$A47,'Base Diária'!$F$2:$F$2296,H$4,'Base Diária'!$P$2:$P$2296,"Sim")=0,"",SUMIFS('Base Diária'!$N$2:$N$2296,'Base Diária'!$A$2:$A$2296,$A47,'Base Diária'!$F$2:$F$2296,H$4))</f>
        <v/>
      </c>
      <c r="I47" s="85" t="str">
        <f>IF(COUNTIFS('Base Diária'!$A$2:$A$2296,$A47,'Base Diária'!$F$2:$F$2296,I$4,'Base Diária'!$P$2:$P$2296,"Sim")=0,"",SUMIFS('Base Diária'!$N$2:$N$2296,'Base Diária'!$A$2:$A$2296,$A47,'Base Diária'!$F$2:$F$2296,I$4))</f>
        <v/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 t="str">
        <f>IF(COUNTIFS('Base Diária'!$A$2:$A$2296,$A47,'Base Diária'!$F$2:$F$2296,K$4,'Base Diária'!$P$2:$P$2296,"Sim")=0,"",SUMIFS('Base Diária'!$N$2:$N$2296,'Base Diária'!$A$2:$A$2296,$A47,'Base Diária'!$F$2:$F$2296,K$4))</f>
        <v/>
      </c>
      <c r="L47" s="85" t="str">
        <f>IF(COUNTIFS('Base Diária'!$A$2:$A$2296,$A47,'Base Diária'!$F$2:$F$2296,L$4,'Base Diária'!$P$2:$P$2296,"Sim")=0,"",SUMIFS('Base Diária'!$N$2:$N$2296,'Base Diária'!$A$2:$A$2296,$A47,'Base Diária'!$F$2:$F$2296,L$4))</f>
        <v/>
      </c>
      <c r="M47" s="85" t="str">
        <f>IF(COUNTIFS('Base Diária'!$A$2:$A$2296,$A47,'Base Diária'!$F$2:$F$2296,M$4,'Base Diária'!$P$2:$P$2296,"Sim")=0,"",SUMIFS('Base Diária'!$N$2:$N$2296,'Base Diária'!$A$2:$A$2296,$A47,'Base Diária'!$F$2:$F$2296,M$4))</f>
        <v/>
      </c>
      <c r="N47" s="85" t="str">
        <f>IF(COUNTIFS('Base Diária'!$A$2:$A$2296,$A47,'Base Diária'!$F$2:$F$2296,N$4,'Base Diária'!$P$2:$P$2296,"Sim")=0,"",SUMIFS('Base Diária'!$N$2:$N$2296,'Base Diária'!$A$2:$A$2296,$A47,'Base Diária'!$F$2:$F$2296,N$4))</f>
        <v/>
      </c>
      <c r="O47" s="85" t="str">
        <f>IF(COUNTIFS('Base Diária'!$A$2:$A$2296,$A47,'Base Diária'!$F$2:$F$2296,O$4,'Base Diária'!$P$2:$P$2296,"Sim")=0,"",SUMIFS('Base Diária'!$N$2:$N$2296,'Base Diária'!$A$2:$A$2296,$A47,'Base Diária'!$F$2:$F$2296,O$4))</f>
        <v/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2</v>
      </c>
      <c r="AQ47" s="86">
        <f>IFERROR(INDEX('Painel Empregado'!$J$5:$J$63,MATCH($A47,'Painel Empregado'!$A$5:$A$63,0)),"")</f>
        <v>0.38984168865435359</v>
      </c>
      <c r="AR47" s="86">
        <f>IFERROR(INDEX('Painel Empregado'!$M$5:$M$63,MATCH($A47,'Painel Empregado'!$A$5:$A$63,0)),"")</f>
        <v>0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Crítico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 t="str">
        <f>IF(COUNTIFS('Base Diária'!$A$2:$A$2296,$A48,'Base Diária'!$F$2:$F$2296,H$4,'Base Diária'!$P$2:$P$2296,"Sim")=0,"",SUMIFS('Base Diária'!$N$2:$N$2296,'Base Diária'!$A$2:$A$2296,$A48,'Base Diária'!$F$2:$F$2296,H$4))</f>
        <v/>
      </c>
      <c r="I48" s="85" t="str">
        <f>IF(COUNTIFS('Base Diária'!$A$2:$A$2296,$A48,'Base Diária'!$F$2:$F$2296,I$4,'Base Diária'!$P$2:$P$2296,"Sim")=0,"",SUMIFS('Base Diária'!$N$2:$N$2296,'Base Diária'!$A$2:$A$2296,$A48,'Base Diária'!$F$2:$F$2296,I$4))</f>
        <v/>
      </c>
      <c r="J48" s="85" t="str">
        <f>IF(COUNTIFS('Base Diária'!$A$2:$A$2296,$A48,'Base Diária'!$F$2:$F$2296,J$4,'Base Diária'!$P$2:$P$2296,"Sim")=0,"",SUMIFS('Base Diária'!$N$2:$N$2296,'Base Diária'!$A$2:$A$2296,$A48,'Base Diária'!$F$2:$F$2296,J$4))</f>
        <v/>
      </c>
      <c r="K48" s="85" t="str">
        <f>IF(COUNTIFS('Base Diária'!$A$2:$A$2296,$A48,'Base Diária'!$F$2:$F$2296,K$4,'Base Diária'!$P$2:$P$2296,"Sim")=0,"",SUMIFS('Base Diária'!$N$2:$N$2296,'Base Diária'!$A$2:$A$2296,$A48,'Base Diária'!$F$2:$F$2296,K$4))</f>
        <v/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 t="str">
        <f>IF(COUNTIFS('Base Diária'!$A$2:$A$2296,$A48,'Base Diária'!$F$2:$F$2296,M$4,'Base Diária'!$P$2:$P$2296,"Sim")=0,"",SUMIFS('Base Diária'!$N$2:$N$2296,'Base Diária'!$A$2:$A$2296,$A48,'Base Diária'!$F$2:$F$2296,M$4))</f>
        <v/>
      </c>
      <c r="N48" s="85" t="str">
        <f>IF(COUNTIFS('Base Diária'!$A$2:$A$2296,$A48,'Base Diária'!$F$2:$F$2296,N$4,'Base Diária'!$P$2:$P$2296,"Sim")=0,"",SUMIFS('Base Diária'!$N$2:$N$2296,'Base Diária'!$A$2:$A$2296,$A48,'Base Diária'!$F$2:$F$2296,N$4))</f>
        <v/>
      </c>
      <c r="O48" s="85" t="str">
        <f>IF(COUNTIFS('Base Diária'!$A$2:$A$2296,$A48,'Base Diária'!$F$2:$F$2296,O$4,'Base Diária'!$P$2:$P$2296,"Sim")=0,"",SUMIFS('Base Diária'!$N$2:$N$2296,'Base Diária'!$A$2:$A$2296,$A48,'Base Diária'!$F$2:$F$2296,O$4))</f>
        <v/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0</v>
      </c>
      <c r="AQ48" s="86" t="str">
        <f>IFERROR(INDEX('Painel Empregado'!$J$5:$J$63,MATCH($A48,'Painel Empregado'!$A$5:$A$63,0)),"")</f>
        <v/>
      </c>
      <c r="AR48" s="86" t="str">
        <f>IFERROR(INDEX('Painel Empregado'!$M$5:$M$63,MATCH($A48,'Painel Empregado'!$A$5:$A$63,0)),"")</f>
        <v/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Não mensurável</v>
      </c>
    </row>
    <row r="49" spans="1:46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</v>
      </c>
      <c r="H49" s="85" t="str">
        <f>IF(COUNTIFS('Base Diária'!$A$2:$A$2296,$A49,'Base Diária'!$F$2:$F$2296,H$4,'Base Diária'!$P$2:$P$2296,"Sim")=0,"",SUMIFS('Base Diária'!$N$2:$N$2296,'Base Diária'!$A$2:$A$2296,$A49,'Base Diária'!$F$2:$F$2296,H$4))</f>
        <v/>
      </c>
      <c r="I49" s="85" t="str">
        <f>IF(COUNTIFS('Base Diária'!$A$2:$A$2296,$A49,'Base Diária'!$F$2:$F$2296,I$4,'Base Diária'!$P$2:$P$2296,"Sim")=0,"",SUMIFS('Base Diária'!$N$2:$N$2296,'Base Diária'!$A$2:$A$2296,$A49,'Base Diária'!$F$2:$F$2296,I$4))</f>
        <v/>
      </c>
      <c r="J49" s="85" t="str">
        <f>IF(COUNTIFS('Base Diária'!$A$2:$A$2296,$A49,'Base Diária'!$F$2:$F$2296,J$4,'Base Diária'!$P$2:$P$2296,"Sim")=0,"",SUMIFS('Base Diária'!$N$2:$N$2296,'Base Diária'!$A$2:$A$2296,$A49,'Base Diária'!$F$2:$F$2296,J$4))</f>
        <v/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 t="str">
        <f>IF(COUNTIFS('Base Diária'!$A$2:$A$2296,$A49,'Base Diária'!$F$2:$F$2296,L$4,'Base Diária'!$P$2:$P$2296,"Sim")=0,"",SUMIFS('Base Diária'!$N$2:$N$2296,'Base Diária'!$A$2:$A$2296,$A49,'Base Diária'!$F$2:$F$2296,L$4))</f>
        <v/>
      </c>
      <c r="M49" s="85" t="str">
        <f>IF(COUNTIFS('Base Diária'!$A$2:$A$2296,$A49,'Base Diária'!$F$2:$F$2296,M$4,'Base Diária'!$P$2:$P$2296,"Sim")=0,"",SUMIFS('Base Diária'!$N$2:$N$2296,'Base Diária'!$A$2:$A$2296,$A49,'Base Diária'!$F$2:$F$2296,M$4))</f>
        <v/>
      </c>
      <c r="N49" s="85" t="str">
        <f>IF(COUNTIFS('Base Diária'!$A$2:$A$2296,$A49,'Base Diária'!$F$2:$F$2296,N$4,'Base Diária'!$P$2:$P$2296,"Sim")=0,"",SUMIFS('Base Diária'!$N$2:$N$2296,'Base Diária'!$A$2:$A$2296,$A49,'Base Diária'!$F$2:$F$2296,N$4))</f>
        <v/>
      </c>
      <c r="O49" s="85" t="str">
        <f>IF(COUNTIFS('Base Diária'!$A$2:$A$2296,$A49,'Base Diária'!$F$2:$F$2296,O$4,'Base Diária'!$P$2:$P$2296,"Sim")=0,"",SUMIFS('Base Diária'!$N$2:$N$2296,'Base Diária'!$A$2:$A$2296,$A49,'Base Diária'!$F$2:$F$2296,O$4))</f>
        <v/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0</v>
      </c>
      <c r="AQ49" s="86" t="str">
        <f>IFERROR(INDEX('Painel Empregado'!$J$5:$J$63,MATCH($A49,'Painel Empregado'!$A$5:$A$63,0)),"")</f>
        <v/>
      </c>
      <c r="AR49" s="86" t="str">
        <f>IFERROR(INDEX('Painel Empregado'!$M$5:$M$63,MATCH($A49,'Painel Empregado'!$A$5:$A$63,0)),"")</f>
        <v/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Não mensurável</v>
      </c>
    </row>
    <row r="50" spans="1:46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 t="str">
        <f>IF(COUNTIFS('Base Diária'!$A$2:$A$2296,$A50,'Base Diária'!$F$2:$F$2296,H$4,'Base Diária'!$P$2:$P$2296,"Sim")=0,"",SUMIFS('Base Diária'!$N$2:$N$2296,'Base Diária'!$A$2:$A$2296,$A50,'Base Diária'!$F$2:$F$2296,H$4))</f>
        <v/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 t="str">
        <f>IF(COUNTIFS('Base Diária'!$A$2:$A$2296,$A50,'Base Diária'!$F$2:$F$2296,J$4,'Base Diária'!$P$2:$P$2296,"Sim")=0,"",SUMIFS('Base Diária'!$N$2:$N$2296,'Base Diária'!$A$2:$A$2296,$A50,'Base Diária'!$F$2:$F$2296,J$4))</f>
        <v/>
      </c>
      <c r="K50" s="85" t="str">
        <f>IF(COUNTIFS('Base Diária'!$A$2:$A$2296,$A50,'Base Diária'!$F$2:$F$2296,K$4,'Base Diária'!$P$2:$P$2296,"Sim")=0,"",SUMIFS('Base Diária'!$N$2:$N$2296,'Base Diária'!$A$2:$A$2296,$A50,'Base Diária'!$F$2:$F$2296,K$4))</f>
        <v/>
      </c>
      <c r="L50" s="85" t="str">
        <f>IF(COUNTIFS('Base Diária'!$A$2:$A$2296,$A50,'Base Diária'!$F$2:$F$2296,L$4,'Base Diária'!$P$2:$P$2296,"Sim")=0,"",SUMIFS('Base Diária'!$N$2:$N$2296,'Base Diária'!$A$2:$A$2296,$A50,'Base Diária'!$F$2:$F$2296,L$4))</f>
        <v/>
      </c>
      <c r="M50" s="85" t="str">
        <f>IF(COUNTIFS('Base Diária'!$A$2:$A$2296,$A50,'Base Diária'!$F$2:$F$2296,M$4,'Base Diária'!$P$2:$P$2296,"Sim")=0,"",SUMIFS('Base Diária'!$N$2:$N$2296,'Base Diária'!$A$2:$A$2296,$A50,'Base Diária'!$F$2:$F$2296,M$4))</f>
        <v/>
      </c>
      <c r="N50" s="85" t="str">
        <f>IF(COUNTIFS('Base Diária'!$A$2:$A$2296,$A50,'Base Diária'!$F$2:$F$2296,N$4,'Base Diária'!$P$2:$P$2296,"Sim")=0,"",SUMIFS('Base Diária'!$N$2:$N$2296,'Base Diária'!$A$2:$A$2296,$A50,'Base Diária'!$F$2:$F$2296,N$4))</f>
        <v/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2</v>
      </c>
      <c r="AQ50" s="86">
        <f>IFERROR(INDEX('Painel Empregado'!$J$5:$J$63,MATCH($A50,'Painel Empregado'!$A$5:$A$63,0)),"")</f>
        <v>0.83572359843546284</v>
      </c>
      <c r="AR50" s="86">
        <f>IFERROR(INDEX('Painel Empregado'!$M$5:$M$63,MATCH($A50,'Painel Empregado'!$A$5:$A$63,0)),"")</f>
        <v>1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Na meta</v>
      </c>
    </row>
    <row r="51" spans="1:46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 t="str">
        <f>IF(COUNTIFS('Base Diária'!$A$2:$A$2296,$A52,'Base Diária'!$F$2:$F$2296,H$4,'Base Diária'!$P$2:$P$2296,"Sim")=0,"",SUMIFS('Base Diária'!$N$2:$N$2296,'Base Diária'!$A$2:$A$2296,$A52,'Base Diária'!$F$2:$F$2296,H$4))</f>
        <v/>
      </c>
      <c r="I52" s="85" t="str">
        <f>IF(COUNTIFS('Base Diária'!$A$2:$A$2296,$A52,'Base Diária'!$F$2:$F$2296,I$4,'Base Diária'!$P$2:$P$2296,"Sim")=0,"",SUMIFS('Base Diária'!$N$2:$N$2296,'Base Diária'!$A$2:$A$2296,$A52,'Base Diária'!$F$2:$F$2296,I$4))</f>
        <v/>
      </c>
      <c r="J52" s="85" t="str">
        <f>IF(COUNTIFS('Base Diária'!$A$2:$A$2296,$A52,'Base Diária'!$F$2:$F$2296,J$4,'Base Diária'!$P$2:$P$2296,"Sim")=0,"",SUMIFS('Base Diária'!$N$2:$N$2296,'Base Diária'!$A$2:$A$2296,$A52,'Base Diária'!$F$2:$F$2296,J$4))</f>
        <v/>
      </c>
      <c r="K52" s="85" t="str">
        <f>IF(COUNTIFS('Base Diária'!$A$2:$A$2296,$A52,'Base Diária'!$F$2:$F$2296,K$4,'Base Diária'!$P$2:$P$2296,"Sim")=0,"",SUMIFS('Base Diária'!$N$2:$N$2296,'Base Diária'!$A$2:$A$2296,$A52,'Base Diária'!$F$2:$F$2296,K$4))</f>
        <v/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 t="str">
        <f>IF(COUNTIFS('Base Diária'!$A$2:$A$2296,$A52,'Base Diária'!$F$2:$F$2296,N$4,'Base Diária'!$P$2:$P$2296,"Sim")=0,"",SUMIFS('Base Diária'!$N$2:$N$2296,'Base Diária'!$A$2:$A$2296,$A52,'Base Diária'!$F$2:$F$2296,N$4))</f>
        <v/>
      </c>
      <c r="O52" s="85" t="str">
        <f>IF(COUNTIFS('Base Diária'!$A$2:$A$2296,$A52,'Base Diária'!$F$2:$F$2296,O$4,'Base Diária'!$P$2:$P$2296,"Sim")=0,"",SUMIFS('Base Diária'!$N$2:$N$2296,'Base Diária'!$A$2:$A$2296,$A52,'Base Diária'!$F$2:$F$2296,O$4))</f>
        <v/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0</v>
      </c>
      <c r="AQ52" s="86" t="str">
        <f>IFERROR(INDEX('Painel Empregado'!$J$5:$J$63,MATCH($A52,'Painel Empregado'!$A$5:$A$63,0)),"")</f>
        <v/>
      </c>
      <c r="AR52" s="86" t="str">
        <f>IFERROR(INDEX('Painel Empregado'!$M$5:$M$63,MATCH($A52,'Painel Empregado'!$A$5:$A$63,0)),"")</f>
        <v/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Não mensurável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 t="str">
        <f>IF(COUNTIFS('Base Diária'!$A$2:$A$2296,$A53,'Base Diária'!$F$2:$F$2296,H$4,'Base Diária'!$P$2:$P$2296,"Sim")=0,"",SUMIFS('Base Diária'!$N$2:$N$2296,'Base Diária'!$A$2:$A$2296,$A53,'Base Diária'!$F$2:$F$2296,H$4))</f>
        <v/>
      </c>
      <c r="I53" s="85" t="str">
        <f>IF(COUNTIFS('Base Diária'!$A$2:$A$2296,$A53,'Base Diária'!$F$2:$F$2296,I$4,'Base Diária'!$P$2:$P$2296,"Sim")=0,"",SUMIFS('Base Diária'!$N$2:$N$2296,'Base Diária'!$A$2:$A$2296,$A53,'Base Diária'!$F$2:$F$2296,I$4))</f>
        <v/>
      </c>
      <c r="J53" s="85" t="str">
        <f>IF(COUNTIFS('Base Diária'!$A$2:$A$2296,$A53,'Base Diária'!$F$2:$F$2296,J$4,'Base Diária'!$P$2:$P$2296,"Sim")=0,"",SUMIFS('Base Diária'!$N$2:$N$2296,'Base Diária'!$A$2:$A$2296,$A53,'Base Diária'!$F$2:$F$2296,J$4))</f>
        <v/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 t="str">
        <f>IF(COUNTIFS('Base Diária'!$A$2:$A$2296,$A53,'Base Diária'!$F$2:$F$2296,L$4,'Base Diária'!$P$2:$P$2296,"Sim")=0,"",SUMIFS('Base Diária'!$N$2:$N$2296,'Base Diária'!$A$2:$A$2296,$A53,'Base Diária'!$F$2:$F$2296,L$4))</f>
        <v/>
      </c>
      <c r="M53" s="85" t="str">
        <f>IF(COUNTIFS('Base Diária'!$A$2:$A$2296,$A53,'Base Diária'!$F$2:$F$2296,M$4,'Base Diária'!$P$2:$P$2296,"Sim")=0,"",SUMIFS('Base Diária'!$N$2:$N$2296,'Base Diária'!$A$2:$A$2296,$A53,'Base Diária'!$F$2:$F$2296,M$4))</f>
        <v/>
      </c>
      <c r="N53" s="85" t="str">
        <f>IF(COUNTIFS('Base Diária'!$A$2:$A$2296,$A53,'Base Diária'!$F$2:$F$2296,N$4,'Base Diária'!$P$2:$P$2296,"Sim")=0,"",SUMIFS('Base Diária'!$N$2:$N$2296,'Base Diária'!$A$2:$A$2296,$A53,'Base Diária'!$F$2:$F$2296,N$4))</f>
        <v/>
      </c>
      <c r="O53" s="85" t="str">
        <f>IF(COUNTIFS('Base Diária'!$A$2:$A$2296,$A53,'Base Diária'!$F$2:$F$2296,O$4,'Base Diária'!$P$2:$P$2296,"Sim")=0,"",SUMIFS('Base Diária'!$N$2:$N$2296,'Base Diária'!$A$2:$A$2296,$A53,'Base Diária'!$F$2:$F$2296,O$4))</f>
        <v/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2</v>
      </c>
      <c r="AQ53" s="86">
        <f>IFERROR(INDEX('Painel Empregado'!$J$5:$J$63,MATCH($A53,'Painel Empregado'!$A$5:$A$63,0)),"")</f>
        <v>0.89147727272727262</v>
      </c>
      <c r="AR53" s="86">
        <f>IFERROR(INDEX('Painel Empregado'!$M$5:$M$63,MATCH($A53,'Painel Empregado'!$A$5:$A$63,0)),"")</f>
        <v>1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 t="str">
        <f>IF(COUNTIFS('Base Diária'!$A$2:$A$2296,$A54,'Base Diária'!$F$2:$F$2296,H$4,'Base Diária'!$P$2:$P$2296,"Sim")=0,"",SUMIFS('Base Diária'!$N$2:$N$2296,'Base Diária'!$A$2:$A$2296,$A54,'Base Diária'!$F$2:$F$2296,H$4))</f>
        <v/>
      </c>
      <c r="I54" s="85" t="str">
        <f>IF(COUNTIFS('Base Diária'!$A$2:$A$2296,$A54,'Base Diária'!$F$2:$F$2296,I$4,'Base Diária'!$P$2:$P$2296,"Sim")=0,"",SUMIFS('Base Diária'!$N$2:$N$2296,'Base Diária'!$A$2:$A$2296,$A54,'Base Diária'!$F$2:$F$2296,I$4))</f>
        <v/>
      </c>
      <c r="J54" s="85" t="str">
        <f>IF(COUNTIFS('Base Diária'!$A$2:$A$2296,$A54,'Base Diária'!$F$2:$F$2296,J$4,'Base Diária'!$P$2:$P$2296,"Sim")=0,"",SUMIFS('Base Diária'!$N$2:$N$2296,'Base Diária'!$A$2:$A$2296,$A54,'Base Diária'!$F$2:$F$2296,J$4))</f>
        <v/>
      </c>
      <c r="K54" s="85" t="str">
        <f>IF(COUNTIFS('Base Diária'!$A$2:$A$2296,$A54,'Base Diária'!$F$2:$F$2296,K$4,'Base Diária'!$P$2:$P$2296,"Sim")=0,"",SUMIFS('Base Diária'!$N$2:$N$2296,'Base Diária'!$A$2:$A$2296,$A54,'Base Diária'!$F$2:$F$2296,K$4))</f>
        <v/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 t="str">
        <f>IF(COUNTIFS('Base Diária'!$A$2:$A$2296,$A54,'Base Diária'!$F$2:$F$2296,M$4,'Base Diária'!$P$2:$P$2296,"Sim")=0,"",SUMIFS('Base Diária'!$N$2:$N$2296,'Base Diária'!$A$2:$A$2296,$A54,'Base Diária'!$F$2:$F$2296,M$4))</f>
        <v/>
      </c>
      <c r="N54" s="85" t="str">
        <f>IF(COUNTIFS('Base Diária'!$A$2:$A$2296,$A54,'Base Diária'!$F$2:$F$2296,N$4,'Base Diária'!$P$2:$P$2296,"Sim")=0,"",SUMIFS('Base Diária'!$N$2:$N$2296,'Base Diária'!$A$2:$A$2296,$A54,'Base Diária'!$F$2:$F$2296,N$4))</f>
        <v/>
      </c>
      <c r="O54" s="85" t="str">
        <f>IF(COUNTIFS('Base Diária'!$A$2:$A$2296,$A54,'Base Diária'!$F$2:$F$2296,O$4,'Base Diária'!$P$2:$P$2296,"Sim")=0,"",SUMIFS('Base Diária'!$N$2:$N$2296,'Base Diária'!$A$2:$A$2296,$A54,'Base Diária'!$F$2:$F$2296,O$4))</f>
        <v/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0</v>
      </c>
      <c r="AQ54" s="86" t="str">
        <f>IFERROR(INDEX('Painel Empregado'!$J$5:$J$63,MATCH($A54,'Painel Empregado'!$A$5:$A$63,0)),"")</f>
        <v/>
      </c>
      <c r="AR54" s="86" t="str">
        <f>IFERROR(INDEX('Painel Empregado'!$M$5:$M$63,MATCH($A54,'Painel Empregado'!$A$5:$A$63,0)),"")</f>
        <v/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Não mensurável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</v>
      </c>
      <c r="H55" s="85" t="str">
        <f>IF(COUNTIFS('Base Diária'!$A$2:$A$2296,$A55,'Base Diária'!$F$2:$F$2296,H$4,'Base Diária'!$P$2:$P$2296,"Sim")=0,"",SUMIFS('Base Diária'!$N$2:$N$2296,'Base Diária'!$A$2:$A$2296,$A55,'Base Diária'!$F$2:$F$2296,H$4))</f>
        <v/>
      </c>
      <c r="I55" s="85" t="str">
        <f>IF(COUNTIFS('Base Diária'!$A$2:$A$2296,$A55,'Base Diária'!$F$2:$F$2296,I$4,'Base Diária'!$P$2:$P$2296,"Sim")=0,"",SUMIFS('Base Diária'!$N$2:$N$2296,'Base Diária'!$A$2:$A$2296,$A55,'Base Diária'!$F$2:$F$2296,I$4))</f>
        <v/>
      </c>
      <c r="J55" s="85" t="str">
        <f>IF(COUNTIFS('Base Diária'!$A$2:$A$2296,$A55,'Base Diária'!$F$2:$F$2296,J$4,'Base Diária'!$P$2:$P$2296,"Sim")=0,"",SUMIFS('Base Diária'!$N$2:$N$2296,'Base Diária'!$A$2:$A$2296,$A55,'Base Diária'!$F$2:$F$2296,J$4))</f>
        <v/>
      </c>
      <c r="K55" s="85" t="str">
        <f>IF(COUNTIFS('Base Diária'!$A$2:$A$2296,$A55,'Base Diária'!$F$2:$F$2296,K$4,'Base Diária'!$P$2:$P$2296,"Sim")=0,"",SUMIFS('Base Diária'!$N$2:$N$2296,'Base Diária'!$A$2:$A$2296,$A55,'Base Diária'!$F$2:$F$2296,K$4))</f>
        <v/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 t="str">
        <f>IF(COUNTIFS('Base Diária'!$A$2:$A$2296,$A55,'Base Diária'!$F$2:$F$2296,M$4,'Base Diária'!$P$2:$P$2296,"Sim")=0,"",SUMIFS('Base Diária'!$N$2:$N$2296,'Base Diária'!$A$2:$A$2296,$A55,'Base Diária'!$F$2:$F$2296,M$4))</f>
        <v/>
      </c>
      <c r="N55" s="85" t="str">
        <f>IF(COUNTIFS('Base Diária'!$A$2:$A$2296,$A55,'Base Diária'!$F$2:$F$2296,N$4,'Base Diária'!$P$2:$P$2296,"Sim")=0,"",SUMIFS('Base Diária'!$N$2:$N$2296,'Base Diária'!$A$2:$A$2296,$A55,'Base Diária'!$F$2:$F$2296,N$4))</f>
        <v/>
      </c>
      <c r="O55" s="85" t="str">
        <f>IF(COUNTIFS('Base Diária'!$A$2:$A$2296,$A55,'Base Diária'!$F$2:$F$2296,O$4,'Base Diária'!$P$2:$P$2296,"Sim")=0,"",SUMIFS('Base Diária'!$N$2:$N$2296,'Base Diária'!$A$2:$A$2296,$A55,'Base Diária'!$F$2:$F$2296,O$4))</f>
        <v/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0</v>
      </c>
      <c r="AQ55" s="86" t="str">
        <f>IFERROR(INDEX('Painel Empregado'!$J$5:$J$63,MATCH($A55,'Painel Empregado'!$A$5:$A$63,0)),"")</f>
        <v/>
      </c>
      <c r="AR55" s="86" t="str">
        <f>IFERROR(INDEX('Painel Empregado'!$M$5:$M$63,MATCH($A55,'Painel Empregado'!$A$5:$A$63,0)),"")</f>
        <v/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Não mensurável</v>
      </c>
    </row>
    <row r="56" spans="1:46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 t="str">
        <f>IF(COUNTIFS('Base Diária'!$A$2:$A$2296,$A56,'Base Diária'!$F$2:$F$2296,H$4,'Base Diária'!$P$2:$P$2296,"Sim")=0,"",SUMIFS('Base Diária'!$N$2:$N$2296,'Base Diária'!$A$2:$A$2296,$A56,'Base Diária'!$F$2:$F$2296,H$4))</f>
        <v/>
      </c>
      <c r="I56" s="85" t="str">
        <f>IF(COUNTIFS('Base Diária'!$A$2:$A$2296,$A56,'Base Diária'!$F$2:$F$2296,I$4,'Base Diária'!$P$2:$P$2296,"Sim")=0,"",SUMIFS('Base Diária'!$N$2:$N$2296,'Base Diária'!$A$2:$A$2296,$A56,'Base Diária'!$F$2:$F$2296,I$4))</f>
        <v/>
      </c>
      <c r="J56" s="85" t="str">
        <f>IF(COUNTIFS('Base Diária'!$A$2:$A$2296,$A56,'Base Diária'!$F$2:$F$2296,J$4,'Base Diária'!$P$2:$P$2296,"Sim")=0,"",SUMIFS('Base Diária'!$N$2:$N$2296,'Base Diária'!$A$2:$A$2296,$A56,'Base Diária'!$F$2:$F$2296,J$4))</f>
        <v/>
      </c>
      <c r="K56" s="85" t="str">
        <f>IF(COUNTIFS('Base Diária'!$A$2:$A$2296,$A56,'Base Diária'!$F$2:$F$2296,K$4,'Base Diária'!$P$2:$P$2296,"Sim")=0,"",SUMIFS('Base Diária'!$N$2:$N$2296,'Base Diária'!$A$2:$A$2296,$A56,'Base Diária'!$F$2:$F$2296,K$4))</f>
        <v/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 t="str">
        <f>IF(COUNTIFS('Base Diária'!$A$2:$A$2296,$A56,'Base Diária'!$F$2:$F$2296,M$4,'Base Diária'!$P$2:$P$2296,"Sim")=0,"",SUMIFS('Base Diária'!$N$2:$N$2296,'Base Diária'!$A$2:$A$2296,$A56,'Base Diária'!$F$2:$F$2296,M$4))</f>
        <v/>
      </c>
      <c r="N56" s="85" t="str">
        <f>IF(COUNTIFS('Base Diária'!$A$2:$A$2296,$A56,'Base Diária'!$F$2:$F$2296,N$4,'Base Diária'!$P$2:$P$2296,"Sim")=0,"",SUMIFS('Base Diária'!$N$2:$N$2296,'Base Diária'!$A$2:$A$2296,$A56,'Base Diária'!$F$2:$F$2296,N$4))</f>
        <v/>
      </c>
      <c r="O56" s="85" t="str">
        <f>IF(COUNTIFS('Base Diária'!$A$2:$A$2296,$A56,'Base Diária'!$F$2:$F$2296,O$4,'Base Diária'!$P$2:$P$2296,"Sim")=0,"",SUMIFS('Base Diária'!$N$2:$N$2296,'Base Diária'!$A$2:$A$2296,$A56,'Base Diária'!$F$2:$F$2296,O$4))</f>
        <v/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1</v>
      </c>
      <c r="AQ56" s="86">
        <f>IFERROR(INDEX('Painel Empregado'!$J$5:$J$63,MATCH($A56,'Painel Empregado'!$A$5:$A$63,0)),"")</f>
        <v>1.0269865067466266</v>
      </c>
      <c r="AR56" s="86">
        <f>IFERROR(INDEX('Painel Empregado'!$M$5:$M$63,MATCH($A56,'Painel Empregado'!$A$5:$A$63,0)),"")</f>
        <v>1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 t="str">
        <f>IF(COUNTIFS('Base Diária'!$A$2:$A$2296,$A57,'Base Diária'!$F$2:$F$2296,H$4,'Base Diária'!$P$2:$P$2296,"Sim")=0,"",SUMIFS('Base Diária'!$N$2:$N$2296,'Base Diária'!$A$2:$A$2296,$A57,'Base Diária'!$F$2:$F$2296,H$4))</f>
        <v/>
      </c>
      <c r="I57" s="85" t="str">
        <f>IF(COUNTIFS('Base Diária'!$A$2:$A$2296,$A57,'Base Diária'!$F$2:$F$2296,I$4,'Base Diária'!$P$2:$P$2296,"Sim")=0,"",SUMIFS('Base Diária'!$N$2:$N$2296,'Base Diária'!$A$2:$A$2296,$A57,'Base Diária'!$F$2:$F$2296,I$4))</f>
        <v/>
      </c>
      <c r="J57" s="85" t="str">
        <f>IF(COUNTIFS('Base Diária'!$A$2:$A$2296,$A57,'Base Diária'!$F$2:$F$2296,J$4,'Base Diária'!$P$2:$P$2296,"Sim")=0,"",SUMIFS('Base Diária'!$N$2:$N$2296,'Base Diária'!$A$2:$A$2296,$A57,'Base Diária'!$F$2:$F$2296,J$4))</f>
        <v/>
      </c>
      <c r="K57" s="85" t="str">
        <f>IF(COUNTIFS('Base Diária'!$A$2:$A$2296,$A57,'Base Diária'!$F$2:$F$2296,K$4,'Base Diária'!$P$2:$P$2296,"Sim")=0,"",SUMIFS('Base Diária'!$N$2:$N$2296,'Base Diária'!$A$2:$A$2296,$A57,'Base Diária'!$F$2:$F$2296,K$4))</f>
        <v/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 t="str">
        <f>IF(COUNTIFS('Base Diária'!$A$2:$A$2296,$A57,'Base Diária'!$F$2:$F$2296,M$4,'Base Diária'!$P$2:$P$2296,"Sim")=0,"",SUMIFS('Base Diária'!$N$2:$N$2296,'Base Diária'!$A$2:$A$2296,$A57,'Base Diária'!$F$2:$F$2296,M$4))</f>
        <v/>
      </c>
      <c r="N57" s="85" t="str">
        <f>IF(COUNTIFS('Base Diária'!$A$2:$A$2296,$A57,'Base Diária'!$F$2:$F$2296,N$4,'Base Diária'!$P$2:$P$2296,"Sim")=0,"",SUMIFS('Base Diária'!$N$2:$N$2296,'Base Diária'!$A$2:$A$2296,$A57,'Base Diária'!$F$2:$F$2296,N$4))</f>
        <v/>
      </c>
      <c r="O57" s="85" t="str">
        <f>IF(COUNTIFS('Base Diária'!$A$2:$A$2296,$A57,'Base Diária'!$F$2:$F$2296,O$4,'Base Diária'!$P$2:$P$2296,"Sim")=0,"",SUMIFS('Base Diária'!$N$2:$N$2296,'Base Diária'!$A$2:$A$2296,$A57,'Base Diária'!$F$2:$F$2296,O$4))</f>
        <v/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2</v>
      </c>
      <c r="AQ57" s="86">
        <f>IFERROR(INDEX('Painel Empregado'!$J$5:$J$63,MATCH($A57,'Painel Empregado'!$A$5:$A$63,0)),"")</f>
        <v>0.93806818181818163</v>
      </c>
      <c r="AR57" s="86">
        <f>IFERROR(INDEX('Painel Empregado'!$M$5:$M$63,MATCH($A57,'Painel Empregado'!$A$5:$A$63,0)),"")</f>
        <v>1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 t="str">
        <f>IF(COUNTIFS('Base Diária'!$A$2:$A$2296,$A58,'Base Diária'!$F$2:$F$2296,H$4,'Base Diária'!$P$2:$P$2296,"Sim")=0,"",SUMIFS('Base Diária'!$N$2:$N$2296,'Base Diária'!$A$2:$A$2296,$A58,'Base Diária'!$F$2:$F$2296,H$4))</f>
        <v/>
      </c>
      <c r="I58" s="85" t="str">
        <f>IF(COUNTIFS('Base Diária'!$A$2:$A$2296,$A58,'Base Diária'!$F$2:$F$2296,I$4,'Base Diária'!$P$2:$P$2296,"Sim")=0,"",SUMIFS('Base Diária'!$N$2:$N$2296,'Base Diária'!$A$2:$A$2296,$A58,'Base Diária'!$F$2:$F$2296,I$4))</f>
        <v/>
      </c>
      <c r="J58" s="85" t="str">
        <f>IF(COUNTIFS('Base Diária'!$A$2:$A$2296,$A58,'Base Diária'!$F$2:$F$2296,J$4,'Base Diária'!$P$2:$P$2296,"Sim")=0,"",SUMIFS('Base Diária'!$N$2:$N$2296,'Base Diária'!$A$2:$A$2296,$A58,'Base Diária'!$F$2:$F$2296,J$4))</f>
        <v/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 t="str">
        <f>IF(COUNTIFS('Base Diária'!$A$2:$A$2296,$A58,'Base Diária'!$F$2:$F$2296,L$4,'Base Diária'!$P$2:$P$2296,"Sim")=0,"",SUMIFS('Base Diária'!$N$2:$N$2296,'Base Diária'!$A$2:$A$2296,$A58,'Base Diária'!$F$2:$F$2296,L$4))</f>
        <v/>
      </c>
      <c r="M58" s="85" t="str">
        <f>IF(COUNTIFS('Base Diária'!$A$2:$A$2296,$A58,'Base Diária'!$F$2:$F$2296,M$4,'Base Diária'!$P$2:$P$2296,"Sim")=0,"",SUMIFS('Base Diária'!$N$2:$N$2296,'Base Diária'!$A$2:$A$2296,$A58,'Base Diária'!$F$2:$F$2296,M$4))</f>
        <v/>
      </c>
      <c r="N58" s="85" t="str">
        <f>IF(COUNTIFS('Base Diária'!$A$2:$A$2296,$A58,'Base Diária'!$F$2:$F$2296,N$4,'Base Diária'!$P$2:$P$2296,"Sim")=0,"",SUMIFS('Base Diária'!$N$2:$N$2296,'Base Diária'!$A$2:$A$2296,$A58,'Base Diária'!$F$2:$F$2296,N$4))</f>
        <v/>
      </c>
      <c r="O58" s="85" t="str">
        <f>IF(COUNTIFS('Base Diária'!$A$2:$A$2296,$A58,'Base Diária'!$F$2:$F$2296,O$4,'Base Diária'!$P$2:$P$2296,"Sim")=0,"",SUMIFS('Base Diária'!$N$2:$N$2296,'Base Diária'!$A$2:$A$2296,$A58,'Base Diária'!$F$2:$F$2296,O$4))</f>
        <v/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2</v>
      </c>
      <c r="AQ58" s="86">
        <f>IFERROR(INDEX('Painel Empregado'!$J$5:$J$63,MATCH($A58,'Painel Empregado'!$A$5:$A$63,0)),"")</f>
        <v>0.85853976531942622</v>
      </c>
      <c r="AR58" s="86">
        <f>IFERROR(INDEX('Painel Empregado'!$M$5:$M$63,MATCH($A58,'Painel Empregado'!$A$5:$A$63,0)),"")</f>
        <v>1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 t="str">
        <f>IF(COUNTIFS('Base Diária'!$A$2:$A$2296,$A59,'Base Diária'!$F$2:$F$2296,H$4,'Base Diária'!$P$2:$P$2296,"Sim")=0,"",SUMIFS('Base Diária'!$N$2:$N$2296,'Base Diária'!$A$2:$A$2296,$A59,'Base Diária'!$F$2:$F$2296,H$4))</f>
        <v/>
      </c>
      <c r="I59" s="85" t="str">
        <f>IF(COUNTIFS('Base Diária'!$A$2:$A$2296,$A59,'Base Diária'!$F$2:$F$2296,I$4,'Base Diária'!$P$2:$P$2296,"Sim")=0,"",SUMIFS('Base Diária'!$N$2:$N$2296,'Base Diária'!$A$2:$A$2296,$A59,'Base Diária'!$F$2:$F$2296,I$4))</f>
        <v/>
      </c>
      <c r="J59" s="85" t="str">
        <f>IF(COUNTIFS('Base Diária'!$A$2:$A$2296,$A59,'Base Diária'!$F$2:$F$2296,J$4,'Base Diária'!$P$2:$P$2296,"Sim")=0,"",SUMIFS('Base Diária'!$N$2:$N$2296,'Base Diária'!$A$2:$A$2296,$A59,'Base Diária'!$F$2:$F$2296,J$4))</f>
        <v/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 t="str">
        <f>IF(COUNTIFS('Base Diária'!$A$2:$A$2296,$A59,'Base Diária'!$F$2:$F$2296,L$4,'Base Diária'!$P$2:$P$2296,"Sim")=0,"",SUMIFS('Base Diária'!$N$2:$N$2296,'Base Diária'!$A$2:$A$2296,$A59,'Base Diária'!$F$2:$F$2296,L$4))</f>
        <v/>
      </c>
      <c r="M59" s="85" t="str">
        <f>IF(COUNTIFS('Base Diária'!$A$2:$A$2296,$A59,'Base Diária'!$F$2:$F$2296,M$4,'Base Diária'!$P$2:$P$2296,"Sim")=0,"",SUMIFS('Base Diária'!$N$2:$N$2296,'Base Diária'!$A$2:$A$2296,$A59,'Base Diária'!$F$2:$F$2296,M$4))</f>
        <v/>
      </c>
      <c r="N59" s="85" t="str">
        <f>IF(COUNTIFS('Base Diária'!$A$2:$A$2296,$A59,'Base Diária'!$F$2:$F$2296,N$4,'Base Diária'!$P$2:$P$2296,"Sim")=0,"",SUMIFS('Base Diária'!$N$2:$N$2296,'Base Diária'!$A$2:$A$2296,$A59,'Base Diária'!$F$2:$F$2296,N$4))</f>
        <v/>
      </c>
      <c r="O59" s="85" t="str">
        <f>IF(COUNTIFS('Base Diária'!$A$2:$A$2296,$A59,'Base Diária'!$F$2:$F$2296,O$4,'Base Diária'!$P$2:$P$2296,"Sim")=0,"",SUMIFS('Base Diária'!$N$2:$N$2296,'Base Diária'!$A$2:$A$2296,$A59,'Base Diária'!$F$2:$F$2296,O$4))</f>
        <v/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2</v>
      </c>
      <c r="AQ59" s="86">
        <f>IFERROR(INDEX('Painel Empregado'!$J$5:$J$63,MATCH($A59,'Painel Empregado'!$A$5:$A$63,0)),"")</f>
        <v>0.78487614080834411</v>
      </c>
      <c r="AR59" s="86">
        <f>IFERROR(INDEX('Painel Empregado'!$M$5:$M$63,MATCH($A59,'Painel Empregado'!$A$5:$A$63,0)),"")</f>
        <v>0.5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Crítico</v>
      </c>
    </row>
    <row r="60" spans="1:46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0.79155672823218992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 t="str">
        <f>IF(COUNTIFS('Base Diária'!$A$2:$A$2296,$A60,'Base Diária'!$F$2:$F$2296,I$4,'Base Diária'!$P$2:$P$2296,"Sim")=0,"",SUMIFS('Base Diária'!$N$2:$N$2296,'Base Diária'!$A$2:$A$2296,$A60,'Base Diária'!$F$2:$F$2296,I$4))</f>
        <v/>
      </c>
      <c r="J60" s="85" t="str">
        <f>IF(COUNTIFS('Base Diária'!$A$2:$A$2296,$A60,'Base Diária'!$F$2:$F$2296,J$4,'Base Diária'!$P$2:$P$2296,"Sim")=0,"",SUMIFS('Base Diária'!$N$2:$N$2296,'Base Diária'!$A$2:$A$2296,$A60,'Base Diária'!$F$2:$F$2296,J$4))</f>
        <v/>
      </c>
      <c r="K60" s="85" t="str">
        <f>IF(COUNTIFS('Base Diária'!$A$2:$A$2296,$A60,'Base Diária'!$F$2:$F$2296,K$4,'Base Diária'!$P$2:$P$2296,"Sim")=0,"",SUMIFS('Base Diária'!$N$2:$N$2296,'Base Diária'!$A$2:$A$2296,$A60,'Base Diária'!$F$2:$F$2296,K$4))</f>
        <v/>
      </c>
      <c r="L60" s="85" t="str">
        <f>IF(COUNTIFS('Base Diária'!$A$2:$A$2296,$A60,'Base Diária'!$F$2:$F$2296,L$4,'Base Diária'!$P$2:$P$2296,"Sim")=0,"",SUMIFS('Base Diária'!$N$2:$N$2296,'Base Diária'!$A$2:$A$2296,$A60,'Base Diária'!$F$2:$F$2296,L$4))</f>
        <v/>
      </c>
      <c r="M60" s="85" t="str">
        <f>IF(COUNTIFS('Base Diária'!$A$2:$A$2296,$A60,'Base Diária'!$F$2:$F$2296,M$4,'Base Diária'!$P$2:$P$2296,"Sim")=0,"",SUMIFS('Base Diária'!$N$2:$N$2296,'Base Diária'!$A$2:$A$2296,$A60,'Base Diária'!$F$2:$F$2296,M$4))</f>
        <v/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 t="str">
        <f>IF(COUNTIFS('Base Diária'!$A$2:$A$2296,$A60,'Base Diária'!$F$2:$F$2296,O$4,'Base Diária'!$P$2:$P$2296,"Sim")=0,"",SUMIFS('Base Diária'!$N$2:$N$2296,'Base Diária'!$A$2:$A$2296,$A60,'Base Diária'!$F$2:$F$2296,O$4))</f>
        <v/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2</v>
      </c>
      <c r="AQ60" s="86">
        <f>IFERROR(INDEX('Painel Empregado'!$J$5:$J$63,MATCH($A60,'Painel Empregado'!$A$5:$A$63,0)),"")</f>
        <v>0.86609498680738795</v>
      </c>
      <c r="AR60" s="86">
        <f>IFERROR(INDEX('Painel Empregado'!$M$5:$M$63,MATCH($A60,'Painel Empregado'!$A$5:$A$63,0)),"")</f>
        <v>0.5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Atenção</v>
      </c>
    </row>
    <row r="61" spans="1:46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 t="str">
        <f>IF(COUNTIFS('Base Diária'!$A$2:$A$2296,$A61,'Base Diária'!$F$2:$F$2296,H$4,'Base Diária'!$P$2:$P$2296,"Sim")=0,"",SUMIFS('Base Diária'!$N$2:$N$2296,'Base Diária'!$A$2:$A$2296,$A61,'Base Diária'!$F$2:$F$2296,H$4))</f>
        <v/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 t="str">
        <f>IF(COUNTIFS('Base Diária'!$A$2:$A$2296,$A61,'Base Diária'!$F$2:$F$2296,J$4,'Base Diária'!$P$2:$P$2296,"Sim")=0,"",SUMIFS('Base Diária'!$N$2:$N$2296,'Base Diária'!$A$2:$A$2296,$A61,'Base Diária'!$F$2:$F$2296,J$4))</f>
        <v/>
      </c>
      <c r="K61" s="85" t="str">
        <f>IF(COUNTIFS('Base Diária'!$A$2:$A$2296,$A61,'Base Diária'!$F$2:$F$2296,K$4,'Base Diária'!$P$2:$P$2296,"Sim")=0,"",SUMIFS('Base Diária'!$N$2:$N$2296,'Base Diária'!$A$2:$A$2296,$A61,'Base Diária'!$F$2:$F$2296,K$4))</f>
        <v/>
      </c>
      <c r="L61" s="85" t="str">
        <f>IF(COUNTIFS('Base Diária'!$A$2:$A$2296,$A61,'Base Diária'!$F$2:$F$2296,L$4,'Base Diária'!$P$2:$P$2296,"Sim")=0,"",SUMIFS('Base Diária'!$N$2:$N$2296,'Base Diária'!$A$2:$A$2296,$A61,'Base Diária'!$F$2:$F$2296,L$4))</f>
        <v/>
      </c>
      <c r="M61" s="85" t="str">
        <f>IF(COUNTIFS('Base Diária'!$A$2:$A$2296,$A61,'Base Diária'!$F$2:$F$2296,M$4,'Base Diária'!$P$2:$P$2296,"Sim")=0,"",SUMIFS('Base Diária'!$N$2:$N$2296,'Base Diária'!$A$2:$A$2296,$A61,'Base Diária'!$F$2:$F$2296,M$4))</f>
        <v/>
      </c>
      <c r="N61" s="85" t="str">
        <f>IF(COUNTIFS('Base Diária'!$A$2:$A$2296,$A61,'Base Diária'!$F$2:$F$2296,N$4,'Base Diária'!$P$2:$P$2296,"Sim")=0,"",SUMIFS('Base Diária'!$N$2:$N$2296,'Base Diária'!$A$2:$A$2296,$A61,'Base Diária'!$F$2:$F$2296,N$4))</f>
        <v/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2</v>
      </c>
      <c r="AQ61" s="86">
        <f>IFERROR(INDEX('Painel Empregado'!$J$5:$J$63,MATCH($A61,'Painel Empregado'!$A$5:$A$63,0)),"")</f>
        <v>0.87796833773087068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 t="str">
        <f>IF(COUNTIFS('Base Diária'!$A$2:$A$2296,$A62,'Base Diária'!$F$2:$F$2296,H$4,'Base Diária'!$P$2:$P$2296,"Sim")=0,"",SUMIFS('Base Diária'!$N$2:$N$2296,'Base Diária'!$A$2:$A$2296,$A62,'Base Diária'!$F$2:$F$2296,H$4))</f>
        <v/>
      </c>
      <c r="I62" s="85" t="str">
        <f>IF(COUNTIFS('Base Diária'!$A$2:$A$2296,$A62,'Base Diária'!$F$2:$F$2296,I$4,'Base Diária'!$P$2:$P$2296,"Sim")=0,"",SUMIFS('Base Diária'!$N$2:$N$2296,'Base Diária'!$A$2:$A$2296,$A62,'Base Diária'!$F$2:$F$2296,I$4))</f>
        <v/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 t="str">
        <f>IF(COUNTIFS('Base Diária'!$A$2:$A$2296,$A62,'Base Diária'!$F$2:$F$2296,K$4,'Base Diária'!$P$2:$P$2296,"Sim")=0,"",SUMIFS('Base Diária'!$N$2:$N$2296,'Base Diária'!$A$2:$A$2296,$A62,'Base Diária'!$F$2:$F$2296,K$4))</f>
        <v/>
      </c>
      <c r="L62" s="85" t="str">
        <f>IF(COUNTIFS('Base Diária'!$A$2:$A$2296,$A62,'Base Diária'!$F$2:$F$2296,L$4,'Base Diária'!$P$2:$P$2296,"Sim")=0,"",SUMIFS('Base Diária'!$N$2:$N$2296,'Base Diária'!$A$2:$A$2296,$A62,'Base Diária'!$F$2:$F$2296,L$4))</f>
        <v/>
      </c>
      <c r="M62" s="85" t="str">
        <f>IF(COUNTIFS('Base Diária'!$A$2:$A$2296,$A62,'Base Diária'!$F$2:$F$2296,M$4,'Base Diária'!$P$2:$P$2296,"Sim")=0,"",SUMIFS('Base Diária'!$N$2:$N$2296,'Base Diária'!$A$2:$A$2296,$A62,'Base Diária'!$F$2:$F$2296,M$4))</f>
        <v/>
      </c>
      <c r="N62" s="85" t="str">
        <f>IF(COUNTIFS('Base Diária'!$A$2:$A$2296,$A62,'Base Diária'!$F$2:$F$2296,N$4,'Base Diária'!$P$2:$P$2296,"Sim")=0,"",SUMIFS('Base Diária'!$N$2:$N$2296,'Base Diária'!$A$2:$A$2296,$A62,'Base Diária'!$F$2:$F$2296,N$4))</f>
        <v/>
      </c>
      <c r="O62" s="85" t="str">
        <f>IF(COUNTIFS('Base Diária'!$A$2:$A$2296,$A62,'Base Diária'!$F$2:$F$2296,O$4,'Base Diária'!$P$2:$P$2296,"Sim")=0,"",SUMIFS('Base Diária'!$N$2:$N$2296,'Base Diária'!$A$2:$A$2296,$A62,'Base Diária'!$F$2:$F$2296,O$4))</f>
        <v/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2</v>
      </c>
      <c r="AQ62" s="86">
        <f>IFERROR(INDEX('Painel Empregado'!$J$5:$J$63,MATCH($A62,'Painel Empregado'!$A$5:$A$63,0)),"")</f>
        <v>0.56992084432717682</v>
      </c>
      <c r="AR62" s="86">
        <f>IFERROR(INDEX('Painel Empregado'!$M$5:$M$63,MATCH($A62,'Painel Empregado'!$A$5:$A$63,0)),"")</f>
        <v>0.5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 t="str">
        <f>IF(COUNTIFS('Base Diária'!$A$2:$A$2296,$A63,'Base Diária'!$F$2:$F$2296,H$4,'Base Diária'!$P$2:$P$2296,"Sim")=0,"",SUMIFS('Base Diária'!$N$2:$N$2296,'Base Diária'!$A$2:$A$2296,$A63,'Base Diária'!$F$2:$F$2296,H$4))</f>
        <v/>
      </c>
      <c r="I63" s="85" t="str">
        <f>IF(COUNTIFS('Base Diária'!$A$2:$A$2296,$A63,'Base Diária'!$F$2:$F$2296,I$4,'Base Diária'!$P$2:$P$2296,"Sim")=0,"",SUMIFS('Base Diária'!$N$2:$N$2296,'Base Diária'!$A$2:$A$2296,$A63,'Base Diária'!$F$2:$F$2296,I$4))</f>
        <v/>
      </c>
      <c r="J63" s="85" t="str">
        <f>IF(COUNTIFS('Base Diária'!$A$2:$A$2296,$A63,'Base Diária'!$F$2:$F$2296,J$4,'Base Diária'!$P$2:$P$2296,"Sim")=0,"",SUMIFS('Base Diária'!$N$2:$N$2296,'Base Diária'!$A$2:$A$2296,$A63,'Base Diária'!$F$2:$F$2296,J$4))</f>
        <v/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 t="str">
        <f>IF(COUNTIFS('Base Diária'!$A$2:$A$2296,$A63,'Base Diária'!$F$2:$F$2296,L$4,'Base Diária'!$P$2:$P$2296,"Sim")=0,"",SUMIFS('Base Diária'!$N$2:$N$2296,'Base Diária'!$A$2:$A$2296,$A63,'Base Diária'!$F$2:$F$2296,L$4))</f>
        <v/>
      </c>
      <c r="M63" s="85" t="str">
        <f>IF(COUNTIFS('Base Diária'!$A$2:$A$2296,$A63,'Base Diária'!$F$2:$F$2296,M$4,'Base Diária'!$P$2:$P$2296,"Sim")=0,"",SUMIFS('Base Diária'!$N$2:$N$2296,'Base Diária'!$A$2:$A$2296,$A63,'Base Diária'!$F$2:$F$2296,M$4))</f>
        <v/>
      </c>
      <c r="N63" s="85" t="str">
        <f>IF(COUNTIFS('Base Diária'!$A$2:$A$2296,$A63,'Base Diária'!$F$2:$F$2296,N$4,'Base Diária'!$P$2:$P$2296,"Sim")=0,"",SUMIFS('Base Diária'!$N$2:$N$2296,'Base Diária'!$A$2:$A$2296,$A63,'Base Diária'!$F$2:$F$2296,N$4))</f>
        <v/>
      </c>
      <c r="O63" s="85" t="str">
        <f>IF(COUNTIFS('Base Diária'!$A$2:$A$2296,$A63,'Base Diária'!$F$2:$F$2296,O$4,'Base Diária'!$P$2:$P$2296,"Sim")=0,"",SUMIFS('Base Diária'!$N$2:$N$2296,'Base Diária'!$A$2:$A$2296,$A63,'Base Diária'!$F$2:$F$2296,O$4))</f>
        <v/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2</v>
      </c>
      <c r="AQ63" s="86">
        <f>IFERROR(INDEX('Painel Empregado'!$J$5:$J$63,MATCH($A63,'Painel Empregado'!$A$5:$A$63,0)),"")</f>
        <v>0.89147727272727262</v>
      </c>
      <c r="AR63" s="86">
        <f>IFERROR(INDEX('Painel Empregado'!$M$5:$M$63,MATCH($A63,'Painel Empregado'!$A$5:$A$63,0)),"")</f>
        <v>1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Na meta</v>
      </c>
    </row>
    <row r="64" spans="1:46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0.48749999999999999</v>
      </c>
      <c r="H64" s="85" t="str">
        <f>IF(COUNTIFS('Base Diária'!$A$2:$A$2296,$A64,'Base Diária'!$F$2:$F$2296,H$4,'Base Diária'!$P$2:$P$2296,"Sim")=0,"",SUMIFS('Base Diária'!$N$2:$N$2296,'Base Diária'!$A$2:$A$2296,$A64,'Base Diária'!$F$2:$F$2296,H$4))</f>
        <v/>
      </c>
      <c r="I64" s="85" t="str">
        <f>IF(COUNTIFS('Base Diária'!$A$2:$A$2296,$A64,'Base Diária'!$F$2:$F$2296,I$4,'Base Diária'!$P$2:$P$2296,"Sim")=0,"",SUMIFS('Base Diária'!$N$2:$N$2296,'Base Diária'!$A$2:$A$2296,$A64,'Base Diária'!$F$2:$F$2296,I$4))</f>
        <v/>
      </c>
      <c r="J64" s="85" t="str">
        <f>IF(COUNTIFS('Base Diária'!$A$2:$A$2296,$A64,'Base Diária'!$F$2:$F$2296,J$4,'Base Diária'!$P$2:$P$2296,"Sim")=0,"",SUMIFS('Base Diária'!$N$2:$N$2296,'Base Diária'!$A$2:$A$2296,$A64,'Base Diária'!$F$2:$F$2296,J$4))</f>
        <v/>
      </c>
      <c r="K64" s="85" t="str">
        <f>IF(COUNTIFS('Base Diária'!$A$2:$A$2296,$A64,'Base Diária'!$F$2:$F$2296,K$4,'Base Diária'!$P$2:$P$2296,"Sim")=0,"",SUMIFS('Base Diária'!$N$2:$N$2296,'Base Diária'!$A$2:$A$2296,$A64,'Base Diária'!$F$2:$F$2296,K$4))</f>
        <v/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 t="str">
        <f>IF(COUNTIFS('Base Diária'!$A$2:$A$2296,$A64,'Base Diária'!$F$2:$F$2296,M$4,'Base Diária'!$P$2:$P$2296,"Sim")=0,"",SUMIFS('Base Diária'!$N$2:$N$2296,'Base Diária'!$A$2:$A$2296,$A64,'Base Diária'!$F$2:$F$2296,M$4))</f>
        <v/>
      </c>
      <c r="N64" s="85" t="str">
        <f>IF(COUNTIFS('Base Diária'!$A$2:$A$2296,$A64,'Base Diária'!$F$2:$F$2296,N$4,'Base Diária'!$P$2:$P$2296,"Sim")=0,"",SUMIFS('Base Diária'!$N$2:$N$2296,'Base Diária'!$A$2:$A$2296,$A64,'Base Diária'!$F$2:$F$2296,N$4))</f>
        <v/>
      </c>
      <c r="O64" s="85" t="str">
        <f>IF(COUNTIFS('Base Diária'!$A$2:$A$2296,$A64,'Base Diária'!$F$2:$F$2296,O$4,'Base Diária'!$P$2:$P$2296,"Sim")=0,"",SUMIFS('Base Diária'!$N$2:$N$2296,'Base Diária'!$A$2:$A$2296,$A64,'Base Diária'!$F$2:$F$2296,O$4))</f>
        <v/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2</v>
      </c>
      <c r="AQ64" s="86">
        <f>IFERROR(INDEX('Painel Empregado'!$J$5:$J$63,MATCH($A64,'Painel Empregado'!$A$5:$A$63,0)),"")</f>
        <v>0.74602272727272712</v>
      </c>
      <c r="AR64" s="86">
        <f>IFERROR(INDEX('Painel Empregado'!$M$5:$M$63,MATCH($A64,'Painel Empregado'!$A$5:$A$63,0)),"")</f>
        <v>0.5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Crítico</v>
      </c>
    </row>
    <row r="66" spans="1:46" ht="15" customHeight="1" x14ac:dyDescent="0.25">
      <c r="A66" s="95" t="s">
        <v>413</v>
      </c>
    </row>
    <row r="67" spans="1:46" ht="30" customHeight="1" x14ac:dyDescent="0.25">
      <c r="A67" s="125" t="s">
        <v>151</v>
      </c>
      <c r="B67" s="125"/>
      <c r="C67" s="125"/>
      <c r="D67" s="125"/>
      <c r="E67" s="125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0.9337748344370862</v>
      </c>
      <c r="H68" s="85" t="str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/>
      </c>
      <c r="I68" s="85" t="str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/>
      </c>
      <c r="J68" s="85" t="str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/>
      </c>
      <c r="K68" s="85" t="str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/>
      </c>
      <c r="L68" s="85" t="str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/>
      </c>
      <c r="M68" s="85" t="str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/>
      </c>
      <c r="N68" s="85" t="str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/>
      </c>
      <c r="O68" s="85" t="str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/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12</v>
      </c>
      <c r="AQ68" s="86">
        <f>IFERROR(INDEX('Painel Centro'!$H$5:$H$14,MATCH($A68,'Painel Centro'!$A$5:$A$14,0)),"")</f>
        <v>0.92642798013245031</v>
      </c>
      <c r="AR68" s="86">
        <f>IFERROR(INDEX('Painel Centro'!$K$5:$K$14,MATCH($A68,'Painel Centro'!$A$5:$A$14,0)),"")</f>
        <v>0.91666666666666663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0.8978766430738121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0.90454545454545443</v>
      </c>
      <c r="H69" s="85" t="str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/>
      </c>
      <c r="I69" s="85" t="str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/>
      </c>
      <c r="J69" s="85" t="str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/>
      </c>
      <c r="K69" s="85" t="str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/>
      </c>
      <c r="L69" s="85" t="str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/>
      </c>
      <c r="M69" s="85" t="str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/>
      </c>
      <c r="N69" s="85" t="str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/>
      </c>
      <c r="O69" s="85" t="str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/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13</v>
      </c>
      <c r="AQ69" s="86">
        <f>IFERROR(INDEX('Painel Centro'!$H$5:$H$14,MATCH($A69,'Painel Centro'!$A$5:$A$14,0)),"")</f>
        <v>0.90101658640984505</v>
      </c>
      <c r="AR69" s="86">
        <f>IFERROR(INDEX('Painel Centro'!$K$5:$K$14,MATCH($A69,'Painel Centro'!$A$5:$A$14,0)),"")</f>
        <v>1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0.84721086209717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0.60287206266318527</v>
      </c>
      <c r="H70" s="85" t="str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/>
      </c>
      <c r="I70" s="85" t="str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/>
      </c>
      <c r="J70" s="85" t="str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/>
      </c>
      <c r="K70" s="85" t="str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/>
      </c>
      <c r="L70" s="85" t="str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/>
      </c>
      <c r="M70" s="85" t="str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/>
      </c>
      <c r="N70" s="85" t="str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/>
      </c>
      <c r="O70" s="85" t="str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/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13</v>
      </c>
      <c r="AQ70" s="86">
        <f>IFERROR(INDEX('Painel Centro'!$H$5:$H$14,MATCH($A70,'Painel Centro'!$A$5:$A$14,0)),"")</f>
        <v>0.75309262797948306</v>
      </c>
      <c r="AR70" s="86">
        <f>IFERROR(INDEX('Painel Centro'!$K$5:$K$14,MATCH($A70,'Painel Centro'!$A$5:$A$14,0)),"")</f>
        <v>0.53846153846153844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Crítico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0.71761363636363629</v>
      </c>
      <c r="H71" s="85" t="str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/>
      </c>
      <c r="I71" s="85" t="str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/>
      </c>
      <c r="J71" s="85" t="str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/>
      </c>
      <c r="K71" s="85" t="str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/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 t="str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/>
      </c>
      <c r="N71" s="85" t="str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/>
      </c>
      <c r="O71" s="85" t="str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/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5</v>
      </c>
      <c r="AQ71" s="86">
        <f>IFERROR(INDEX('Painel Centro'!$H$5:$H$14,MATCH($A71,'Painel Centro'!$A$5:$A$14,0)),"")</f>
        <v>0.87340909090909091</v>
      </c>
      <c r="AR71" s="86">
        <f>IFERROR(INDEX('Painel Centro'!$K$5:$K$14,MATCH($A71,'Painel Centro'!$A$5:$A$14,0)),"")</f>
        <v>0.8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0.80333420161500402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0.71847414880201765</v>
      </c>
      <c r="H72" s="85" t="str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/>
      </c>
      <c r="I72" s="85" t="str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/>
      </c>
      <c r="J72" s="85" t="str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/>
      </c>
      <c r="K72" s="85" t="str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/>
      </c>
      <c r="L72" s="85" t="str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/>
      </c>
      <c r="M72" s="85" t="str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/>
      </c>
      <c r="N72" s="85" t="str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/>
      </c>
      <c r="O72" s="85" t="str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/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9</v>
      </c>
      <c r="AQ72" s="86">
        <f>IFERROR(INDEX('Painel Centro'!$H$5:$H$14,MATCH($A72,'Painel Centro'!$A$5:$A$14,0)),"")</f>
        <v>0.76494080730281</v>
      </c>
      <c r="AR72" s="86">
        <f>IFERROR(INDEX('Painel Centro'!$K$5:$K$14,MATCH($A72,'Painel Centro'!$A$5:$A$14,0)),"")</f>
        <v>0.66666666666666663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Crítico</v>
      </c>
    </row>
    <row r="73" spans="1:46" ht="15" customHeight="1" x14ac:dyDescent="0.25">
      <c r="A73" s="89" t="s">
        <v>290</v>
      </c>
      <c r="F73" s="85" t="str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/>
      </c>
      <c r="G73" s="85" t="str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/>
      </c>
      <c r="H73" s="85" t="str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/>
      </c>
      <c r="I73" s="85" t="str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/>
      </c>
      <c r="J73" s="85" t="str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/>
      </c>
      <c r="K73" s="85" t="str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/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 t="str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/>
      </c>
      <c r="N73" s="85" t="str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/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0</v>
      </c>
      <c r="AQ73" s="86" t="str">
        <f>IFERROR(INDEX('Painel Centro'!$H$5:$H$14,MATCH($A73,'Painel Centro'!$A$5:$A$14,0)),"")</f>
        <v/>
      </c>
      <c r="AR73" s="86" t="str">
        <f>IFERROR(INDEX('Painel Centro'!$K$5:$K$14,MATCH($A73,'Painel Centro'!$A$5:$A$14,0)),"")</f>
        <v/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Não mensurável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0.73522727272727262</v>
      </c>
      <c r="H74" s="85" t="str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/>
      </c>
      <c r="I74" s="85" t="str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/>
      </c>
      <c r="J74" s="85" t="str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/>
      </c>
      <c r="K74" s="85" t="str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/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 t="str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/>
      </c>
      <c r="N74" s="85" t="str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/>
      </c>
      <c r="O74" s="85" t="str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/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8</v>
      </c>
      <c r="AQ74" s="86">
        <f>IFERROR(INDEX('Painel Centro'!$H$5:$H$14,MATCH($A74,'Painel Centro'!$A$5:$A$14,0)),"")</f>
        <v>0.75823863636363653</v>
      </c>
      <c r="AR74" s="86">
        <f>IFERROR(INDEX('Painel Centro'!$K$5:$K$14,MATCH($A74,'Painel Centro'!$A$5:$A$14,0)),"")</f>
        <v>0.75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Crítico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 t="str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/>
      </c>
      <c r="I75" s="85" t="str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/>
      </c>
      <c r="J75" s="85" t="str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/>
      </c>
      <c r="K75" s="85" t="str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/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 t="str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/>
      </c>
      <c r="N75" s="85" t="str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/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4</v>
      </c>
      <c r="AQ75" s="86">
        <f>IFERROR(INDEX('Painel Centro'!$H$5:$H$14,MATCH($A75,'Painel Centro'!$A$5:$A$14,0)),"")</f>
        <v>0.85653409090909094</v>
      </c>
      <c r="AR75" s="86">
        <f>IFERROR(INDEX('Painel Centro'!$K$5:$K$14,MATCH($A75,'Painel Centro'!$A$5:$A$14,0)),"")</f>
        <v>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>0.58124999999999993</v>
      </c>
      <c r="H76" s="85" t="str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/>
      </c>
      <c r="I76" s="85" t="str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/>
      </c>
      <c r="J76" s="85" t="str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/>
      </c>
      <c r="K76" s="85" t="str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/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4</v>
      </c>
      <c r="AQ76" s="86">
        <f>IFERROR(INDEX('Painel Centro'!$H$5:$H$14,MATCH($A76,'Painel Centro'!$A$5:$A$14,0)),"")</f>
        <v>0.69488636363636358</v>
      </c>
      <c r="AR76" s="86">
        <f>IFERROR(INDEX('Painel Centro'!$K$5:$K$14,MATCH($A76,'Painel Centro'!$A$5:$A$14,0)),"")</f>
        <v>0.5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Crítico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 t="str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/>
      </c>
      <c r="I77" s="85" t="str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/>
      </c>
      <c r="J77" s="85" t="str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/>
      </c>
      <c r="K77" s="85" t="str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/>
      </c>
      <c r="L77" s="85" t="str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/>
      </c>
      <c r="M77" s="85" t="str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/>
      </c>
      <c r="N77" s="85" t="str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/>
      </c>
      <c r="O77" s="85" t="str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/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5</v>
      </c>
      <c r="AQ77" s="86">
        <f>IFERROR(INDEX('Painel Centro'!$H$5:$H$14,MATCH($A77,'Painel Centro'!$A$5:$A$14,0)),"")</f>
        <v>0.87866559052999715</v>
      </c>
      <c r="AR77" s="86">
        <f>IFERROR(INDEX('Painel Centro'!$K$5:$K$14,MATCH($A77,'Painel Centro'!$A$5:$A$14,0)),"")</f>
        <v>1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0.86465173366063197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0.78854914537701803</v>
      </c>
      <c r="H78" s="87" t="str">
        <f>IFERROR(SUMIFS('Base Diária'!$L$2:$L$2296,'Base Diária'!$F$2:$F$2296,H$67,'Base Diária'!$Q$2:$Q$2296,"Sim")/SUMIFS('Base Diária'!$M$2:$M$2296,'Base Diária'!$F$2:$F$2296,H$67,'Base Diária'!$Q$2:$Q$2296,"Sim"),"")</f>
        <v/>
      </c>
      <c r="I78" s="87" t="str">
        <f>IFERROR(SUMIFS('Base Diária'!$L$2:$L$2296,'Base Diária'!$F$2:$F$2296,I$67,'Base Diária'!$Q$2:$Q$2296,"Sim")/SUMIFS('Base Diária'!$M$2:$M$2296,'Base Diária'!$F$2:$F$2296,I$67,'Base Diária'!$Q$2:$Q$2296,"Sim"),"")</f>
        <v/>
      </c>
      <c r="J78" s="87" t="str">
        <f>IFERROR(SUMIFS('Base Diária'!$L$2:$L$2296,'Base Diária'!$F$2:$F$2296,J$67,'Base Diária'!$Q$2:$Q$2296,"Sim")/SUMIFS('Base Diária'!$M$2:$M$2296,'Base Diária'!$F$2:$F$2296,J$67,'Base Diária'!$Q$2:$Q$2296,"Sim"),"")</f>
        <v/>
      </c>
      <c r="K78" s="87" t="str">
        <f>IFERROR(SUMIFS('Base Diária'!$L$2:$L$2296,'Base Diária'!$F$2:$F$2296,K$67,'Base Diária'!$Q$2:$Q$2296,"Sim")/SUMIFS('Base Diária'!$M$2:$M$2296,'Base Diária'!$F$2:$F$2296,K$67,'Base Diária'!$Q$2:$Q$2296,"Sim"),"")</f>
        <v/>
      </c>
      <c r="L78" s="87" t="str">
        <f>IFERROR(SUMIFS('Base Diária'!$L$2:$L$2296,'Base Diária'!$F$2:$F$2296,L$67,'Base Diária'!$Q$2:$Q$2296,"Sim")/SUMIFS('Base Diária'!$M$2:$M$2296,'Base Diária'!$F$2:$F$2296,L$67,'Base Diária'!$Q$2:$Q$2296,"Sim"),"")</f>
        <v/>
      </c>
      <c r="M78" s="87" t="str">
        <f>IFERROR(SUMIFS('Base Diária'!$L$2:$L$2296,'Base Diária'!$F$2:$F$2296,M$67,'Base Diária'!$Q$2:$Q$2296,"Sim")/SUMIFS('Base Diária'!$M$2:$M$2296,'Base Diária'!$F$2:$F$2296,M$67,'Base Diária'!$Q$2:$Q$2296,"Sim"),"")</f>
        <v/>
      </c>
      <c r="N78" s="87" t="str">
        <f>IFERROR(SUMIFS('Base Diária'!$L$2:$L$2296,'Base Diária'!$F$2:$F$2296,N$67,'Base Diária'!$Q$2:$Q$2296,"Sim")/SUMIFS('Base Diária'!$M$2:$M$2296,'Base Diária'!$F$2:$F$2296,N$67,'Base Diária'!$Q$2:$Q$2296,"Sim"),"")</f>
        <v/>
      </c>
      <c r="O78" s="87" t="str">
        <f>IFERROR(SUMIFS('Base Diária'!$L$2:$L$2296,'Base Diária'!$F$2:$F$2296,O$67,'Base Diária'!$Q$2:$Q$2296,"Sim")/SUMIFS('Base Diária'!$M$2:$M$2296,'Base Diária'!$F$2:$F$2296,O$67,'Base Diária'!$Q$2:$Q$2296,"Sim"),"")</f>
        <v/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73</v>
      </c>
      <c r="AQ78" s="83">
        <f>'Painel Centro'!$H$15</f>
        <v>0.82986556497692776</v>
      </c>
      <c r="AR78" s="83">
        <f>'Painel Centro'!$K$15</f>
        <v>0.79452054794520544</v>
      </c>
      <c r="AS78" s="83">
        <f>'Painel Centro'!$I$15</f>
        <v>0.8</v>
      </c>
      <c r="AT78" s="90" t="str">
        <f>'Painel Centro'!$O$15</f>
        <v>Atenção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3" t="s">
        <v>264</v>
      </c>
    </row>
    <row r="81" spans="1:29" ht="15" customHeight="1" x14ac:dyDescent="0.25">
      <c r="A81" s="92" t="s">
        <v>416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>
    <sortState xmlns:xlrd2="http://schemas.microsoft.com/office/spreadsheetml/2017/richdata2" ref="A5:AT64">
      <sortCondition ref="B4:B64"/>
    </sortState>
  </autoFilter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K60"/>
  <sheetViews>
    <sheetView workbookViewId="0">
      <selection sqref="A1:A60"/>
    </sheetView>
  </sheetViews>
  <sheetFormatPr defaultRowHeight="15" x14ac:dyDescent="0.25"/>
  <sheetData>
    <row r="1" spans="1:11" x14ac:dyDescent="0.25">
      <c r="A1">
        <v>53512</v>
      </c>
    </row>
    <row r="2" spans="1:11" x14ac:dyDescent="0.25">
      <c r="A2">
        <v>56377</v>
      </c>
    </row>
    <row r="3" spans="1:11" x14ac:dyDescent="0.25">
      <c r="A3">
        <v>56222</v>
      </c>
    </row>
    <row r="4" spans="1:11" x14ac:dyDescent="0.25">
      <c r="A4">
        <v>12292</v>
      </c>
    </row>
    <row r="5" spans="1:11" x14ac:dyDescent="0.25">
      <c r="A5">
        <v>11950</v>
      </c>
    </row>
    <row r="6" spans="1:11" x14ac:dyDescent="0.25">
      <c r="A6">
        <v>11229</v>
      </c>
    </row>
    <row r="7" spans="1:11" x14ac:dyDescent="0.25">
      <c r="A7">
        <v>54611</v>
      </c>
    </row>
    <row r="8" spans="1:11" x14ac:dyDescent="0.25">
      <c r="A8">
        <v>9821</v>
      </c>
    </row>
    <row r="9" spans="1:11" x14ac:dyDescent="0.25">
      <c r="A9">
        <v>50636</v>
      </c>
    </row>
    <row r="10" spans="1:11" x14ac:dyDescent="0.25">
      <c r="A10">
        <v>52397</v>
      </c>
    </row>
    <row r="11" spans="1:11" x14ac:dyDescent="0.25">
      <c r="A11">
        <v>12291</v>
      </c>
    </row>
    <row r="12" spans="1:11" x14ac:dyDescent="0.25">
      <c r="A12">
        <v>55554</v>
      </c>
      <c r="J12" s="117"/>
    </row>
    <row r="13" spans="1:11" x14ac:dyDescent="0.25">
      <c r="A13">
        <v>55564</v>
      </c>
      <c r="J13" s="117"/>
    </row>
    <row r="14" spans="1:11" x14ac:dyDescent="0.25">
      <c r="A14">
        <v>53665</v>
      </c>
      <c r="J14" s="117"/>
    </row>
    <row r="15" spans="1:11" x14ac:dyDescent="0.25">
      <c r="A15">
        <v>54161</v>
      </c>
      <c r="J15" s="117"/>
      <c r="K15" s="117"/>
    </row>
    <row r="16" spans="1:11" x14ac:dyDescent="0.25">
      <c r="A16">
        <v>53173</v>
      </c>
      <c r="J16" s="117"/>
      <c r="K16" s="117"/>
    </row>
    <row r="17" spans="1:11" x14ac:dyDescent="0.25">
      <c r="A17">
        <v>52403</v>
      </c>
      <c r="J17" s="117"/>
      <c r="K17" s="117"/>
    </row>
    <row r="18" spans="1:11" x14ac:dyDescent="0.25">
      <c r="A18">
        <v>54049</v>
      </c>
      <c r="J18" s="117"/>
      <c r="K18" s="117"/>
    </row>
    <row r="19" spans="1:11" x14ac:dyDescent="0.25">
      <c r="A19">
        <v>55387</v>
      </c>
      <c r="J19" s="117"/>
      <c r="K19" s="117"/>
    </row>
    <row r="20" spans="1:11" x14ac:dyDescent="0.25">
      <c r="A20">
        <v>10495</v>
      </c>
      <c r="J20" s="117"/>
      <c r="K20" s="117"/>
    </row>
    <row r="21" spans="1:11" x14ac:dyDescent="0.25">
      <c r="A21">
        <v>56010</v>
      </c>
      <c r="J21" s="117"/>
      <c r="K21" s="117"/>
    </row>
    <row r="22" spans="1:11" x14ac:dyDescent="0.25">
      <c r="A22">
        <v>55541</v>
      </c>
      <c r="J22" s="117"/>
      <c r="K22" s="117"/>
    </row>
    <row r="23" spans="1:11" x14ac:dyDescent="0.25">
      <c r="A23">
        <v>55179</v>
      </c>
      <c r="J23" s="117"/>
    </row>
    <row r="24" spans="1:11" x14ac:dyDescent="0.25">
      <c r="A24">
        <v>56227</v>
      </c>
      <c r="J24" s="117"/>
    </row>
    <row r="25" spans="1:11" x14ac:dyDescent="0.25">
      <c r="A25">
        <v>55419</v>
      </c>
    </row>
    <row r="26" spans="1:11" x14ac:dyDescent="0.25">
      <c r="A26">
        <v>53346</v>
      </c>
    </row>
    <row r="27" spans="1:11" x14ac:dyDescent="0.25">
      <c r="A27">
        <v>55628</v>
      </c>
    </row>
    <row r="28" spans="1:11" x14ac:dyDescent="0.25">
      <c r="A28">
        <v>9218</v>
      </c>
    </row>
    <row r="29" spans="1:11" x14ac:dyDescent="0.25">
      <c r="A29">
        <v>56855</v>
      </c>
    </row>
    <row r="30" spans="1:11" x14ac:dyDescent="0.25">
      <c r="A30">
        <v>55637</v>
      </c>
    </row>
    <row r="31" spans="1:11" x14ac:dyDescent="0.25">
      <c r="A31">
        <v>56327</v>
      </c>
    </row>
    <row r="32" spans="1:1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2026-09-02T16:58:38Z</dcterms:modified>
  <cp:category/>
  <cp:contentStatus/>
</cp:coreProperties>
</file>