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OHAN\CIE\"/>
    </mc:Choice>
  </mc:AlternateContent>
  <xr:revisionPtr revIDLastSave="0" documentId="13_ncr:1_{38459F55-186B-48A6-90E0-CEEE64E581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D24" i="2"/>
  <c r="G22" i="2"/>
  <c r="D22" i="2"/>
  <c r="D12" i="2"/>
  <c r="E54" i="1"/>
  <c r="E53" i="1"/>
  <c r="E51" i="1"/>
  <c r="E50" i="1"/>
  <c r="E49" i="1"/>
  <c r="E48" i="1"/>
  <c r="F40" i="1"/>
  <c r="G40" i="1"/>
  <c r="F41" i="1"/>
  <c r="G41" i="1"/>
  <c r="E41" i="1"/>
  <c r="E40" i="1"/>
  <c r="F39" i="1"/>
  <c r="G39" i="1"/>
  <c r="E39" i="1"/>
  <c r="F38" i="1"/>
  <c r="G38" i="1"/>
  <c r="E38" i="1"/>
  <c r="F37" i="1"/>
  <c r="G37" i="1"/>
  <c r="E37" i="1"/>
  <c r="F25" i="1"/>
  <c r="F26" i="1" s="1"/>
  <c r="F27" i="1" s="1"/>
  <c r="F28" i="1" s="1"/>
  <c r="G25" i="1"/>
  <c r="G26" i="1" s="1"/>
  <c r="G27" i="1" s="1"/>
  <c r="G28" i="1" s="1"/>
  <c r="H24" i="1"/>
  <c r="H25" i="1" s="1"/>
  <c r="H26" i="1" s="1"/>
  <c r="H27" i="1" s="1"/>
  <c r="H28" i="1" s="1"/>
  <c r="F24" i="1"/>
  <c r="G24" i="1"/>
  <c r="E24" i="1"/>
  <c r="E25" i="1" s="1"/>
  <c r="E26" i="1" s="1"/>
  <c r="E27" i="1" s="1"/>
  <c r="E28" i="1" s="1"/>
  <c r="H10" i="1"/>
  <c r="G10" i="1"/>
  <c r="F10" i="1"/>
  <c r="G11" i="1" l="1"/>
  <c r="G12" i="1" s="1"/>
  <c r="F11" i="1"/>
  <c r="F12" i="1" s="1"/>
  <c r="H11" i="1"/>
  <c r="H12" i="1" s="1"/>
  <c r="E10" i="1"/>
  <c r="G19" i="2"/>
  <c r="D16" i="2"/>
  <c r="H14" i="1" l="1"/>
  <c r="H15" i="1" s="1"/>
  <c r="H13" i="1"/>
  <c r="F14" i="1"/>
  <c r="F15" i="1" s="1"/>
  <c r="F13" i="1"/>
  <c r="G14" i="1"/>
  <c r="G15" i="1" s="1"/>
  <c r="G13" i="1"/>
  <c r="E11" i="1"/>
  <c r="E12" i="1" s="1"/>
  <c r="E14" i="1" l="1"/>
  <c r="E15" i="1" s="1"/>
  <c r="E13" i="1"/>
</calcChain>
</file>

<file path=xl/sharedStrings.xml><?xml version="1.0" encoding="utf-8"?>
<sst xmlns="http://schemas.openxmlformats.org/spreadsheetml/2006/main" count="73" uniqueCount="62">
  <si>
    <t>Assumptions:</t>
  </si>
  <si>
    <t>shipping fares</t>
  </si>
  <si>
    <t>shipping fares:</t>
  </si>
  <si>
    <t>cost of printing a page(normal A4):</t>
  </si>
  <si>
    <t>shop chosen:</t>
  </si>
  <si>
    <t>nearest shop with the least price</t>
  </si>
  <si>
    <t>cost</t>
  </si>
  <si>
    <t>cost:</t>
  </si>
  <si>
    <t>shipping cost:</t>
  </si>
  <si>
    <t>printing</t>
  </si>
  <si>
    <t>no. of students using service per week(all regions combined):</t>
  </si>
  <si>
    <t>net cost:</t>
  </si>
  <si>
    <t>cost per week</t>
  </si>
  <si>
    <t>cost per month</t>
  </si>
  <si>
    <t>cost per year:</t>
  </si>
  <si>
    <t>no. of pages(per customer):</t>
  </si>
  <si>
    <t>assumptions:</t>
  </si>
  <si>
    <t xml:space="preserve"> shipping fares:</t>
  </si>
  <si>
    <t>shipping cost(i.e to move the service from xyz to home)+printing cost</t>
  </si>
  <si>
    <t>cost per year</t>
  </si>
  <si>
    <t>cost of printing</t>
  </si>
  <si>
    <t>cost of service</t>
  </si>
  <si>
    <t xml:space="preserve">if we include selling items service </t>
  </si>
  <si>
    <t>min cost of any product bought</t>
  </si>
  <si>
    <t>shipping fees</t>
  </si>
  <si>
    <t>cost per buyer</t>
  </si>
  <si>
    <t xml:space="preserve">cost per week </t>
  </si>
  <si>
    <t>no. of buyers(per week) buying one item only once</t>
  </si>
  <si>
    <t>minimum revenue(per year):</t>
  </si>
  <si>
    <t>maximum revenue(per year):</t>
  </si>
  <si>
    <t>average revenue(per year):</t>
  </si>
  <si>
    <t>REVENUE STREAM</t>
  </si>
  <si>
    <t>COST STRUCTURE</t>
  </si>
  <si>
    <t>OPERATIONAL COSTS</t>
  </si>
  <si>
    <t>VEHICLE COST AND MAINTENANCE</t>
  </si>
  <si>
    <t>HUMAN RESOURCES</t>
  </si>
  <si>
    <t>NO. OF EMPLOYEES INITIALLY(ASSUMPTION)</t>
  </si>
  <si>
    <t>TOTAL</t>
  </si>
  <si>
    <t>SALARY PER EMPLOYEE PER MONTH</t>
  </si>
  <si>
    <t>TECH EMPLOYEES+OFFICE WORKERS</t>
  </si>
  <si>
    <t>INFRASTRUCTURE</t>
  </si>
  <si>
    <t>COST INCURRED IN SETTING UP THE APP/PORTAL</t>
  </si>
  <si>
    <t>DELIVERY EMPLOYEES-SERVICE COST</t>
  </si>
  <si>
    <t>COST INCURRED IN ADVERTISING ON 2 SOCIAL MEDIA PLATFORMS PER DAY</t>
  </si>
  <si>
    <t>ONE TIME INVESTMENT COSTS-SETTING UP</t>
  </si>
  <si>
    <t>OFFICE RENT(PER MONTH)</t>
  </si>
  <si>
    <t>RECURRING COST(per month)</t>
  </si>
  <si>
    <t>PER MONTH</t>
  </si>
  <si>
    <t>MISCELLANEOUS</t>
  </si>
  <si>
    <t>PER YEAR:</t>
  </si>
  <si>
    <t>15% of how much is being printed</t>
  </si>
  <si>
    <t xml:space="preserve">cost per week: (6days/week) </t>
  </si>
  <si>
    <t>cost per month: (26days/Month)</t>
  </si>
  <si>
    <t>cost of printing :(avg aprx)(1m*2m)</t>
  </si>
  <si>
    <t>spl design/flexes</t>
  </si>
  <si>
    <t>25% of how much is being printed</t>
  </si>
  <si>
    <t>no.of product</t>
  </si>
  <si>
    <t>Wedding Cards</t>
  </si>
  <si>
    <t>cost of printing a copy(very rough approx)</t>
  </si>
  <si>
    <t>no of people using per week</t>
  </si>
  <si>
    <t>no. of people using per week</t>
  </si>
  <si>
    <t>no. of 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</si>
</sst>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3" fontId="0" fillId="0" borderId="0" xfId="0" applyNumberFormat="1"/>
    <xf numFmtId="0" fontId="0" fillId="6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wrapText="1"/>
    </xf>
    <xf numFmtId="164" fontId="2" fillId="4" borderId="0" xfId="1" applyNumberFormat="1" applyFont="1" applyFill="1"/>
    <xf numFmtId="3" fontId="2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55"/>
  <sheetViews>
    <sheetView tabSelected="1" topLeftCell="A29" workbookViewId="0">
      <selection activeCell="I59" sqref="I59"/>
    </sheetView>
  </sheetViews>
  <sheetFormatPr defaultRowHeight="14.4" x14ac:dyDescent="0.3"/>
  <cols>
    <col min="2" max="2" width="8.6640625" customWidth="1"/>
    <col min="3" max="3" width="44.6640625" customWidth="1"/>
    <col min="4" max="4" width="30" customWidth="1"/>
    <col min="5" max="5" width="12.44140625" customWidth="1"/>
    <col min="6" max="7" width="10.88671875" customWidth="1"/>
    <col min="8" max="8" width="12" customWidth="1"/>
  </cols>
  <sheetData>
    <row r="1" spans="3:8" x14ac:dyDescent="0.3">
      <c r="D1" s="5" t="s">
        <v>31</v>
      </c>
    </row>
    <row r="2" spans="3:8" x14ac:dyDescent="0.3">
      <c r="D2" s="9"/>
    </row>
    <row r="3" spans="3:8" x14ac:dyDescent="0.3">
      <c r="C3" s="10" t="s">
        <v>0</v>
      </c>
    </row>
    <row r="4" spans="3:8" x14ac:dyDescent="0.3">
      <c r="C4" t="s">
        <v>3</v>
      </c>
      <c r="D4">
        <v>4</v>
      </c>
    </row>
    <row r="5" spans="3:8" x14ac:dyDescent="0.3">
      <c r="C5" t="s">
        <v>2</v>
      </c>
      <c r="D5" t="s">
        <v>50</v>
      </c>
    </row>
    <row r="6" spans="3:8" x14ac:dyDescent="0.3">
      <c r="C6" t="s">
        <v>4</v>
      </c>
      <c r="D6" t="s">
        <v>5</v>
      </c>
    </row>
    <row r="7" spans="3:8" x14ac:dyDescent="0.3">
      <c r="C7" t="s">
        <v>10</v>
      </c>
      <c r="D7">
        <v>75</v>
      </c>
    </row>
    <row r="8" spans="3:8" x14ac:dyDescent="0.3">
      <c r="G8" t="s">
        <v>9</v>
      </c>
    </row>
    <row r="9" spans="3:8" x14ac:dyDescent="0.3">
      <c r="C9" t="s">
        <v>15</v>
      </c>
      <c r="E9">
        <v>1</v>
      </c>
      <c r="F9">
        <v>100</v>
      </c>
      <c r="G9">
        <v>300</v>
      </c>
      <c r="H9">
        <v>500</v>
      </c>
    </row>
    <row r="10" spans="3:8" x14ac:dyDescent="0.3">
      <c r="C10" t="s">
        <v>7</v>
      </c>
      <c r="E10">
        <f>PRODUCT(E9,D4)</f>
        <v>4</v>
      </c>
      <c r="F10">
        <f>PRODUCT(F9,D4)</f>
        <v>400</v>
      </c>
      <c r="G10">
        <f>PRODUCT(G9,D4)</f>
        <v>1200</v>
      </c>
      <c r="H10">
        <f>PRODUCT(H9,D4)</f>
        <v>2000</v>
      </c>
    </row>
    <row r="11" spans="3:8" x14ac:dyDescent="0.3">
      <c r="C11" t="s">
        <v>8</v>
      </c>
      <c r="E11">
        <f>E10*0.15</f>
        <v>0.6</v>
      </c>
      <c r="F11">
        <f t="shared" ref="F11:H11" si="0">F10*0.15</f>
        <v>60</v>
      </c>
      <c r="G11">
        <f t="shared" si="0"/>
        <v>180</v>
      </c>
      <c r="H11">
        <f t="shared" si="0"/>
        <v>300</v>
      </c>
    </row>
    <row r="12" spans="3:8" x14ac:dyDescent="0.3">
      <c r="C12" t="s">
        <v>11</v>
      </c>
      <c r="E12">
        <f>E10+E11</f>
        <v>4.5999999999999996</v>
      </c>
      <c r="F12">
        <f t="shared" ref="F12:H12" si="1">F10+F11</f>
        <v>460</v>
      </c>
      <c r="G12">
        <f t="shared" si="1"/>
        <v>1380</v>
      </c>
      <c r="H12">
        <f t="shared" si="1"/>
        <v>2300</v>
      </c>
    </row>
    <row r="13" spans="3:8" x14ac:dyDescent="0.3">
      <c r="C13" t="s">
        <v>51</v>
      </c>
      <c r="E13">
        <f>E12*6</f>
        <v>27.599999999999998</v>
      </c>
      <c r="F13">
        <f t="shared" ref="F13:H13" si="2">F12*6</f>
        <v>2760</v>
      </c>
      <c r="G13">
        <f t="shared" si="2"/>
        <v>8280</v>
      </c>
      <c r="H13">
        <f t="shared" si="2"/>
        <v>13800</v>
      </c>
    </row>
    <row r="14" spans="3:8" x14ac:dyDescent="0.3">
      <c r="C14" t="s">
        <v>52</v>
      </c>
      <c r="E14">
        <f>E12*26</f>
        <v>119.6</v>
      </c>
      <c r="F14">
        <f t="shared" ref="F14:H14" si="3">F12*26</f>
        <v>11960</v>
      </c>
      <c r="G14">
        <f t="shared" si="3"/>
        <v>35880</v>
      </c>
      <c r="H14">
        <f t="shared" si="3"/>
        <v>59800</v>
      </c>
    </row>
    <row r="15" spans="3:8" x14ac:dyDescent="0.3">
      <c r="C15" s="2" t="s">
        <v>14</v>
      </c>
      <c r="E15" s="2">
        <f>E14*12</f>
        <v>1435.1999999999998</v>
      </c>
      <c r="F15" s="2">
        <f t="shared" ref="F15:H15" si="4">F14*12</f>
        <v>143520</v>
      </c>
      <c r="G15" s="2">
        <f t="shared" si="4"/>
        <v>430560</v>
      </c>
      <c r="H15" s="2">
        <f t="shared" si="4"/>
        <v>717600</v>
      </c>
    </row>
    <row r="17" spans="3:8" x14ac:dyDescent="0.3">
      <c r="D17" s="2" t="s">
        <v>54</v>
      </c>
    </row>
    <row r="18" spans="3:8" x14ac:dyDescent="0.3">
      <c r="C18" t="s">
        <v>16</v>
      </c>
    </row>
    <row r="19" spans="3:8" x14ac:dyDescent="0.3">
      <c r="C19" t="s">
        <v>53</v>
      </c>
      <c r="D19">
        <v>350</v>
      </c>
    </row>
    <row r="20" spans="3:8" x14ac:dyDescent="0.3">
      <c r="C20" t="s">
        <v>17</v>
      </c>
      <c r="D20" t="s">
        <v>55</v>
      </c>
    </row>
    <row r="21" spans="3:8" x14ac:dyDescent="0.3">
      <c r="C21" t="s">
        <v>59</v>
      </c>
      <c r="D21">
        <v>30</v>
      </c>
    </row>
    <row r="23" spans="3:8" x14ac:dyDescent="0.3">
      <c r="C23" t="s">
        <v>56</v>
      </c>
      <c r="E23">
        <v>1</v>
      </c>
      <c r="F23">
        <v>10</v>
      </c>
      <c r="G23">
        <v>30</v>
      </c>
      <c r="H23">
        <v>50</v>
      </c>
    </row>
    <row r="24" spans="3:8" x14ac:dyDescent="0.3">
      <c r="C24" t="s">
        <v>6</v>
      </c>
      <c r="E24">
        <f>350*E23</f>
        <v>350</v>
      </c>
      <c r="F24">
        <f t="shared" ref="F24:H24" si="5">350*F23</f>
        <v>3500</v>
      </c>
      <c r="G24">
        <f t="shared" si="5"/>
        <v>10500</v>
      </c>
      <c r="H24">
        <f t="shared" si="5"/>
        <v>17500</v>
      </c>
    </row>
    <row r="25" spans="3:8" ht="28.8" x14ac:dyDescent="0.3">
      <c r="C25" s="11" t="s">
        <v>18</v>
      </c>
      <c r="E25">
        <f>E24+(E24*0.25)</f>
        <v>437.5</v>
      </c>
      <c r="F25">
        <f t="shared" ref="F25:G25" si="6">F24+(F24*0.25)</f>
        <v>4375</v>
      </c>
      <c r="G25">
        <f t="shared" si="6"/>
        <v>13125</v>
      </c>
      <c r="H25">
        <f>H24+(H24*0.25)</f>
        <v>21875</v>
      </c>
    </row>
    <row r="26" spans="3:8" x14ac:dyDescent="0.3">
      <c r="C26" t="s">
        <v>12</v>
      </c>
      <c r="E26">
        <f>6*E25</f>
        <v>2625</v>
      </c>
      <c r="F26">
        <f t="shared" ref="F26:H26" si="7">6*F25</f>
        <v>26250</v>
      </c>
      <c r="G26">
        <f t="shared" si="7"/>
        <v>78750</v>
      </c>
      <c r="H26">
        <f t="shared" si="7"/>
        <v>131250</v>
      </c>
    </row>
    <row r="27" spans="3:8" x14ac:dyDescent="0.3">
      <c r="C27" t="s">
        <v>13</v>
      </c>
      <c r="E27">
        <f>E26*4</f>
        <v>10500</v>
      </c>
      <c r="F27">
        <f t="shared" ref="F27:H27" si="8">F26*4</f>
        <v>105000</v>
      </c>
      <c r="G27">
        <f t="shared" si="8"/>
        <v>315000</v>
      </c>
      <c r="H27">
        <f t="shared" si="8"/>
        <v>525000</v>
      </c>
    </row>
    <row r="28" spans="3:8" x14ac:dyDescent="0.3">
      <c r="C28" s="2" t="s">
        <v>19</v>
      </c>
      <c r="E28" s="2">
        <f>12*E27</f>
        <v>126000</v>
      </c>
      <c r="F28" s="2">
        <f t="shared" ref="F28:H28" si="9">12*F27</f>
        <v>1260000</v>
      </c>
      <c r="G28" s="2">
        <f t="shared" si="9"/>
        <v>3780000</v>
      </c>
      <c r="H28" s="2">
        <f t="shared" si="9"/>
        <v>6300000</v>
      </c>
    </row>
    <row r="30" spans="3:8" x14ac:dyDescent="0.3">
      <c r="D30" s="2" t="s">
        <v>57</v>
      </c>
    </row>
    <row r="31" spans="3:8" x14ac:dyDescent="0.3">
      <c r="C31" t="s">
        <v>16</v>
      </c>
    </row>
    <row r="32" spans="3:8" x14ac:dyDescent="0.3">
      <c r="C32" t="s">
        <v>58</v>
      </c>
      <c r="D32">
        <v>15</v>
      </c>
    </row>
    <row r="33" spans="3:7" x14ac:dyDescent="0.3">
      <c r="C33" t="s">
        <v>1</v>
      </c>
      <c r="D33" s="1">
        <v>0.25</v>
      </c>
    </row>
    <row r="34" spans="3:7" x14ac:dyDescent="0.3">
      <c r="C34" t="s">
        <v>60</v>
      </c>
      <c r="D34">
        <v>25</v>
      </c>
    </row>
    <row r="36" spans="3:7" x14ac:dyDescent="0.3">
      <c r="C36" t="s">
        <v>61</v>
      </c>
      <c r="E36">
        <v>500</v>
      </c>
      <c r="F36">
        <v>1000</v>
      </c>
      <c r="G36">
        <v>1500</v>
      </c>
    </row>
    <row r="37" spans="3:7" x14ac:dyDescent="0.3">
      <c r="C37" t="s">
        <v>20</v>
      </c>
      <c r="E37">
        <f>15*E36</f>
        <v>7500</v>
      </c>
      <c r="F37">
        <f t="shared" ref="F37:G37" si="10">15*F36</f>
        <v>15000</v>
      </c>
      <c r="G37">
        <f t="shared" si="10"/>
        <v>22500</v>
      </c>
    </row>
    <row r="38" spans="3:7" x14ac:dyDescent="0.3">
      <c r="C38" t="s">
        <v>21</v>
      </c>
      <c r="E38">
        <f>E37+(E37*0.25)</f>
        <v>9375</v>
      </c>
      <c r="F38">
        <f t="shared" ref="F38:G38" si="11">F37+(F37*0.25)</f>
        <v>18750</v>
      </c>
      <c r="G38">
        <f t="shared" si="11"/>
        <v>28125</v>
      </c>
    </row>
    <row r="39" spans="3:7" x14ac:dyDescent="0.3">
      <c r="C39" t="s">
        <v>12</v>
      </c>
      <c r="E39">
        <f>E38*6</f>
        <v>56250</v>
      </c>
      <c r="F39">
        <f t="shared" ref="F39:G39" si="12">F38*6</f>
        <v>112500</v>
      </c>
      <c r="G39">
        <f t="shared" si="12"/>
        <v>168750</v>
      </c>
    </row>
    <row r="40" spans="3:7" x14ac:dyDescent="0.3">
      <c r="C40" t="s">
        <v>13</v>
      </c>
      <c r="E40">
        <f>E39*4</f>
        <v>225000</v>
      </c>
      <c r="F40">
        <f t="shared" ref="F40:G40" si="13">F39*4</f>
        <v>450000</v>
      </c>
      <c r="G40">
        <f t="shared" si="13"/>
        <v>675000</v>
      </c>
    </row>
    <row r="41" spans="3:7" x14ac:dyDescent="0.3">
      <c r="C41" s="2" t="s">
        <v>19</v>
      </c>
      <c r="E41" s="2">
        <f>12*E40</f>
        <v>2700000</v>
      </c>
      <c r="F41" s="2">
        <f t="shared" ref="F41:G41" si="14">12*F40</f>
        <v>5400000</v>
      </c>
      <c r="G41" s="2">
        <f t="shared" si="14"/>
        <v>8100000</v>
      </c>
    </row>
    <row r="43" spans="3:7" x14ac:dyDescent="0.3">
      <c r="D43" s="2" t="s">
        <v>22</v>
      </c>
    </row>
    <row r="44" spans="3:7" x14ac:dyDescent="0.3">
      <c r="C44" t="s">
        <v>16</v>
      </c>
    </row>
    <row r="45" spans="3:7" x14ac:dyDescent="0.3">
      <c r="C45" t="s">
        <v>23</v>
      </c>
      <c r="D45">
        <v>40</v>
      </c>
    </row>
    <row r="46" spans="3:7" x14ac:dyDescent="0.3">
      <c r="C46" t="s">
        <v>24</v>
      </c>
      <c r="D46" s="1">
        <v>0.1</v>
      </c>
    </row>
    <row r="47" spans="3:7" x14ac:dyDescent="0.3">
      <c r="C47" t="s">
        <v>27</v>
      </c>
      <c r="D47">
        <v>10</v>
      </c>
    </row>
    <row r="48" spans="3:7" x14ac:dyDescent="0.3">
      <c r="C48" t="s">
        <v>25</v>
      </c>
      <c r="E48">
        <f>SUM(D45,PRODUCT(D45,0.1))</f>
        <v>44</v>
      </c>
    </row>
    <row r="49" spans="3:5" x14ac:dyDescent="0.3">
      <c r="C49" t="s">
        <v>26</v>
      </c>
      <c r="E49">
        <f>6*E48</f>
        <v>264</v>
      </c>
    </row>
    <row r="50" spans="3:5" x14ac:dyDescent="0.3">
      <c r="C50" t="s">
        <v>13</v>
      </c>
      <c r="E50">
        <f>4*E49</f>
        <v>1056</v>
      </c>
    </row>
    <row r="51" spans="3:5" x14ac:dyDescent="0.3">
      <c r="C51" s="2" t="s">
        <v>19</v>
      </c>
      <c r="E51" s="2">
        <f>12*E50</f>
        <v>12672</v>
      </c>
    </row>
    <row r="53" spans="3:5" x14ac:dyDescent="0.3">
      <c r="C53" s="2" t="s">
        <v>28</v>
      </c>
      <c r="E53" s="3">
        <f>(75*E15)+(30*E28)+(25*E41)+(10*E51)</f>
        <v>71514360</v>
      </c>
    </row>
    <row r="54" spans="3:5" x14ac:dyDescent="0.3">
      <c r="C54" t="s">
        <v>29</v>
      </c>
      <c r="E54">
        <f>(75*H15)+(30*H28)+(25*G41)+(10*E51)</f>
        <v>445446720</v>
      </c>
    </row>
    <row r="55" spans="3:5" x14ac:dyDescent="0.3">
      <c r="C55" s="2" t="s">
        <v>30</v>
      </c>
      <c r="E55" s="12">
        <f>(E53+E54)/2</f>
        <v>258480540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24"/>
  <sheetViews>
    <sheetView workbookViewId="0">
      <selection activeCell="J9" sqref="J9"/>
    </sheetView>
  </sheetViews>
  <sheetFormatPr defaultRowHeight="14.4" x14ac:dyDescent="0.3"/>
  <cols>
    <col min="3" max="3" width="65.6640625" customWidth="1"/>
    <col min="4" max="4" width="12.6640625" customWidth="1"/>
    <col min="6" max="6" width="15.77734375" customWidth="1"/>
    <col min="10" max="10" width="18.109375" customWidth="1"/>
  </cols>
  <sheetData>
    <row r="1" spans="3:6" x14ac:dyDescent="0.3">
      <c r="F1" s="6" t="s">
        <v>32</v>
      </c>
    </row>
    <row r="3" spans="3:6" x14ac:dyDescent="0.3">
      <c r="C3" s="2" t="s">
        <v>33</v>
      </c>
    </row>
    <row r="4" spans="3:6" x14ac:dyDescent="0.3">
      <c r="C4" s="8" t="s">
        <v>40</v>
      </c>
    </row>
    <row r="5" spans="3:6" x14ac:dyDescent="0.3">
      <c r="C5" t="s">
        <v>45</v>
      </c>
      <c r="D5" s="7">
        <v>15000</v>
      </c>
    </row>
    <row r="6" spans="3:6" x14ac:dyDescent="0.3">
      <c r="C6" t="s">
        <v>34</v>
      </c>
      <c r="D6">
        <v>900000</v>
      </c>
    </row>
    <row r="8" spans="3:6" x14ac:dyDescent="0.3">
      <c r="C8" s="8" t="s">
        <v>35</v>
      </c>
    </row>
    <row r="9" spans="3:6" x14ac:dyDescent="0.3">
      <c r="C9" s="2" t="s">
        <v>42</v>
      </c>
    </row>
    <row r="10" spans="3:6" x14ac:dyDescent="0.3">
      <c r="C10" t="s">
        <v>36</v>
      </c>
      <c r="D10">
        <v>10</v>
      </c>
    </row>
    <row r="11" spans="3:6" x14ac:dyDescent="0.3">
      <c r="C11" t="s">
        <v>38</v>
      </c>
      <c r="D11">
        <v>12000</v>
      </c>
    </row>
    <row r="12" spans="3:6" x14ac:dyDescent="0.3">
      <c r="C12" t="s">
        <v>37</v>
      </c>
      <c r="D12">
        <f>PRODUCT(D10,D11)</f>
        <v>120000</v>
      </c>
    </row>
    <row r="13" spans="3:6" x14ac:dyDescent="0.3">
      <c r="C13" t="s">
        <v>39</v>
      </c>
    </row>
    <row r="14" spans="3:6" x14ac:dyDescent="0.3">
      <c r="C14" t="s">
        <v>36</v>
      </c>
      <c r="D14">
        <v>5</v>
      </c>
    </row>
    <row r="15" spans="3:6" x14ac:dyDescent="0.3">
      <c r="C15" t="s">
        <v>38</v>
      </c>
      <c r="D15">
        <v>25000</v>
      </c>
    </row>
    <row r="16" spans="3:6" x14ac:dyDescent="0.3">
      <c r="C16" t="s">
        <v>37</v>
      </c>
      <c r="D16">
        <f>PRODUCT(D14,D15)</f>
        <v>125000</v>
      </c>
    </row>
    <row r="18" spans="3:7" x14ac:dyDescent="0.3">
      <c r="C18" t="s">
        <v>41</v>
      </c>
      <c r="D18">
        <v>100000</v>
      </c>
    </row>
    <row r="19" spans="3:7" x14ac:dyDescent="0.3">
      <c r="C19" s="2" t="s">
        <v>43</v>
      </c>
      <c r="D19">
        <v>80</v>
      </c>
      <c r="F19" t="s">
        <v>47</v>
      </c>
      <c r="G19">
        <f>PRODUCT(D19,30)</f>
        <v>2400</v>
      </c>
    </row>
    <row r="21" spans="3:7" x14ac:dyDescent="0.3">
      <c r="C21" t="s">
        <v>44</v>
      </c>
      <c r="D21" s="4">
        <v>10000000</v>
      </c>
    </row>
    <row r="22" spans="3:7" x14ac:dyDescent="0.3">
      <c r="C22" t="s">
        <v>46</v>
      </c>
      <c r="D22" s="7">
        <f>D5+D12+G19+D16</f>
        <v>262400</v>
      </c>
      <c r="F22" t="s">
        <v>49</v>
      </c>
      <c r="G22" s="4">
        <f>12*D22</f>
        <v>3148800</v>
      </c>
    </row>
    <row r="23" spans="3:7" x14ac:dyDescent="0.3">
      <c r="C23" t="s">
        <v>48</v>
      </c>
      <c r="D23">
        <v>100000</v>
      </c>
    </row>
    <row r="24" spans="3:7" x14ac:dyDescent="0.3">
      <c r="C24" t="s">
        <v>37</v>
      </c>
      <c r="D24" s="13">
        <f>D21+G22+D23</f>
        <v>13248800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PUTTARAJU</dc:creator>
  <cp:lastModifiedBy>User</cp:lastModifiedBy>
  <dcterms:created xsi:type="dcterms:W3CDTF">2020-03-28T06:31:46Z</dcterms:created>
  <dcterms:modified xsi:type="dcterms:W3CDTF">2021-07-13T11:57:43Z</dcterms:modified>
</cp:coreProperties>
</file>