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india\Desktop\"/>
    </mc:Choice>
  </mc:AlternateContent>
  <xr:revisionPtr revIDLastSave="0" documentId="8_{95BFF637-A704-4EF4-9ADE-ABB959655117}" xr6:coauthVersionLast="47" xr6:coauthVersionMax="47" xr10:uidLastSave="{00000000-0000-0000-0000-000000000000}"/>
  <bookViews>
    <workbookView xWindow="-120" yWindow="-120" windowWidth="24240" windowHeight="13020" xr2:uid="{B51E9985-33C4-45A3-B726-5542B27737E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J35" i="1" s="1"/>
  <c r="I34" i="1"/>
  <c r="J34" i="1" s="1"/>
  <c r="I33" i="1"/>
  <c r="I32" i="1"/>
  <c r="J32" i="1" s="1"/>
  <c r="I31" i="1"/>
  <c r="F26" i="1"/>
  <c r="F25" i="1"/>
  <c r="F11" i="2"/>
  <c r="W13" i="1"/>
  <c r="W12" i="1"/>
  <c r="W11" i="1"/>
  <c r="W10" i="1"/>
  <c r="W9" i="1"/>
  <c r="F27" i="1"/>
  <c r="O12" i="1"/>
  <c r="R12" i="1" s="1"/>
  <c r="O13" i="1"/>
  <c r="Q13" i="1" s="1"/>
  <c r="O14" i="1"/>
  <c r="R14" i="1" s="1"/>
  <c r="N9" i="1"/>
  <c r="O9" i="1" s="1"/>
  <c r="N10" i="1"/>
  <c r="O10" i="1" s="1"/>
  <c r="N11" i="1"/>
  <c r="O11" i="1" s="1"/>
  <c r="N12" i="1"/>
  <c r="N13" i="1"/>
  <c r="N14" i="1"/>
  <c r="N15" i="1"/>
  <c r="O15" i="1" s="1"/>
  <c r="Q15" i="1" s="1"/>
  <c r="N16" i="1"/>
  <c r="O16" i="1" s="1"/>
  <c r="Q16" i="1" s="1"/>
  <c r="N17" i="1"/>
  <c r="O17" i="1" s="1"/>
  <c r="P17" i="1" s="1"/>
  <c r="N8" i="1"/>
  <c r="O8" i="1" s="1"/>
  <c r="K31" i="1" l="1"/>
  <c r="J31" i="1"/>
  <c r="J33" i="1"/>
  <c r="J39" i="1"/>
  <c r="J40" i="1" s="1"/>
  <c r="F12" i="2"/>
  <c r="P15" i="1"/>
  <c r="P13" i="1"/>
  <c r="Q12" i="1"/>
  <c r="F15" i="2" s="1"/>
  <c r="P16" i="1"/>
  <c r="P14" i="1"/>
  <c r="F13" i="2"/>
  <c r="P12" i="1"/>
  <c r="F14" i="2" s="1"/>
  <c r="Q10" i="1"/>
  <c r="R10" i="1"/>
  <c r="P10" i="1"/>
  <c r="R11" i="1"/>
  <c r="Q11" i="1"/>
  <c r="P11" i="1"/>
  <c r="R17" i="1"/>
  <c r="Q14" i="1"/>
  <c r="R16" i="1"/>
  <c r="R15" i="1"/>
  <c r="Q17" i="1"/>
  <c r="R13" i="1"/>
  <c r="R9" i="1"/>
  <c r="P9" i="1"/>
  <c r="Q9" i="1"/>
  <c r="Q8" i="1"/>
  <c r="R8" i="1"/>
  <c r="P8" i="1"/>
</calcChain>
</file>

<file path=xl/sharedStrings.xml><?xml version="1.0" encoding="utf-8"?>
<sst xmlns="http://schemas.openxmlformats.org/spreadsheetml/2006/main" count="101" uniqueCount="48">
  <si>
    <t>S.NO</t>
  </si>
  <si>
    <t>NAME</t>
  </si>
  <si>
    <t xml:space="preserve">Marksheet  </t>
  </si>
  <si>
    <t>ROLL.NO</t>
  </si>
  <si>
    <t>FATHER NAME</t>
  </si>
  <si>
    <t>MATHER NAME</t>
  </si>
  <si>
    <t>MATH</t>
  </si>
  <si>
    <t>ENGLISH</t>
  </si>
  <si>
    <t>HINDI</t>
  </si>
  <si>
    <t>SCIENCE</t>
  </si>
  <si>
    <t>GEOGRAPHY</t>
  </si>
  <si>
    <t>ROSHNI</t>
  </si>
  <si>
    <t>RINKU</t>
  </si>
  <si>
    <t>RESHAM</t>
  </si>
  <si>
    <t>MAMTA</t>
  </si>
  <si>
    <t>MITHU</t>
  </si>
  <si>
    <t>VINOD</t>
  </si>
  <si>
    <t>ROHAN</t>
  </si>
  <si>
    <t>HARSHEET</t>
  </si>
  <si>
    <t>KITU</t>
  </si>
  <si>
    <t>PRIYA</t>
  </si>
  <si>
    <t>NATHU RAM</t>
  </si>
  <si>
    <t>RIESH</t>
  </si>
  <si>
    <t>RAMESH</t>
  </si>
  <si>
    <t>MOHAN</t>
  </si>
  <si>
    <t>GOLU</t>
  </si>
  <si>
    <t>GANESH</t>
  </si>
  <si>
    <t>ANIL</t>
  </si>
  <si>
    <t xml:space="preserve">GEETADEVI </t>
  </si>
  <si>
    <t>MUSHKAN</t>
  </si>
  <si>
    <t>URAVASHI</t>
  </si>
  <si>
    <t>HARSHEEM</t>
  </si>
  <si>
    <t>VINIT</t>
  </si>
  <si>
    <t>TOTEL</t>
  </si>
  <si>
    <t>PERCENTAGE</t>
  </si>
  <si>
    <t>GRADE</t>
  </si>
  <si>
    <t>DIVISION</t>
  </si>
  <si>
    <t>PASS\FAIL</t>
  </si>
  <si>
    <t>:</t>
  </si>
  <si>
    <t>Subject</t>
  </si>
  <si>
    <t>Class</t>
  </si>
  <si>
    <t>10th</t>
  </si>
  <si>
    <t>Total marks</t>
  </si>
  <si>
    <t>Passing marks</t>
  </si>
  <si>
    <t>Odtaind marks</t>
  </si>
  <si>
    <t>Gread</t>
  </si>
  <si>
    <t>Totel marks</t>
  </si>
  <si>
    <t>Report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</si>
</sst>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name val="Algerian"/>
      <family val="5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Border="1"/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3" xfId="0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CC4A-7EF6-42D4-8418-6E9C46B16105}">
  <dimension ref="C1:W41"/>
  <sheetViews>
    <sheetView showGridLines="0" tabSelected="1" topLeftCell="C16" zoomScale="85" zoomScaleNormal="85" workbookViewId="0">
      <selection activeCell="F24" sqref="F24"/>
    </sheetView>
  </sheetViews>
  <sheetFormatPr defaultRowHeight="15" x14ac:dyDescent="0.25"/>
  <cols>
    <col min="4" max="4" width="15.140625" customWidth="1"/>
    <col min="6" max="6" width="15.7109375" customWidth="1"/>
    <col min="7" max="7" width="20.5703125" customWidth="1"/>
    <col min="8" max="8" width="22.28515625" customWidth="1"/>
    <col min="9" max="9" width="20.7109375" customWidth="1"/>
    <col min="10" max="10" width="13.5703125" customWidth="1"/>
    <col min="11" max="11" width="17.140625" customWidth="1"/>
    <col min="14" max="14" width="9.42578125" customWidth="1"/>
    <col min="15" max="15" width="18.28515625" customWidth="1"/>
  </cols>
  <sheetData>
    <row r="1" spans="3:23" x14ac:dyDescent="0.25">
      <c r="E1" s="4" t="s">
        <v>2</v>
      </c>
      <c r="F1" s="4"/>
      <c r="G1" s="4"/>
      <c r="H1" s="4"/>
      <c r="I1" s="4"/>
      <c r="J1" s="4"/>
      <c r="K1" s="4"/>
      <c r="L1" s="4"/>
    </row>
    <row r="2" spans="3:23" ht="15" customHeight="1" x14ac:dyDescent="0.25">
      <c r="E2" s="4"/>
      <c r="F2" s="4"/>
      <c r="G2" s="4"/>
      <c r="H2" s="4"/>
      <c r="I2" s="4"/>
      <c r="J2" s="4"/>
      <c r="K2" s="4"/>
      <c r="L2" s="4"/>
    </row>
    <row r="3" spans="3:23" ht="15" customHeight="1" x14ac:dyDescent="0.25">
      <c r="E3" s="4"/>
      <c r="F3" s="4"/>
      <c r="G3" s="4"/>
      <c r="H3" s="4"/>
      <c r="I3" s="4"/>
      <c r="J3" s="4"/>
      <c r="K3" s="4"/>
      <c r="L3" s="4"/>
    </row>
    <row r="4" spans="3:23" ht="15" customHeight="1" x14ac:dyDescent="0.25">
      <c r="E4" s="4"/>
      <c r="F4" s="4"/>
      <c r="G4" s="4"/>
      <c r="H4" s="4"/>
      <c r="I4" s="4"/>
      <c r="J4" s="4"/>
      <c r="K4" s="4"/>
      <c r="L4" s="4"/>
    </row>
    <row r="7" spans="3:23" x14ac:dyDescent="0.25">
      <c r="C7" s="1" t="s">
        <v>0</v>
      </c>
      <c r="D7" s="1" t="s">
        <v>1</v>
      </c>
      <c r="E7" s="1" t="s">
        <v>3</v>
      </c>
      <c r="F7" s="1" t="s">
        <v>4</v>
      </c>
      <c r="G7" s="1" t="s">
        <v>5</v>
      </c>
      <c r="H7" s="1" t="s">
        <v>40</v>
      </c>
      <c r="I7" s="1" t="s">
        <v>6</v>
      </c>
      <c r="J7" s="1" t="s">
        <v>7</v>
      </c>
      <c r="K7" s="1" t="s">
        <v>8</v>
      </c>
      <c r="L7" s="1" t="s">
        <v>9</v>
      </c>
      <c r="M7" s="1" t="s">
        <v>10</v>
      </c>
      <c r="N7" s="1" t="s">
        <v>33</v>
      </c>
      <c r="O7" s="1" t="s">
        <v>34</v>
      </c>
      <c r="P7" s="1" t="s">
        <v>35</v>
      </c>
      <c r="Q7" s="1" t="s">
        <v>36</v>
      </c>
      <c r="R7" s="1" t="s">
        <v>37</v>
      </c>
    </row>
    <row r="8" spans="3:23" x14ac:dyDescent="0.25">
      <c r="C8" s="1">
        <v>1</v>
      </c>
      <c r="D8" s="1" t="s">
        <v>11</v>
      </c>
      <c r="E8" s="1">
        <v>101</v>
      </c>
      <c r="F8" s="1" t="s">
        <v>21</v>
      </c>
      <c r="G8" s="1" t="s">
        <v>28</v>
      </c>
      <c r="H8" s="1" t="s">
        <v>41</v>
      </c>
      <c r="I8" s="1">
        <v>74</v>
      </c>
      <c r="J8" s="1">
        <v>84</v>
      </c>
      <c r="K8" s="1">
        <v>33</v>
      </c>
      <c r="L8" s="1">
        <v>98</v>
      </c>
      <c r="M8" s="1">
        <v>1</v>
      </c>
      <c r="N8" s="1">
        <f>SUM(I8:M8)</f>
        <v>290</v>
      </c>
      <c r="O8" s="1">
        <f>N8/500*100</f>
        <v>57.999999999999993</v>
      </c>
      <c r="P8" s="1" t="str">
        <f>IF(O8&gt;85,"A",IF(O8&gt;70,"B",IF(O8&gt;60,"C",IF(O8&lt;60,"D"))))</f>
        <v>D</v>
      </c>
      <c r="Q8" s="1" t="str">
        <f>IF(O8&gt;80,"First",IF(O8&gt;50,"Second",IF(O8&lt;50,"Third")))</f>
        <v>Second</v>
      </c>
      <c r="R8" s="1" t="str">
        <f>IF(O8&gt;33,"pass","fail")</f>
        <v>pass</v>
      </c>
    </row>
    <row r="9" spans="3:23" x14ac:dyDescent="0.25">
      <c r="C9" s="1">
        <v>2</v>
      </c>
      <c r="D9" s="1" t="s">
        <v>12</v>
      </c>
      <c r="E9" s="1">
        <v>102</v>
      </c>
      <c r="F9" s="1" t="s">
        <v>22</v>
      </c>
      <c r="G9" s="1" t="s">
        <v>14</v>
      </c>
      <c r="H9" s="1" t="s">
        <v>41</v>
      </c>
      <c r="I9" s="1">
        <v>4</v>
      </c>
      <c r="J9" s="1">
        <v>34</v>
      </c>
      <c r="K9" s="1">
        <v>5</v>
      </c>
      <c r="L9" s="1">
        <v>5</v>
      </c>
      <c r="M9" s="1">
        <v>5</v>
      </c>
      <c r="N9" s="1">
        <f t="shared" ref="N9:N17" si="0">SUM(I9:M9)</f>
        <v>53</v>
      </c>
      <c r="O9" s="1">
        <f t="shared" ref="O9:O17" si="1">N9/500*100</f>
        <v>10.6</v>
      </c>
      <c r="P9" s="1" t="str">
        <f t="shared" ref="P9:P17" si="2">IF(O9&gt;85,"A",IF(O9&gt;70,"B",IF(O9&gt;60,"C",IF(O9&lt;60,"D"))))</f>
        <v>D</v>
      </c>
      <c r="Q9" s="1" t="str">
        <f t="shared" ref="Q9:Q17" si="3">IF(O9&gt;80,"First",IF(O9&gt;50,"Second",IF(O9&lt;50,"Third")))</f>
        <v>Third</v>
      </c>
      <c r="R9" s="1" t="str">
        <f t="shared" ref="R9:R17" si="4">IF(O9&gt;33,"pass","fail")</f>
        <v>fail</v>
      </c>
      <c r="U9" s="2" t="s">
        <v>33</v>
      </c>
      <c r="V9" s="2" t="s">
        <v>38</v>
      </c>
      <c r="W9" s="3" t="e">
        <f>VLOOKUP(W5,#REF!,5,0)</f>
        <v>#REF!</v>
      </c>
    </row>
    <row r="10" spans="3:23" x14ac:dyDescent="0.25">
      <c r="C10" s="1">
        <v>3</v>
      </c>
      <c r="D10" s="1" t="s">
        <v>13</v>
      </c>
      <c r="E10" s="1">
        <v>103</v>
      </c>
      <c r="F10" s="1" t="s">
        <v>23</v>
      </c>
      <c r="G10" s="1" t="s">
        <v>20</v>
      </c>
      <c r="H10" s="1" t="s">
        <v>41</v>
      </c>
      <c r="I10" s="1">
        <v>66</v>
      </c>
      <c r="J10" s="1">
        <v>33</v>
      </c>
      <c r="K10" s="1">
        <v>44</v>
      </c>
      <c r="L10" s="1">
        <v>30</v>
      </c>
      <c r="M10" s="1">
        <v>80</v>
      </c>
      <c r="N10" s="1">
        <f t="shared" si="0"/>
        <v>253</v>
      </c>
      <c r="O10" s="1">
        <f t="shared" si="1"/>
        <v>50.6</v>
      </c>
      <c r="P10" s="1" t="str">
        <f t="shared" si="2"/>
        <v>D</v>
      </c>
      <c r="Q10" s="1" t="str">
        <f t="shared" si="3"/>
        <v>Second</v>
      </c>
      <c r="R10" s="1" t="str">
        <f t="shared" si="4"/>
        <v>pass</v>
      </c>
      <c r="U10" s="2" t="s">
        <v>34</v>
      </c>
      <c r="V10" s="2" t="s">
        <v>38</v>
      </c>
      <c r="W10" s="3" t="e">
        <f>VLOOKUP(W5,#REF!,11,0)</f>
        <v>#REF!</v>
      </c>
    </row>
    <row r="11" spans="3:23" x14ac:dyDescent="0.25">
      <c r="C11" s="1">
        <v>4</v>
      </c>
      <c r="D11" s="1" t="s">
        <v>14</v>
      </c>
      <c r="E11" s="1">
        <v>104</v>
      </c>
      <c r="F11" s="1" t="s">
        <v>24</v>
      </c>
      <c r="G11" s="1" t="s">
        <v>11</v>
      </c>
      <c r="H11" s="1" t="s">
        <v>41</v>
      </c>
      <c r="I11" s="1">
        <v>77</v>
      </c>
      <c r="J11" s="1">
        <v>76</v>
      </c>
      <c r="K11" s="1">
        <v>97</v>
      </c>
      <c r="L11" s="1">
        <v>95</v>
      </c>
      <c r="M11" s="1">
        <v>78</v>
      </c>
      <c r="N11" s="1">
        <f t="shared" si="0"/>
        <v>423</v>
      </c>
      <c r="O11" s="1">
        <f t="shared" si="1"/>
        <v>84.6</v>
      </c>
      <c r="P11" s="1" t="str">
        <f t="shared" si="2"/>
        <v>B</v>
      </c>
      <c r="Q11" s="1" t="str">
        <f t="shared" si="3"/>
        <v>First</v>
      </c>
      <c r="R11" s="1" t="str">
        <f t="shared" si="4"/>
        <v>pass</v>
      </c>
      <c r="U11" s="2" t="s">
        <v>35</v>
      </c>
      <c r="V11" s="2" t="s">
        <v>38</v>
      </c>
      <c r="W11" s="3" t="e">
        <f>VLOOKUP(W5,#REF!,12,0)</f>
        <v>#REF!</v>
      </c>
    </row>
    <row r="12" spans="3:23" x14ac:dyDescent="0.25">
      <c r="C12" s="1">
        <v>5</v>
      </c>
      <c r="D12" s="1" t="s">
        <v>15</v>
      </c>
      <c r="E12" s="1">
        <v>105</v>
      </c>
      <c r="F12" s="1" t="s">
        <v>25</v>
      </c>
      <c r="G12" s="1" t="s">
        <v>11</v>
      </c>
      <c r="H12" s="1" t="s">
        <v>41</v>
      </c>
      <c r="I12" s="1">
        <v>90</v>
      </c>
      <c r="J12" s="1">
        <v>70</v>
      </c>
      <c r="K12" s="1">
        <v>70</v>
      </c>
      <c r="L12" s="1">
        <v>92</v>
      </c>
      <c r="M12" s="1">
        <v>36</v>
      </c>
      <c r="N12" s="1">
        <f t="shared" si="0"/>
        <v>358</v>
      </c>
      <c r="O12" s="1">
        <f t="shared" si="1"/>
        <v>71.599999999999994</v>
      </c>
      <c r="P12" s="1" t="str">
        <f t="shared" si="2"/>
        <v>B</v>
      </c>
      <c r="Q12" s="1" t="str">
        <f t="shared" si="3"/>
        <v>Second</v>
      </c>
      <c r="R12" s="1" t="str">
        <f t="shared" si="4"/>
        <v>pass</v>
      </c>
      <c r="U12" s="2" t="s">
        <v>36</v>
      </c>
      <c r="V12" s="2" t="s">
        <v>38</v>
      </c>
      <c r="W12" s="3" t="e">
        <f>VLOOKUP(W5,#REF!,13,0)</f>
        <v>#REF!</v>
      </c>
    </row>
    <row r="13" spans="3:23" x14ac:dyDescent="0.25">
      <c r="C13" s="1">
        <v>6</v>
      </c>
      <c r="D13" s="1" t="s">
        <v>16</v>
      </c>
      <c r="E13" s="1">
        <v>106</v>
      </c>
      <c r="F13" s="1" t="s">
        <v>26</v>
      </c>
      <c r="G13" s="1" t="s">
        <v>29</v>
      </c>
      <c r="H13" s="1" t="s">
        <v>41</v>
      </c>
      <c r="I13" s="1">
        <v>86</v>
      </c>
      <c r="J13" s="1">
        <v>37</v>
      </c>
      <c r="K13" s="1">
        <v>89</v>
      </c>
      <c r="L13" s="1">
        <v>81</v>
      </c>
      <c r="M13" s="1">
        <v>55</v>
      </c>
      <c r="N13" s="1">
        <f t="shared" si="0"/>
        <v>348</v>
      </c>
      <c r="O13" s="1">
        <f t="shared" si="1"/>
        <v>69.599999999999994</v>
      </c>
      <c r="P13" s="1" t="str">
        <f t="shared" si="2"/>
        <v>C</v>
      </c>
      <c r="Q13" s="1" t="str">
        <f t="shared" si="3"/>
        <v>Second</v>
      </c>
      <c r="R13" s="1" t="str">
        <f t="shared" si="4"/>
        <v>pass</v>
      </c>
      <c r="U13" s="2" t="s">
        <v>37</v>
      </c>
      <c r="V13" s="2" t="s">
        <v>38</v>
      </c>
      <c r="W13" s="3" t="e">
        <f>VLOOKUP(W5,#REF!,14,0)</f>
        <v>#REF!</v>
      </c>
    </row>
    <row r="14" spans="3:23" x14ac:dyDescent="0.25">
      <c r="C14" s="1">
        <v>7</v>
      </c>
      <c r="D14" s="1" t="s">
        <v>17</v>
      </c>
      <c r="E14" s="1">
        <v>107</v>
      </c>
      <c r="F14" s="1" t="s">
        <v>27</v>
      </c>
      <c r="G14" s="1" t="s">
        <v>20</v>
      </c>
      <c r="H14" s="1" t="s">
        <v>41</v>
      </c>
      <c r="I14" s="1">
        <v>67</v>
      </c>
      <c r="J14" s="1">
        <v>90</v>
      </c>
      <c r="K14" s="1">
        <v>30</v>
      </c>
      <c r="L14" s="1">
        <v>91</v>
      </c>
      <c r="M14" s="1">
        <v>85</v>
      </c>
      <c r="N14" s="1">
        <f t="shared" si="0"/>
        <v>363</v>
      </c>
      <c r="O14" s="1">
        <f t="shared" si="1"/>
        <v>72.599999999999994</v>
      </c>
      <c r="P14" s="1" t="str">
        <f t="shared" si="2"/>
        <v>B</v>
      </c>
      <c r="Q14" s="1" t="str">
        <f t="shared" si="3"/>
        <v>Second</v>
      </c>
      <c r="R14" s="1" t="str">
        <f t="shared" si="4"/>
        <v>pass</v>
      </c>
    </row>
    <row r="15" spans="3:23" x14ac:dyDescent="0.25">
      <c r="C15" s="1">
        <v>8</v>
      </c>
      <c r="D15" s="1" t="s">
        <v>18</v>
      </c>
      <c r="E15" s="1">
        <v>108</v>
      </c>
      <c r="F15" s="1" t="s">
        <v>16</v>
      </c>
      <c r="G15" s="1" t="s">
        <v>30</v>
      </c>
      <c r="H15" s="1" t="s">
        <v>41</v>
      </c>
      <c r="I15" s="1">
        <v>30</v>
      </c>
      <c r="J15" s="1">
        <v>55</v>
      </c>
      <c r="K15" s="1">
        <v>48</v>
      </c>
      <c r="L15" s="1">
        <v>92</v>
      </c>
      <c r="M15" s="1">
        <v>67</v>
      </c>
      <c r="N15" s="1">
        <f t="shared" si="0"/>
        <v>292</v>
      </c>
      <c r="O15" s="1">
        <f t="shared" si="1"/>
        <v>58.4</v>
      </c>
      <c r="P15" s="1" t="str">
        <f t="shared" si="2"/>
        <v>D</v>
      </c>
      <c r="Q15" s="1" t="str">
        <f t="shared" si="3"/>
        <v>Second</v>
      </c>
      <c r="R15" s="1" t="str">
        <f t="shared" si="4"/>
        <v>pass</v>
      </c>
    </row>
    <row r="16" spans="3:23" x14ac:dyDescent="0.25">
      <c r="C16" s="1">
        <v>9</v>
      </c>
      <c r="D16" s="1" t="s">
        <v>19</v>
      </c>
      <c r="E16" s="1">
        <v>109</v>
      </c>
      <c r="F16" s="1" t="s">
        <v>12</v>
      </c>
      <c r="G16" s="1" t="s">
        <v>31</v>
      </c>
      <c r="H16" s="1" t="s">
        <v>41</v>
      </c>
      <c r="I16" s="1">
        <v>48</v>
      </c>
      <c r="J16" s="1">
        <v>93</v>
      </c>
      <c r="K16" s="1">
        <v>61</v>
      </c>
      <c r="L16" s="1">
        <v>97</v>
      </c>
      <c r="M16" s="1">
        <v>90</v>
      </c>
      <c r="N16" s="1">
        <f t="shared" si="0"/>
        <v>389</v>
      </c>
      <c r="O16" s="1">
        <f t="shared" si="1"/>
        <v>77.8</v>
      </c>
      <c r="P16" s="1" t="str">
        <f t="shared" si="2"/>
        <v>B</v>
      </c>
      <c r="Q16" s="1" t="str">
        <f t="shared" si="3"/>
        <v>Second</v>
      </c>
      <c r="R16" s="1" t="str">
        <f t="shared" si="4"/>
        <v>pass</v>
      </c>
    </row>
    <row r="17" spans="3:18" x14ac:dyDescent="0.25">
      <c r="C17" s="1">
        <v>10</v>
      </c>
      <c r="D17" s="1" t="s">
        <v>20</v>
      </c>
      <c r="E17" s="1">
        <v>110</v>
      </c>
      <c r="F17" s="1" t="s">
        <v>17</v>
      </c>
      <c r="G17" s="1" t="s">
        <v>32</v>
      </c>
      <c r="H17" s="1" t="s">
        <v>41</v>
      </c>
      <c r="I17" s="1">
        <v>78</v>
      </c>
      <c r="J17" s="1">
        <v>76</v>
      </c>
      <c r="K17" s="1">
        <v>38</v>
      </c>
      <c r="L17" s="1">
        <v>75</v>
      </c>
      <c r="M17" s="1">
        <v>73</v>
      </c>
      <c r="N17" s="1">
        <f t="shared" si="0"/>
        <v>340</v>
      </c>
      <c r="O17" s="1">
        <f t="shared" si="1"/>
        <v>68</v>
      </c>
      <c r="P17" s="1" t="str">
        <f t="shared" si="2"/>
        <v>C</v>
      </c>
      <c r="Q17" s="1" t="str">
        <f t="shared" si="3"/>
        <v>Second</v>
      </c>
      <c r="R17" s="1" t="str">
        <f t="shared" si="4"/>
        <v>pass</v>
      </c>
    </row>
    <row r="20" spans="3:18" x14ac:dyDescent="0.25">
      <c r="G20" s="4" t="s">
        <v>47</v>
      </c>
      <c r="H20" s="4"/>
      <c r="I20" s="4"/>
      <c r="J20" s="4"/>
      <c r="K20" s="4"/>
      <c r="L20" s="4"/>
      <c r="M20" s="4"/>
      <c r="N20" s="4"/>
    </row>
    <row r="21" spans="3:18" x14ac:dyDescent="0.25">
      <c r="G21" s="4"/>
      <c r="H21" s="4"/>
      <c r="I21" s="4"/>
      <c r="J21" s="4"/>
      <c r="K21" s="4"/>
      <c r="L21" s="4"/>
      <c r="M21" s="4"/>
      <c r="N21" s="4"/>
    </row>
    <row r="22" spans="3:18" x14ac:dyDescent="0.25">
      <c r="G22" s="4"/>
      <c r="H22" s="4"/>
      <c r="I22" s="4"/>
      <c r="J22" s="4"/>
      <c r="K22" s="4"/>
      <c r="L22" s="4"/>
      <c r="M22" s="4"/>
      <c r="N22" s="4"/>
    </row>
    <row r="23" spans="3:18" x14ac:dyDescent="0.25">
      <c r="G23" s="4"/>
      <c r="H23" s="4"/>
      <c r="I23" s="4"/>
      <c r="J23" s="4"/>
      <c r="K23" s="4"/>
      <c r="L23" s="4"/>
      <c r="M23" s="4"/>
      <c r="N23" s="4"/>
    </row>
    <row r="24" spans="3:18" x14ac:dyDescent="0.25">
      <c r="D24" s="12" t="s">
        <v>1</v>
      </c>
      <c r="E24" s="12" t="s">
        <v>38</v>
      </c>
      <c r="F24" s="12" t="s">
        <v>16</v>
      </c>
    </row>
    <row r="25" spans="3:18" x14ac:dyDescent="0.25">
      <c r="D25" s="12" t="s">
        <v>3</v>
      </c>
      <c r="E25" s="12" t="s">
        <v>38</v>
      </c>
      <c r="F25" s="12">
        <f>VLOOKUP(F24,D7:R17,2,0)</f>
        <v>106</v>
      </c>
    </row>
    <row r="26" spans="3:18" x14ac:dyDescent="0.25">
      <c r="D26" s="13" t="s">
        <v>40</v>
      </c>
      <c r="E26" s="12" t="s">
        <v>38</v>
      </c>
      <c r="F26" s="12" t="str">
        <f>VLOOKUP(F24,D7:Q17,5,0)</f>
        <v>10th</v>
      </c>
    </row>
    <row r="27" spans="3:18" x14ac:dyDescent="0.25">
      <c r="D27" s="12" t="s">
        <v>4</v>
      </c>
      <c r="E27" s="12" t="s">
        <v>38</v>
      </c>
      <c r="F27" s="12" t="str">
        <f>VLOOKUP(F24,D7:R17,3,0)</f>
        <v>GANESH</v>
      </c>
    </row>
    <row r="29" spans="3:18" x14ac:dyDescent="0.25">
      <c r="F29" s="9" t="s">
        <v>39</v>
      </c>
      <c r="G29" s="9" t="s">
        <v>42</v>
      </c>
      <c r="H29" s="9" t="s">
        <v>43</v>
      </c>
      <c r="I29" s="9" t="s">
        <v>44</v>
      </c>
      <c r="J29" s="9" t="s">
        <v>45</v>
      </c>
      <c r="K29" s="10" t="s">
        <v>37</v>
      </c>
    </row>
    <row r="30" spans="3:18" x14ac:dyDescent="0.25">
      <c r="F30" s="9"/>
      <c r="G30" s="9"/>
      <c r="H30" s="9"/>
      <c r="I30" s="9"/>
      <c r="J30" s="9"/>
      <c r="K30" s="11"/>
      <c r="L30" s="8"/>
    </row>
    <row r="31" spans="3:18" x14ac:dyDescent="0.25">
      <c r="F31" s="1" t="s">
        <v>6</v>
      </c>
      <c r="G31" s="6">
        <v>100</v>
      </c>
      <c r="H31" s="6">
        <v>33</v>
      </c>
      <c r="I31" s="6">
        <f>VLOOKUP(F24,D7:R17,6,0)</f>
        <v>86</v>
      </c>
      <c r="J31" s="6" t="str">
        <f>IF(I31&gt;75,"A",IF(I31&gt;60,"B",IF(I31&gt;="C","D")))</f>
        <v>A</v>
      </c>
      <c r="K31" s="7" t="str">
        <f>IF(MIN(I31:I35)&lt;33,"FAIL","PASS")</f>
        <v>PASS</v>
      </c>
      <c r="L31" s="8"/>
      <c r="M31" s="5"/>
    </row>
    <row r="32" spans="3:18" x14ac:dyDescent="0.25">
      <c r="F32" s="1" t="s">
        <v>7</v>
      </c>
      <c r="G32" s="6">
        <v>100</v>
      </c>
      <c r="H32" s="6">
        <v>33</v>
      </c>
      <c r="I32" s="6">
        <f>VLOOKUP(F24,D7:R17,7,0)</f>
        <v>37</v>
      </c>
      <c r="J32" s="6" t="b">
        <f t="shared" ref="J32:J35" si="5">IF(I32&gt;75,"A",IF(I32&gt;60,"B",IF(I32&gt;="C","D")))</f>
        <v>0</v>
      </c>
      <c r="K32" s="7"/>
      <c r="L32" s="8"/>
      <c r="M32" s="5"/>
    </row>
    <row r="33" spans="6:13" x14ac:dyDescent="0.25">
      <c r="F33" s="1" t="s">
        <v>8</v>
      </c>
      <c r="G33" s="6">
        <v>100</v>
      </c>
      <c r="H33" s="6">
        <v>33</v>
      </c>
      <c r="I33" s="6">
        <f>VLOOKUP(F24,D7:R17,8,0)</f>
        <v>89</v>
      </c>
      <c r="J33" s="6" t="str">
        <f>IF(I31&gt;75,"A",IF(I31&gt;60,"B",IF(I31&gt;="C","D")))</f>
        <v>A</v>
      </c>
      <c r="K33" s="7"/>
      <c r="L33" s="8"/>
      <c r="M33" s="5"/>
    </row>
    <row r="34" spans="6:13" x14ac:dyDescent="0.25">
      <c r="F34" s="1" t="s">
        <v>9</v>
      </c>
      <c r="G34" s="6">
        <v>100</v>
      </c>
      <c r="H34" s="6">
        <v>33</v>
      </c>
      <c r="I34" s="6">
        <f>VLOOKUP(F24,D7:R17,9,0)</f>
        <v>81</v>
      </c>
      <c r="J34" s="6" t="str">
        <f t="shared" si="5"/>
        <v>A</v>
      </c>
      <c r="K34" s="7"/>
      <c r="L34" s="8"/>
    </row>
    <row r="35" spans="6:13" x14ac:dyDescent="0.25">
      <c r="F35" s="1" t="s">
        <v>10</v>
      </c>
      <c r="G35" s="6">
        <v>100</v>
      </c>
      <c r="H35" s="6">
        <v>33</v>
      </c>
      <c r="I35" s="6">
        <f>VLOOKUP(F24,D7:R17,10,0)</f>
        <v>55</v>
      </c>
      <c r="J35" s="6" t="b">
        <f t="shared" si="5"/>
        <v>0</v>
      </c>
      <c r="K35" s="7"/>
      <c r="L35" s="8"/>
      <c r="M35" s="5"/>
    </row>
    <row r="36" spans="6:13" x14ac:dyDescent="0.25">
      <c r="L36" s="5"/>
    </row>
    <row r="38" spans="6:13" ht="18.75" x14ac:dyDescent="0.25">
      <c r="I38" s="14" t="s">
        <v>46</v>
      </c>
      <c r="J38" s="14">
        <v>500</v>
      </c>
    </row>
    <row r="39" spans="6:13" ht="15" customHeight="1" x14ac:dyDescent="0.25">
      <c r="I39" s="14" t="s">
        <v>44</v>
      </c>
      <c r="J39" s="14">
        <f>SUM(I31:I35)</f>
        <v>348</v>
      </c>
    </row>
    <row r="40" spans="6:13" ht="15" customHeight="1" x14ac:dyDescent="0.25">
      <c r="I40" s="14" t="s">
        <v>34</v>
      </c>
      <c r="J40" s="14">
        <f>J39*100/J38</f>
        <v>69.599999999999994</v>
      </c>
    </row>
    <row r="41" spans="6:13" x14ac:dyDescent="0.25">
      <c r="I41" s="6"/>
      <c r="J41" s="6"/>
    </row>
  </sheetData>
  <mergeCells count="9">
    <mergeCell ref="K31:K35"/>
    <mergeCell ref="K29:K30"/>
    <mergeCell ref="E1:L4"/>
    <mergeCell ref="G20:N23"/>
    <mergeCell ref="F29:F30"/>
    <mergeCell ref="G29:G30"/>
    <mergeCell ref="H29:H30"/>
    <mergeCell ref="I29:I30"/>
    <mergeCell ref="J29:J30"/>
  </mergeCells>
  <phoneticPr fontId="3" type="noConversion"/>
  <dataValidations count="1">
    <dataValidation type="list" allowBlank="1" showInputMessage="1" showErrorMessage="1" sqref="F24" xr:uid="{CD88F4E8-ECFE-417E-9B8E-48412BBA7F7E}">
      <formula1>$D$8:$D$17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14D5-5EBC-41A1-918F-4A7820F37EA4}">
  <dimension ref="D11:F16"/>
  <sheetViews>
    <sheetView workbookViewId="0">
      <selection activeCell="D11" sqref="D11:F16"/>
    </sheetView>
  </sheetViews>
  <sheetFormatPr defaultRowHeight="15" x14ac:dyDescent="0.25"/>
  <sheetData>
    <row r="11" spans="4:6" x14ac:dyDescent="0.25">
      <c r="D11" s="2" t="s">
        <v>33</v>
      </c>
      <c r="E11" s="2" t="s">
        <v>38</v>
      </c>
      <c r="F11" s="3" t="str">
        <f>VLOOKUP(Sheet1!F24,Sheet1!D7:R17,5,0)</f>
        <v>10th</v>
      </c>
    </row>
    <row r="12" spans="4:6" x14ac:dyDescent="0.25">
      <c r="D12" s="2" t="s">
        <v>34</v>
      </c>
      <c r="E12" s="2" t="s">
        <v>38</v>
      </c>
      <c r="F12" s="3">
        <f>VLOOKUP(Sheet1!F24,Sheet1!D7:R17,11,0)</f>
        <v>348</v>
      </c>
    </row>
    <row r="13" spans="4:6" x14ac:dyDescent="0.25">
      <c r="D13" s="2" t="s">
        <v>35</v>
      </c>
      <c r="E13" s="2" t="s">
        <v>38</v>
      </c>
      <c r="F13" s="3">
        <f>VLOOKUP(Sheet1!F24,Sheet1!D7:R17,12,0)</f>
        <v>69.599999999999994</v>
      </c>
    </row>
    <row r="14" spans="4:6" x14ac:dyDescent="0.25">
      <c r="D14" s="2" t="s">
        <v>36</v>
      </c>
      <c r="E14" s="2" t="s">
        <v>38</v>
      </c>
      <c r="F14" s="3" t="str">
        <f>VLOOKUP(Sheet1!F24,Sheet1!D7:R17,13,0)</f>
        <v>C</v>
      </c>
    </row>
    <row r="15" spans="4:6" x14ac:dyDescent="0.25">
      <c r="D15" s="2" t="s">
        <v>37</v>
      </c>
      <c r="E15" s="2" t="s">
        <v>38</v>
      </c>
      <c r="F15" s="3" t="str">
        <f>VLOOKUP(Sheet1!F24,Sheet1!D7:R17,14,0)</f>
        <v>Second</v>
      </c>
    </row>
    <row r="16" spans="4:6" x14ac:dyDescent="0.25">
      <c r="F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ujjwal kumar</dc:creator>
  <cp:lastModifiedBy>ujjwal kumar</cp:lastModifiedBy>
  <cp:lastPrinted>2024-03-09T08:05:04Z</cp:lastPrinted>
  <dcterms:created xsi:type="dcterms:W3CDTF">2024-03-07T07:35:18Z</dcterms:created>
  <dcterms:modified xsi:type="dcterms:W3CDTF">2024-03-09T08:05:53Z</dcterms:modified>
</cp:coreProperties>
</file>