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mester 5\PEMBELAJARAN MESIN\MINGGU 15\"/>
    </mc:Choice>
  </mc:AlternateContent>
  <xr:revisionPtr revIDLastSave="0" documentId="13_ncr:1_{55F47619-5499-4CE6-84E8-76F2285BB22C}" xr6:coauthVersionLast="47" xr6:coauthVersionMax="47" xr10:uidLastSave="{00000000-0000-0000-0000-000000000000}"/>
  <bookViews>
    <workbookView xWindow="-120" yWindow="-120" windowWidth="20730" windowHeight="11160" xr2:uid="{107DC91E-1A12-8344-A8D8-5482CD43BFDF}"/>
  </bookViews>
  <sheets>
    <sheet name="Ma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N7" i="1" l="1" a="1"/>
  <c r="AN7" i="1" s="1"/>
  <c r="O30" i="1"/>
  <c r="AJ8" i="1"/>
  <c r="Q30" i="1"/>
  <c r="Q29" i="1"/>
  <c r="Q28" i="1"/>
  <c r="P30" i="1"/>
  <c r="P29" i="1"/>
  <c r="P28" i="1"/>
  <c r="O29" i="1"/>
  <c r="O28" i="1"/>
  <c r="N30" i="1"/>
  <c r="N29" i="1"/>
  <c r="N28" i="1"/>
  <c r="Q27" i="1"/>
  <c r="P27" i="1"/>
  <c r="O27" i="1"/>
  <c r="N27" i="1"/>
  <c r="N14" i="1"/>
  <c r="M23" i="1"/>
  <c r="N20" i="1"/>
  <c r="M20" i="1"/>
  <c r="O17" i="1"/>
  <c r="N17" i="1"/>
  <c r="M17" i="1"/>
  <c r="P14" i="1"/>
  <c r="O14" i="1"/>
  <c r="M14" i="1"/>
  <c r="K11" i="1"/>
  <c r="K10" i="1"/>
  <c r="K9" i="1"/>
  <c r="AE10" i="1" s="1"/>
  <c r="K8" i="1"/>
  <c r="K15" i="1" s="1"/>
  <c r="K7" i="1"/>
  <c r="K6" i="1"/>
  <c r="J11" i="1"/>
  <c r="J10" i="1"/>
  <c r="AD11" i="1" s="1"/>
  <c r="J9" i="1"/>
  <c r="J8" i="1"/>
  <c r="J7" i="1"/>
  <c r="AD8" i="1" s="1"/>
  <c r="J6" i="1"/>
  <c r="J15" i="1" s="1"/>
  <c r="I11" i="1"/>
  <c r="AC12" i="1" s="1"/>
  <c r="I10" i="1"/>
  <c r="AC11" i="1" s="1"/>
  <c r="AD10" i="1"/>
  <c r="I9" i="1"/>
  <c r="AC10" i="1" s="1"/>
  <c r="I8" i="1"/>
  <c r="AC9" i="1" s="1"/>
  <c r="I7" i="1"/>
  <c r="I6" i="1"/>
  <c r="AC7" i="1" s="1"/>
  <c r="H6" i="1"/>
  <c r="H11" i="1"/>
  <c r="AB12" i="1" s="1"/>
  <c r="H10" i="1"/>
  <c r="AB11" i="1" s="1"/>
  <c r="H9" i="1"/>
  <c r="AB10" i="1" s="1"/>
  <c r="H8" i="1"/>
  <c r="H7" i="1"/>
  <c r="AB8" i="1" s="1"/>
  <c r="AH8" i="1"/>
  <c r="AI8" i="1"/>
  <c r="AK8" i="1"/>
  <c r="AH9" i="1"/>
  <c r="AI9" i="1"/>
  <c r="AJ9" i="1"/>
  <c r="AK9" i="1"/>
  <c r="AH10" i="1"/>
  <c r="AI10" i="1"/>
  <c r="AJ10" i="1"/>
  <c r="AK10" i="1"/>
  <c r="AI7" i="1"/>
  <c r="AJ7" i="1"/>
  <c r="AK7" i="1"/>
  <c r="AH7" i="1"/>
  <c r="AE8" i="1"/>
  <c r="AB9" i="1"/>
  <c r="AD9" i="1"/>
  <c r="AE11" i="1"/>
  <c r="AD12" i="1"/>
  <c r="AE12" i="1"/>
  <c r="AE7" i="1"/>
  <c r="AB7" i="1"/>
  <c r="C16" i="1"/>
  <c r="D16" i="1"/>
  <c r="E16" i="1"/>
  <c r="C15" i="1"/>
  <c r="D15" i="1"/>
  <c r="E15" i="1"/>
  <c r="B16" i="1"/>
  <c r="B15" i="1"/>
  <c r="K16" i="1"/>
  <c r="AE9" i="1" l="1"/>
  <c r="AD7" i="1"/>
  <c r="J16" i="1"/>
  <c r="I15" i="1"/>
  <c r="I16" i="1"/>
  <c r="AC8" i="1"/>
  <c r="H16" i="1"/>
  <c r="H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<sst xmlns="http://schemas.openxmlformats.org/spreadsheetml/2006/main" count="101" uniqueCount="43">
  <si>
    <t>Sampel Data</t>
  </si>
  <si>
    <t>1. Data Asli</t>
  </si>
  <si>
    <t>2. Standarisasi Data</t>
  </si>
  <si>
    <t>3. Hitung Co-Variance</t>
  </si>
  <si>
    <t>4. Tentukan Eigenvluae dan Eigenvctor (boleh pakai kalkulator onlne)</t>
  </si>
  <si>
    <t>5. Lakukan Perkalian Antara Data Terstandar dengan Eigenvector</t>
  </si>
  <si>
    <t>tinggi badan</t>
  </si>
  <si>
    <t>berat badan</t>
  </si>
  <si>
    <t>detak jantung</t>
  </si>
  <si>
    <t>tekanan darah</t>
  </si>
  <si>
    <t>pemetaan fitur</t>
  </si>
  <si>
    <t>eigenvalue diurutkan secara descending</t>
  </si>
  <si>
    <t>Pasien 1</t>
  </si>
  <si>
    <t>λ</t>
  </si>
  <si>
    <t>v</t>
  </si>
  <si>
    <t>PC1</t>
  </si>
  <si>
    <t>PC2</t>
  </si>
  <si>
    <t>PC3</t>
  </si>
  <si>
    <t>PC4</t>
  </si>
  <si>
    <t>Pasien 2</t>
  </si>
  <si>
    <t>TBTB</t>
  </si>
  <si>
    <t>TBBB</t>
  </si>
  <si>
    <t>TBDJ</t>
  </si>
  <si>
    <t>TBTD</t>
  </si>
  <si>
    <t>Pasien 3</t>
  </si>
  <si>
    <t>BBTB</t>
  </si>
  <si>
    <t>BBBB</t>
  </si>
  <si>
    <t>BBDJ</t>
  </si>
  <si>
    <t>BBTD</t>
  </si>
  <si>
    <t>Pasien 4</t>
  </si>
  <si>
    <t>DJTB</t>
  </si>
  <si>
    <t>DJBB</t>
  </si>
  <si>
    <t>DJDJ</t>
  </si>
  <si>
    <t>DJTD</t>
  </si>
  <si>
    <t>Pasien 5</t>
  </si>
  <si>
    <t>TDTB</t>
  </si>
  <si>
    <t>TDBB</t>
  </si>
  <si>
    <t>TDDJ</t>
  </si>
  <si>
    <t>TDTD</t>
  </si>
  <si>
    <t>eigenvector mengikuti urutan eigenvalue</t>
  </si>
  <si>
    <t>Pasien 6</t>
  </si>
  <si>
    <t>mean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</si>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</sst>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1"/>
      <color theme="1"/>
      <name val="FangSong"/>
      <family val="3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3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4" fillId="8" borderId="0" xfId="0" applyFont="1" applyFill="1" applyAlignment="1">
      <alignment horizontal="center"/>
    </xf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TB</a:t>
            </a:r>
            <a:r>
              <a:rPr lang="en-US" baseline="0"/>
              <a:t> VS BB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Main!$C$5</c:f>
              <c:strCache>
                <c:ptCount val="1"/>
                <c:pt idx="0">
                  <c:v>berat badan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Main!$B$6:$B$11</c:f>
              <c:numCache>
                <c:formatCode>General</c:formatCode>
                <c:ptCount val="6"/>
                <c:pt idx="0">
                  <c:v>162</c:v>
                </c:pt>
                <c:pt idx="1">
                  <c:v>179</c:v>
                </c:pt>
                <c:pt idx="2">
                  <c:v>166</c:v>
                </c:pt>
                <c:pt idx="3">
                  <c:v>195</c:v>
                </c:pt>
                <c:pt idx="4">
                  <c:v>177</c:v>
                </c:pt>
                <c:pt idx="5">
                  <c:v>163</c:v>
                </c:pt>
              </c:numCache>
            </c:numRef>
          </c:xVal>
          <c:yVal>
            <c:numRef>
              <c:f>Main!$C$6:$C$11</c:f>
              <c:numCache>
                <c:formatCode>General</c:formatCode>
                <c:ptCount val="6"/>
                <c:pt idx="0">
                  <c:v>71</c:v>
                </c:pt>
                <c:pt idx="1">
                  <c:v>67</c:v>
                </c:pt>
                <c:pt idx="2">
                  <c:v>55</c:v>
                </c:pt>
                <c:pt idx="3">
                  <c:v>69</c:v>
                </c:pt>
                <c:pt idx="4">
                  <c:v>63</c:v>
                </c:pt>
                <c:pt idx="5">
                  <c:v>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B7-2643-9370-0F9123E59F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419360"/>
        <c:axId val="1602421008"/>
      </c:scatterChart>
      <c:valAx>
        <c:axId val="160241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421008"/>
        <c:crosses val="autoZero"/>
        <c:crossBetween val="midCat"/>
      </c:valAx>
      <c:valAx>
        <c:axId val="1602421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41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BB</a:t>
            </a:r>
            <a:r>
              <a:rPr lang="en-US" baseline="0"/>
              <a:t> VS DJ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Main!$D$5</c:f>
              <c:strCache>
                <c:ptCount val="1"/>
                <c:pt idx="0">
                  <c:v>detak jantung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Main!$C$6:$C$11</c:f>
              <c:numCache>
                <c:formatCode>General</c:formatCode>
                <c:ptCount val="6"/>
                <c:pt idx="0">
                  <c:v>71</c:v>
                </c:pt>
                <c:pt idx="1">
                  <c:v>67</c:v>
                </c:pt>
                <c:pt idx="2">
                  <c:v>55</c:v>
                </c:pt>
                <c:pt idx="3">
                  <c:v>69</c:v>
                </c:pt>
                <c:pt idx="4">
                  <c:v>63</c:v>
                </c:pt>
                <c:pt idx="5">
                  <c:v>55</c:v>
                </c:pt>
              </c:numCache>
            </c:numRef>
          </c:xVal>
          <c:yVal>
            <c:numRef>
              <c:f>Main!$D$6:$D$11</c:f>
              <c:numCache>
                <c:formatCode>General</c:formatCode>
                <c:ptCount val="6"/>
                <c:pt idx="0">
                  <c:v>89</c:v>
                </c:pt>
                <c:pt idx="1">
                  <c:v>66</c:v>
                </c:pt>
                <c:pt idx="2">
                  <c:v>62</c:v>
                </c:pt>
                <c:pt idx="3">
                  <c:v>80</c:v>
                </c:pt>
                <c:pt idx="4">
                  <c:v>87</c:v>
                </c:pt>
                <c:pt idx="5">
                  <c:v>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9-5E41-9FFB-4D6462929F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2530192"/>
        <c:axId val="1585386336"/>
      </c:scatterChart>
      <c:valAx>
        <c:axId val="160253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386336"/>
        <c:crosses val="autoZero"/>
        <c:crossBetween val="midCat"/>
      </c:valAx>
      <c:valAx>
        <c:axId val="158538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2530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DJ VS 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Main!$E$5</c:f>
              <c:strCache>
                <c:ptCount val="1"/>
                <c:pt idx="0">
                  <c:v>tekanan darah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Main!$D$6:$D$11</c:f>
              <c:numCache>
                <c:formatCode>General</c:formatCode>
                <c:ptCount val="6"/>
                <c:pt idx="0">
                  <c:v>89</c:v>
                </c:pt>
                <c:pt idx="1">
                  <c:v>66</c:v>
                </c:pt>
                <c:pt idx="2">
                  <c:v>62</c:v>
                </c:pt>
                <c:pt idx="3">
                  <c:v>80</c:v>
                </c:pt>
                <c:pt idx="4">
                  <c:v>87</c:v>
                </c:pt>
                <c:pt idx="5">
                  <c:v>75</c:v>
                </c:pt>
              </c:numCache>
            </c:numRef>
          </c:xVal>
          <c:yVal>
            <c:numRef>
              <c:f>Main!$E$6:$E$11</c:f>
              <c:numCache>
                <c:formatCode>General</c:formatCode>
                <c:ptCount val="6"/>
                <c:pt idx="0">
                  <c:v>90</c:v>
                </c:pt>
                <c:pt idx="1">
                  <c:v>102</c:v>
                </c:pt>
                <c:pt idx="2">
                  <c:v>85</c:v>
                </c:pt>
                <c:pt idx="3">
                  <c:v>120</c:v>
                </c:pt>
                <c:pt idx="4">
                  <c:v>110</c:v>
                </c:pt>
                <c:pt idx="5">
                  <c:v>110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53-6F48-ACDD-E822C3098A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6830016"/>
        <c:axId val="1581152432"/>
      </c:scatterChart>
      <c:valAx>
        <c:axId val="154683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1152432"/>
        <c:crosses val="autoZero"/>
        <c:crossBetween val="midCat"/>
      </c:valAx>
      <c:valAx>
        <c:axId val="158115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83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31</xdr:row>
      <xdr:rowOff>19050</xdr:rowOff>
    </xdr:from>
    <xdr:to>
      <xdr:col>17</xdr:col>
      <xdr:colOff>31750</xdr:colOff>
      <xdr:row>44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254706-9753-C74C-BD13-ED0A7E3527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806450</xdr:colOff>
      <xdr:row>45</xdr:row>
      <xdr:rowOff>196850</xdr:rowOff>
    </xdr:from>
    <xdr:to>
      <xdr:col>16</xdr:col>
      <xdr:colOff>819150</xdr:colOff>
      <xdr:row>59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9DD829A-6919-5948-84B9-9A72CB98B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6350</xdr:colOff>
      <xdr:row>61</xdr:row>
      <xdr:rowOff>6350</xdr:rowOff>
    </xdr:from>
    <xdr:to>
      <xdr:col>17</xdr:col>
      <xdr:colOff>19050</xdr:colOff>
      <xdr:row>74</xdr:row>
      <xdr:rowOff>107950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D4B4D7-C560-1F4A-BFD2-E011B3522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E0AD-5756-CA44-AF0A-AEAF0B8B0403}">
  <dimension ref="A1:AQ30"/>
  <sheetViews>
    <sheetView tabSelected="1" topLeftCell="AD1" zoomScale="89" zoomScaleNormal="89" workbookViewId="0">
      <selection activeCell="AM7" sqref="AM7"/>
    </sheetView>
  </sheetViews>
  <sheetFormatPr defaultColWidth="11" defaultRowHeight="15.75" x14ac:dyDescent="0.25"/>
  <cols>
    <col min="1" max="1" width="12.875" bestFit="1" customWidth="1"/>
    <col min="8" max="8" width="13.25" customWidth="1"/>
    <col min="13" max="13" width="15" customWidth="1"/>
    <col min="16" max="16" width="12.375" bestFit="1" customWidth="1"/>
  </cols>
  <sheetData>
    <row r="1" spans="1:43" x14ac:dyDescent="0.25">
      <c r="A1" t="s">
        <v>0</v>
      </c>
    </row>
    <row r="3" spans="1:43" x14ac:dyDescent="0.25">
      <c r="A3" s="1" t="s">
        <v>1</v>
      </c>
      <c r="G3" s="1" t="s">
        <v>2</v>
      </c>
      <c r="M3" s="1" t="s">
        <v>3</v>
      </c>
      <c r="T3" t="s">
        <v>4</v>
      </c>
      <c r="AA3" t="s">
        <v>5</v>
      </c>
    </row>
    <row r="5" spans="1:43" x14ac:dyDescent="0.25">
      <c r="B5" t="s">
        <v>6</v>
      </c>
      <c r="C5" t="s">
        <v>7</v>
      </c>
      <c r="D5" t="s">
        <v>8</v>
      </c>
      <c r="E5" t="s">
        <v>9</v>
      </c>
      <c r="H5" t="s">
        <v>6</v>
      </c>
      <c r="I5" t="s">
        <v>7</v>
      </c>
      <c r="J5" t="s">
        <v>8</v>
      </c>
      <c r="K5" t="s">
        <v>9</v>
      </c>
      <c r="M5" t="s">
        <v>10</v>
      </c>
      <c r="T5" t="s">
        <v>11</v>
      </c>
    </row>
    <row r="6" spans="1:43" x14ac:dyDescent="0.25">
      <c r="A6" t="s">
        <v>12</v>
      </c>
      <c r="B6">
        <v>162</v>
      </c>
      <c r="C6">
        <v>71</v>
      </c>
      <c r="D6">
        <v>89</v>
      </c>
      <c r="E6">
        <v>90</v>
      </c>
      <c r="G6" t="s">
        <v>12</v>
      </c>
      <c r="H6">
        <f>(B6-B15)/B16</f>
        <v>-0.9204154453168788</v>
      </c>
      <c r="I6">
        <f>(C6-C15)/C16</f>
        <v>1.0989825099052446</v>
      </c>
      <c r="J6">
        <f>(D6-D15)/D16</f>
        <v>1.1396649695092489</v>
      </c>
      <c r="K6">
        <f>(E6-E15)/E16</f>
        <v>-0.96689119718635597</v>
      </c>
      <c r="N6" t="s">
        <v>6</v>
      </c>
      <c r="O6" t="s">
        <v>7</v>
      </c>
      <c r="P6" t="s">
        <v>8</v>
      </c>
      <c r="Q6" t="s">
        <v>9</v>
      </c>
      <c r="T6" s="15" t="s">
        <v>13</v>
      </c>
      <c r="U6" s="15" t="s">
        <v>13</v>
      </c>
      <c r="V6" s="15" t="s">
        <v>13</v>
      </c>
      <c r="W6" s="15" t="s">
        <v>13</v>
      </c>
      <c r="AB6" t="s">
        <v>6</v>
      </c>
      <c r="AC6" t="s">
        <v>7</v>
      </c>
      <c r="AD6" t="s">
        <v>8</v>
      </c>
      <c r="AE6" t="s">
        <v>9</v>
      </c>
      <c r="AH6" s="16" t="s">
        <v>14</v>
      </c>
      <c r="AI6" s="16" t="s">
        <v>14</v>
      </c>
      <c r="AJ6" s="16" t="s">
        <v>14</v>
      </c>
      <c r="AK6" s="16" t="s">
        <v>14</v>
      </c>
      <c r="AN6" s="17" t="s">
        <v>15</v>
      </c>
      <c r="AO6" s="17" t="s">
        <v>16</v>
      </c>
      <c r="AP6" s="17" t="s">
        <v>17</v>
      </c>
      <c r="AQ6" s="17" t="s">
        <v>18</v>
      </c>
    </row>
    <row r="7" spans="1:43" x14ac:dyDescent="0.25">
      <c r="A7" t="s">
        <v>19</v>
      </c>
      <c r="B7">
        <v>179</v>
      </c>
      <c r="C7">
        <v>67</v>
      </c>
      <c r="D7">
        <v>66</v>
      </c>
      <c r="E7">
        <v>102</v>
      </c>
      <c r="G7" t="s">
        <v>19</v>
      </c>
      <c r="H7">
        <f>(B7-B15)/B16</f>
        <v>0.42076134643057428</v>
      </c>
      <c r="I7">
        <f>(C7-C15)/C16</f>
        <v>0.52560033082424717</v>
      </c>
      <c r="J7">
        <f>(D7-D15)/D16</f>
        <v>-0.95731857438776902</v>
      </c>
      <c r="K7">
        <f>(E7-E15)/E16</f>
        <v>-6.2785142674438368E-2</v>
      </c>
      <c r="M7" t="s">
        <v>6</v>
      </c>
      <c r="N7" s="8" t="s">
        <v>20</v>
      </c>
      <c r="O7" s="9" t="s">
        <v>21</v>
      </c>
      <c r="P7" s="10" t="s">
        <v>22</v>
      </c>
      <c r="Q7" s="11" t="s">
        <v>23</v>
      </c>
      <c r="T7" s="19">
        <v>1.784</v>
      </c>
      <c r="U7">
        <v>0.94</v>
      </c>
      <c r="V7">
        <v>0.54</v>
      </c>
      <c r="W7">
        <v>7.0000000000000007E-2</v>
      </c>
      <c r="AA7" t="s">
        <v>12</v>
      </c>
      <c r="AB7">
        <f>H6</f>
        <v>-0.9204154453168788</v>
      </c>
      <c r="AC7">
        <f t="shared" ref="AC7:AE7" si="0">I6</f>
        <v>1.0989825099052446</v>
      </c>
      <c r="AD7">
        <f t="shared" si="0"/>
        <v>1.1396649695092489</v>
      </c>
      <c r="AE7">
        <f t="shared" si="0"/>
        <v>-0.96689119718635597</v>
      </c>
      <c r="AH7">
        <f>T12</f>
        <v>1.0309999999999999</v>
      </c>
      <c r="AI7">
        <f t="shared" ref="AI7:AK7" si="1">U12</f>
        <v>1.139</v>
      </c>
      <c r="AJ7">
        <f t="shared" si="1"/>
        <v>-0.64100000000000001</v>
      </c>
      <c r="AK7">
        <f t="shared" si="1"/>
        <v>-1.1539999999999999</v>
      </c>
      <c r="AN7" s="18" cm="1">
        <f t="array" ref="AN7:AQ12">MMULT(AB7:AE12,AH7:AK10)</f>
        <v>-1.3028177963551046E-2</v>
      </c>
      <c r="AO7" s="18">
        <v>-4.9364709328348004</v>
      </c>
      <c r="AP7" s="18">
        <v>-0.54629027026395316</v>
      </c>
      <c r="AQ7" s="18">
        <v>0.1315100939939079</v>
      </c>
    </row>
    <row r="8" spans="1:43" x14ac:dyDescent="0.25">
      <c r="A8" t="s">
        <v>24</v>
      </c>
      <c r="B8">
        <v>166</v>
      </c>
      <c r="C8">
        <v>55</v>
      </c>
      <c r="D8">
        <v>62</v>
      </c>
      <c r="E8">
        <v>85</v>
      </c>
      <c r="G8" t="s">
        <v>24</v>
      </c>
      <c r="H8">
        <f>(B8-B15)/B16</f>
        <v>-0.60484443549394873</v>
      </c>
      <c r="I8">
        <f>(C8-C15)/C16</f>
        <v>-1.1945462064187449</v>
      </c>
      <c r="J8">
        <f>(D8-D15)/D16</f>
        <v>-1.3220113646307285</v>
      </c>
      <c r="K8">
        <f>(E8-E15)/E16</f>
        <v>-1.3436020532329884</v>
      </c>
      <c r="M8" t="s">
        <v>7</v>
      </c>
      <c r="N8" s="2" t="s">
        <v>25</v>
      </c>
      <c r="O8" s="8" t="s">
        <v>26</v>
      </c>
      <c r="P8" s="12" t="s">
        <v>27</v>
      </c>
      <c r="Q8" s="13" t="s">
        <v>28</v>
      </c>
      <c r="AA8" t="s">
        <v>19</v>
      </c>
      <c r="AB8">
        <f t="shared" ref="AB8:AB12" si="2">H7</f>
        <v>0.42076134643057428</v>
      </c>
      <c r="AC8">
        <f t="shared" ref="AC8:AC12" si="3">I7</f>
        <v>0.52560033082424717</v>
      </c>
      <c r="AD8">
        <f t="shared" ref="AD8:AD12" si="4">J7</f>
        <v>-0.95731857438776902</v>
      </c>
      <c r="AE8">
        <f t="shared" ref="AE8:AE12" si="5">K7</f>
        <v>-6.2785142674438368E-2</v>
      </c>
      <c r="AH8">
        <f t="shared" ref="AH8:AH10" si="6">T13</f>
        <v>0.93500000000000005</v>
      </c>
      <c r="AI8">
        <f t="shared" ref="AI8:AI10" si="7">U13</f>
        <v>-1.0580000000000001</v>
      </c>
      <c r="AJ8">
        <f t="shared" ref="AJ8:AJ10" si="8">V13</f>
        <v>-1.159</v>
      </c>
      <c r="AK8">
        <f t="shared" ref="AK8:AK10" si="9">W13</f>
        <v>0.84599999999999997</v>
      </c>
      <c r="AN8" s="18">
        <v>0.12723544968634815</v>
      </c>
      <c r="AO8" s="18">
        <v>1.3375194411782596</v>
      </c>
      <c r="AP8" s="18">
        <v>-1.8693056477434871</v>
      </c>
      <c r="AQ8" s="18">
        <v>0.64685190574200302</v>
      </c>
    </row>
    <row r="9" spans="1:43" x14ac:dyDescent="0.25">
      <c r="A9" t="s">
        <v>29</v>
      </c>
      <c r="B9">
        <v>195</v>
      </c>
      <c r="C9">
        <v>69</v>
      </c>
      <c r="D9">
        <v>80</v>
      </c>
      <c r="E9">
        <v>120</v>
      </c>
      <c r="G9" t="s">
        <v>29</v>
      </c>
      <c r="H9">
        <f>(B9-B15)/B16</f>
        <v>1.6830453857222949</v>
      </c>
      <c r="I9">
        <f>(C9-C15)/C16</f>
        <v>0.81229142036474589</v>
      </c>
      <c r="J9">
        <f>(D9-D15)/D16</f>
        <v>0.31910619146258967</v>
      </c>
      <c r="K9">
        <f>(E9-E15)/E16</f>
        <v>1.293373939093438</v>
      </c>
      <c r="M9" t="s">
        <v>8</v>
      </c>
      <c r="N9" s="3" t="s">
        <v>30</v>
      </c>
      <c r="O9" s="5" t="s">
        <v>31</v>
      </c>
      <c r="P9" s="8" t="s">
        <v>32</v>
      </c>
      <c r="Q9" s="14" t="s">
        <v>33</v>
      </c>
      <c r="AA9" t="s">
        <v>24</v>
      </c>
      <c r="AB9">
        <f t="shared" si="2"/>
        <v>-0.60484443549394873</v>
      </c>
      <c r="AC9">
        <f t="shared" si="3"/>
        <v>-1.1945462064187449</v>
      </c>
      <c r="AD9">
        <f t="shared" si="4"/>
        <v>-1.3220113646307285</v>
      </c>
      <c r="AE9">
        <f t="shared" si="5"/>
        <v>-1.3436020532329884</v>
      </c>
      <c r="AH9">
        <f t="shared" si="6"/>
        <v>0.76800000000000002</v>
      </c>
      <c r="AI9">
        <f t="shared" si="7"/>
        <v>-1.5429999999999999</v>
      </c>
      <c r="AJ9">
        <f t="shared" si="8"/>
        <v>0.96899999999999997</v>
      </c>
      <c r="AK9">
        <f t="shared" si="9"/>
        <v>-0.78400000000000003</v>
      </c>
      <c r="AN9" s="18">
        <v>-4.0994020972651759</v>
      </c>
      <c r="AO9" s="18">
        <v>1.2711735567556501</v>
      </c>
      <c r="AP9" s="18">
        <v>-0.85244672916921793</v>
      </c>
      <c r="AQ9" s="18">
        <v>-0.61974075543273854</v>
      </c>
    </row>
    <row r="10" spans="1:43" x14ac:dyDescent="0.25">
      <c r="A10" t="s">
        <v>34</v>
      </c>
      <c r="B10">
        <v>177</v>
      </c>
      <c r="C10">
        <v>63</v>
      </c>
      <c r="D10">
        <v>87</v>
      </c>
      <c r="E10">
        <v>110</v>
      </c>
      <c r="G10" t="s">
        <v>34</v>
      </c>
      <c r="H10">
        <f>(B10-B15)/B16</f>
        <v>0.26297584151910919</v>
      </c>
      <c r="I10">
        <f>(C10-C15)/C16</f>
        <v>-4.7781848256750116E-2</v>
      </c>
      <c r="J10">
        <f>(D10-D15)/D16</f>
        <v>0.95731857438776902</v>
      </c>
      <c r="K10">
        <f>(E10-E15)/E16</f>
        <v>0.53995222700017342</v>
      </c>
      <c r="M10" t="s">
        <v>9</v>
      </c>
      <c r="N10" s="4" t="s">
        <v>35</v>
      </c>
      <c r="O10" s="6" t="s">
        <v>36</v>
      </c>
      <c r="P10" s="7" t="s">
        <v>37</v>
      </c>
      <c r="Q10" s="8" t="s">
        <v>38</v>
      </c>
      <c r="T10" t="s">
        <v>39</v>
      </c>
      <c r="AA10" t="s">
        <v>29</v>
      </c>
      <c r="AB10">
        <f t="shared" si="2"/>
        <v>1.6830453857222949</v>
      </c>
      <c r="AC10">
        <f t="shared" si="3"/>
        <v>0.81229142036474589</v>
      </c>
      <c r="AD10">
        <f t="shared" si="4"/>
        <v>0.31910619146258967</v>
      </c>
      <c r="AE10">
        <f t="shared" si="5"/>
        <v>1.293373939093438</v>
      </c>
      <c r="AH10">
        <f t="shared" si="6"/>
        <v>1</v>
      </c>
      <c r="AI10">
        <f t="shared" si="7"/>
        <v>1</v>
      </c>
      <c r="AJ10">
        <f t="shared" si="8"/>
        <v>1</v>
      </c>
      <c r="AK10">
        <f t="shared" si="9"/>
        <v>1</v>
      </c>
      <c r="AN10" s="18">
        <v>4.0331597648574302</v>
      </c>
      <c r="AO10" s="18">
        <v>1.858577457258455</v>
      </c>
      <c r="AP10" s="18">
        <v>-0.41769000983004423</v>
      </c>
      <c r="AQ10" s="18">
        <v>-0.21184114850818569</v>
      </c>
    </row>
    <row r="11" spans="1:43" x14ac:dyDescent="0.25">
      <c r="A11" t="s">
        <v>40</v>
      </c>
      <c r="B11">
        <v>163</v>
      </c>
      <c r="C11">
        <v>55</v>
      </c>
      <c r="D11">
        <v>75</v>
      </c>
      <c r="E11">
        <v>110</v>
      </c>
      <c r="G11" t="s">
        <v>40</v>
      </c>
      <c r="H11">
        <f>(B11-B15)/B16</f>
        <v>-0.84152269286114634</v>
      </c>
      <c r="I11">
        <f>(C11-C15)/C16</f>
        <v>-1.1945462064187449</v>
      </c>
      <c r="J11">
        <f>(D11-D15)/D16</f>
        <v>-0.13675979634110985</v>
      </c>
      <c r="K11">
        <f>(E11-E15)/E16</f>
        <v>0.53995222700017342</v>
      </c>
      <c r="T11" s="16" t="s">
        <v>14</v>
      </c>
      <c r="U11" s="16" t="s">
        <v>14</v>
      </c>
      <c r="V11" s="16" t="s">
        <v>14</v>
      </c>
      <c r="W11" s="16" t="s">
        <v>14</v>
      </c>
      <c r="AA11" t="s">
        <v>34</v>
      </c>
      <c r="AB11">
        <f t="shared" si="2"/>
        <v>0.26297584151910919</v>
      </c>
      <c r="AC11">
        <f t="shared" si="3"/>
        <v>-4.7781848256750116E-2</v>
      </c>
      <c r="AD11">
        <f t="shared" si="4"/>
        <v>0.95731857438776902</v>
      </c>
      <c r="AE11">
        <f t="shared" si="5"/>
        <v>0.53995222700017342</v>
      </c>
      <c r="AN11" s="18">
        <v>1.5016249566161202</v>
      </c>
      <c r="AO11" s="18">
        <v>-0.58710765433424694</v>
      </c>
      <c r="AP11" s="18">
        <v>1.354405573297746</v>
      </c>
      <c r="AQ11" s="18">
        <v>-0.5544831000581002</v>
      </c>
    </row>
    <row r="12" spans="1:43" x14ac:dyDescent="0.25">
      <c r="T12">
        <v>1.0309999999999999</v>
      </c>
      <c r="U12">
        <v>1.139</v>
      </c>
      <c r="V12">
        <v>-0.64100000000000001</v>
      </c>
      <c r="W12">
        <v>-1.1539999999999999</v>
      </c>
      <c r="AA12" t="s">
        <v>40</v>
      </c>
      <c r="AB12">
        <f t="shared" si="2"/>
        <v>-0.84152269286114634</v>
      </c>
      <c r="AC12">
        <f t="shared" si="3"/>
        <v>-1.1945462064187449</v>
      </c>
      <c r="AD12">
        <f t="shared" si="4"/>
        <v>-0.13675979634110985</v>
      </c>
      <c r="AE12">
        <f t="shared" si="5"/>
        <v>0.53995222700017342</v>
      </c>
      <c r="AN12" s="18">
        <v>-1.5495898959311671</v>
      </c>
      <c r="AO12" s="18">
        <v>1.0563081319766923</v>
      </c>
      <c r="AP12" s="18">
        <v>2.3313270837089579</v>
      </c>
      <c r="AQ12" s="18">
        <v>0.60770300426310819</v>
      </c>
    </row>
    <row r="13" spans="1:43" x14ac:dyDescent="0.25">
      <c r="M13" t="s">
        <v>20</v>
      </c>
      <c r="N13" t="s">
        <v>21</v>
      </c>
      <c r="O13" t="s">
        <v>22</v>
      </c>
      <c r="P13" t="s">
        <v>23</v>
      </c>
      <c r="T13">
        <v>0.93500000000000005</v>
      </c>
      <c r="U13">
        <v>-1.0580000000000001</v>
      </c>
      <c r="V13">
        <v>-1.159</v>
      </c>
      <c r="W13">
        <v>0.84599999999999997</v>
      </c>
    </row>
    <row r="14" spans="1:43" x14ac:dyDescent="0.25">
      <c r="M14">
        <f>(((H6-H15)*(H6-H15))+((H7-H15)*(H7-H15))+((H8-H15)*(H8-H15))+((H9-H15)*(H9-H15))+((H10-H15)*(H10-H15))+((H11-H15)*(H11-H15)))/6</f>
        <v>0.83333333333333315</v>
      </c>
      <c r="N14">
        <f>(((H6-H15)*(I6-I15))+((H7-H15)*(I7-I15))+((H8-H15)*(I8-I15))+((H9-H15)*(I9-I15))+((H10-H15)*(I10-I15))+((H11-H15)*(I11-I15)))/6</f>
        <v>0.38199034134157639</v>
      </c>
      <c r="O14">
        <f>(((H6-H15)*(J6-J15))+((H7-H15)*(J7-J15))+((H8-H15)*(J8-J15))+((H9-H15)*(J9-J15))+((H10-H15)*(J10-J15))+((H11-H15)*(J11-J15)))/6</f>
        <v>4.1958609616916137E-2</v>
      </c>
      <c r="P14">
        <f>(((H6-H15)*(K6-K15))+((H7-H15)*(K7-K15))+((H8-H15)*(K8-K15))+((H9-H15)*(K9-K15))+((H10-H15)*(K10-K15))+((H11-H15)*(K11-K15)))/6</f>
        <v>0.59010227257975711</v>
      </c>
      <c r="T14">
        <v>0.76800000000000002</v>
      </c>
      <c r="U14">
        <v>-1.5429999999999999</v>
      </c>
      <c r="V14">
        <v>0.96899999999999997</v>
      </c>
      <c r="W14">
        <v>-0.78400000000000003</v>
      </c>
    </row>
    <row r="15" spans="1:43" x14ac:dyDescent="0.25">
      <c r="A15" t="s">
        <v>41</v>
      </c>
      <c r="B15">
        <f>AVERAGE(B6:B11)</f>
        <v>173.66666666666666</v>
      </c>
      <c r="C15">
        <f t="shared" ref="C15:E15" si="10">AVERAGE(C6:C11)</f>
        <v>63.333333333333336</v>
      </c>
      <c r="D15">
        <f t="shared" si="10"/>
        <v>76.5</v>
      </c>
      <c r="E15">
        <f t="shared" si="10"/>
        <v>102.83333333333333</v>
      </c>
      <c r="G15" t="s">
        <v>41</v>
      </c>
      <c r="H15" s="18">
        <f>AVERAGE(H6:H11)</f>
        <v>7.4014868308343773E-16</v>
      </c>
      <c r="I15" s="18">
        <f t="shared" ref="I15:K15" si="11">AVERAGE(I6:I11)</f>
        <v>-3.7007434154171886E-16</v>
      </c>
      <c r="J15" s="18">
        <f t="shared" si="11"/>
        <v>0</v>
      </c>
      <c r="K15" s="18">
        <f t="shared" si="11"/>
        <v>3.3306690738754696E-16</v>
      </c>
      <c r="T15">
        <v>1</v>
      </c>
      <c r="U15">
        <v>1</v>
      </c>
      <c r="V15">
        <v>1</v>
      </c>
      <c r="W15">
        <v>1</v>
      </c>
    </row>
    <row r="16" spans="1:43" x14ac:dyDescent="0.25">
      <c r="A16" t="s">
        <v>42</v>
      </c>
      <c r="B16">
        <f>STDEV(B6:B11)</f>
        <v>12.675435561221031</v>
      </c>
      <c r="C16">
        <f t="shared" ref="C16:E16" si="12">STDEV(C6:C11)</f>
        <v>6.9761498454854323</v>
      </c>
      <c r="D16">
        <f t="shared" si="12"/>
        <v>10.968135666557011</v>
      </c>
      <c r="E16">
        <f t="shared" si="12"/>
        <v>13.272779161376382</v>
      </c>
      <c r="G16" t="s">
        <v>42</v>
      </c>
      <c r="H16">
        <f>STDEV(H6:H11)</f>
        <v>0.99999999999999989</v>
      </c>
      <c r="I16">
        <f t="shared" ref="I16:K16" si="13">STDEV(I6:I11)</f>
        <v>1.0000000000000027</v>
      </c>
      <c r="J16">
        <f t="shared" si="13"/>
        <v>0.99999999999999989</v>
      </c>
      <c r="K16">
        <f t="shared" si="13"/>
        <v>0.99999999999999856</v>
      </c>
      <c r="M16" t="s">
        <v>26</v>
      </c>
      <c r="N16" t="s">
        <v>27</v>
      </c>
      <c r="O16" t="s">
        <v>28</v>
      </c>
    </row>
    <row r="17" spans="13:17" x14ac:dyDescent="0.25">
      <c r="M17">
        <f>(((I6-I15)*(I6-I15))+((I7-I15)*(I7-I15))+((I8-I15)*(I8-I15))+((I9-I15)*(I9-I15))+((I10-I15)*(I10-I15))+((I11-I15)*(I11-I15)))/6</f>
        <v>0.83333333333333748</v>
      </c>
      <c r="N17">
        <f>(((I6-I15)*(J6-J15))+((I7-I15)*(J7-J15))+((I8-I15)*(J8-J15))+((I9-I15)*(J9-J15))+((I10-I15)*(J10-J15))+((I11-I15)*(J11-J15)))/6</f>
        <v>0.45088987271124914</v>
      </c>
      <c r="O17">
        <f>(((I6-I15)*(K6-K15))+((I7-I15)*(K7-K15))+((I8-I15)*(K8-K15))+((I9-I15)*(K9-K15))+((I10-I15)*(K10-K15))+((I11-I15)*(K11-K15)))/6</f>
        <v>0.14819951390639177</v>
      </c>
    </row>
    <row r="19" spans="13:17" x14ac:dyDescent="0.25">
      <c r="M19" t="s">
        <v>32</v>
      </c>
      <c r="N19" t="s">
        <v>33</v>
      </c>
    </row>
    <row r="20" spans="13:17" x14ac:dyDescent="0.25">
      <c r="M20">
        <f>(((J6-J15)*(J6-J15))+((J7-J15)*(J7-J15))+((J8-J15)*(J8-J15))+((J9-J15)*(J9-J15))+((J10-J15)*(J10-J15))+((J11-J15)*(J11-J15)))/6</f>
        <v>0.83333333333333315</v>
      </c>
      <c r="N20">
        <f>(((J6-J15)*(K6-K15))+((J7-J15)*(K7-K15))+((J8-J15)*(K8-K15))+((J9-J15)*(K9-K15))+((J10-J15)*(K10-K15))+((J11-J15)*(K11-K15)))/6</f>
        <v>0.26503611864412957</v>
      </c>
    </row>
    <row r="22" spans="13:17" x14ac:dyDescent="0.25">
      <c r="M22" t="s">
        <v>38</v>
      </c>
    </row>
    <row r="23" spans="13:17" x14ac:dyDescent="0.25">
      <c r="M23">
        <f>(((K6-K15)*(K6-K15))+((K7-K15)*(K7-K15))+((K8-K15)*(K8-K15))+((K9-K15)*(K9-K15))+((K10-K15)*(K10-K15))+((K11-K15)*(K11-K15)))/6</f>
        <v>0.83333333333333115</v>
      </c>
    </row>
    <row r="26" spans="13:17" x14ac:dyDescent="0.25">
      <c r="N26" t="s">
        <v>6</v>
      </c>
      <c r="O26" t="s">
        <v>7</v>
      </c>
      <c r="P26" t="s">
        <v>8</v>
      </c>
      <c r="Q26" t="s">
        <v>9</v>
      </c>
    </row>
    <row r="27" spans="13:17" x14ac:dyDescent="0.25">
      <c r="M27" t="s">
        <v>6</v>
      </c>
      <c r="N27">
        <f>M14</f>
        <v>0.83333333333333315</v>
      </c>
      <c r="O27">
        <f>N14</f>
        <v>0.38199034134157639</v>
      </c>
      <c r="P27">
        <f>O14</f>
        <v>4.1958609616916137E-2</v>
      </c>
      <c r="Q27">
        <f>P14</f>
        <v>0.59010227257975711</v>
      </c>
    </row>
    <row r="28" spans="13:17" x14ac:dyDescent="0.25">
      <c r="M28" t="s">
        <v>7</v>
      </c>
      <c r="N28">
        <f>N14</f>
        <v>0.38199034134157639</v>
      </c>
      <c r="O28">
        <f>M17</f>
        <v>0.83333333333333748</v>
      </c>
      <c r="P28">
        <f>N17</f>
        <v>0.45088987271124914</v>
      </c>
      <c r="Q28">
        <f>O17</f>
        <v>0.14819951390639177</v>
      </c>
    </row>
    <row r="29" spans="13:17" x14ac:dyDescent="0.25">
      <c r="M29" t="s">
        <v>8</v>
      </c>
      <c r="N29">
        <f>O14</f>
        <v>4.1958609616916137E-2</v>
      </c>
      <c r="O29">
        <f>N17</f>
        <v>0.45088987271124914</v>
      </c>
      <c r="P29">
        <f>M20</f>
        <v>0.83333333333333315</v>
      </c>
      <c r="Q29">
        <f>N20</f>
        <v>0.26503611864412957</v>
      </c>
    </row>
    <row r="30" spans="13:17" x14ac:dyDescent="0.25">
      <c r="M30" t="s">
        <v>9</v>
      </c>
      <c r="N30">
        <f>P14</f>
        <v>0.59010227257975711</v>
      </c>
      <c r="O30">
        <f>O17</f>
        <v>0.14819951390639177</v>
      </c>
      <c r="P30">
        <f>N20</f>
        <v>0.26503611864412957</v>
      </c>
      <c r="Q30">
        <f>M23</f>
        <v>0.83333333333333115</v>
      </c>
    </row>
  </sheetData>
  <phoneticPr fontId="5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Huda</cp:lastModifiedBy>
  <cp:revision/>
  <dcterms:created xsi:type="dcterms:W3CDTF">2022-12-05T04:21:03Z</dcterms:created>
  <dcterms:modified xsi:type="dcterms:W3CDTF">2022-12-09T08:20:36Z</dcterms:modified>
  <cp:category/>
  <cp:contentStatus/>
</cp:coreProperties>
</file>