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<sst xmlns="http://schemas.openxmlformats.org/spreadsheetml/2006/main" count="68" uniqueCount="34">
  <si>
    <t xml:space="preserve">Original CCS</t>
  </si>
  <si>
    <t xml:space="preserve">New CCS</t>
  </si>
  <si>
    <t xml:space="preserve">Singleton detection off</t>
  </si>
  <si>
    <t xml:space="preserve">Singleton detection on</t>
  </si>
  <si>
    <t xml:space="preserve">Ampliseq</t>
  </si>
  <si>
    <t xml:space="preserve">VSEARCH 99%</t>
  </si>
  <si>
    <t xml:space="preserve">Single linkage (swarm) + consensus</t>
  </si>
  <si>
    <t xml:space="preserve">Single linkage + LAA</t>
  </si>
  <si>
    <t xml:space="preserve">Reads</t>
  </si>
  <si>
    <t xml:space="preserve">Cumul %</t>
  </si>
  <si>
    <t xml:space="preserve">Step %</t>
  </si>
  <si>
    <t xml:space="preserve">Unique</t>
  </si>
  <si>
    <t xml:space="preserve">ZMW reads</t>
  </si>
  <si>
    <t xml:space="preserve">CCS</t>
  </si>
  <si>
    <t xml:space="preserve">With adapters</t>
  </si>
  <si>
    <t xml:space="preserve">?</t>
  </si>
  <si>
    <t xml:space="preserve">After siamera removal</t>
  </si>
  <si>
    <t xml:space="preserve">Demultiplexed (soil samples only)</t>
  </si>
  <si>
    <t xml:space="preserve">5.8S match for LSUx/orienting</t>
  </si>
  <si>
    <t xml:space="preserve">-</t>
  </si>
  <si>
    <t xml:space="preserve">Quality filtering (min. of all regions)</t>
  </si>
  <si>
    <t xml:space="preserve">denoising/clustering</t>
  </si>
  <si>
    <t xml:space="preserve">chimera removal</t>
  </si>
  <si>
    <t xml:space="preserve">global singleton removal</t>
  </si>
  <si>
    <t xml:space="preserve">5.8S match for LSUx</t>
  </si>
  <si>
    <t xml:space="preserve">1% tip joining</t>
  </si>
  <si>
    <t xml:space="preserve">Subreads</t>
  </si>
  <si>
    <t xml:space="preserve">ZMWs</t>
  </si>
  <si>
    <t xml:space="preserve">Raw</t>
  </si>
  <si>
    <t xml:space="preserve">Demultiplex</t>
  </si>
  <si>
    <t xml:space="preserve">Sieve</t>
  </si>
  <si>
    <t xml:space="preserve">Orient</t>
  </si>
  <si>
    <t xml:space="preserve">Siamera</t>
  </si>
  <si>
    <t xml:space="preserve">Quality filter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</si>
</sst>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0" activeCellId="0" sqref="Z10"/>
    </sheetView>
  </sheetViews>
  <sheetFormatPr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2" min="2" style="0" width="7.41"/>
    <col collapsed="false" customWidth="true" hidden="false" outlineLevel="0" max="3" min="3" style="0" width="8.94"/>
    <col collapsed="false" customWidth="true" hidden="false" outlineLevel="0" max="4" min="4" style="0" width="8.66"/>
    <col collapsed="false" customWidth="true" hidden="false" outlineLevel="0" max="5" min="5" style="0" width="7.13"/>
    <col collapsed="false" customWidth="true" hidden="false" outlineLevel="0" max="6" min="6" style="0" width="7.41"/>
    <col collapsed="false" customWidth="true" hidden="false" outlineLevel="0" max="7" min="7" style="0" width="8.94"/>
    <col collapsed="false" customWidth="true" hidden="false" outlineLevel="0" max="8" min="8" style="0" width="8.66"/>
    <col collapsed="false" customWidth="true" hidden="false" outlineLevel="0" max="9" min="9" style="0" width="7.13"/>
    <col collapsed="false" customWidth="true" hidden="false" outlineLevel="0" max="10" min="10" style="0" width="7.41"/>
    <col collapsed="false" customWidth="true" hidden="false" outlineLevel="0" max="11" min="11" style="0" width="8.94"/>
    <col collapsed="false" customWidth="true" hidden="false" outlineLevel="0" max="12" min="12" style="0" width="8.66"/>
    <col collapsed="false" customWidth="true" hidden="false" outlineLevel="0" max="13" min="13" style="0" width="7.13"/>
    <col collapsed="false" customWidth="true" hidden="false" outlineLevel="0" max="14" min="14" style="0" width="7.41"/>
    <col collapsed="false" customWidth="true" hidden="false" outlineLevel="0" max="15" min="15" style="0" width="8.94"/>
    <col collapsed="false" customWidth="true" hidden="false" outlineLevel="0" max="16" min="16" style="0" width="8.66"/>
    <col collapsed="false" customWidth="true" hidden="false" outlineLevel="0" max="17" min="17" style="0" width="7.13"/>
    <col collapsed="false" customWidth="true" hidden="false" outlineLevel="0" max="18" min="18" style="0" width="7.41"/>
    <col collapsed="false" customWidth="true" hidden="false" outlineLevel="0" max="19" min="19" style="0" width="8.94"/>
    <col collapsed="false" customWidth="true" hidden="false" outlineLevel="0" max="20" min="20" style="0" width="7.68"/>
    <col collapsed="false" customWidth="true" hidden="false" outlineLevel="0" max="21" min="21" style="0" width="7.13"/>
    <col collapsed="false" customWidth="true" hidden="false" outlineLevel="0" max="22" min="22" style="0" width="6.71"/>
    <col collapsed="false" customWidth="true" hidden="false" outlineLevel="0" max="23" min="23" style="0" width="8.94"/>
    <col collapsed="false" customWidth="true" hidden="false" outlineLevel="0" max="24" min="24" style="0" width="7.68"/>
    <col collapsed="false" customWidth="true" hidden="false" outlineLevel="0" max="25" min="25" style="0" width="7.13"/>
    <col collapsed="false" customWidth="true" hidden="false" outlineLevel="0" max="26" min="26" style="0" width="6.71"/>
    <col collapsed="false" customWidth="true" hidden="false" outlineLevel="0" max="27" min="27" style="0" width="8.94"/>
    <col collapsed="false" customWidth="true" hidden="false" outlineLevel="0" max="28" min="28" style="0" width="7.54"/>
    <col collapsed="false" customWidth="true" hidden="false" outlineLevel="0" max="29" min="29" style="0" width="7.13"/>
    <col collapsed="false" customWidth="false" hidden="false" outlineLevel="0" max="1025" min="30" style="0" width="11.52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8" hidden="false" customHeight="false" outlineLevel="0" collapsed="false">
      <c r="B2" s="2" t="s">
        <v>2</v>
      </c>
      <c r="C2" s="2"/>
      <c r="D2" s="2"/>
      <c r="E2" s="2"/>
      <c r="F2" s="2" t="s">
        <v>3</v>
      </c>
      <c r="G2" s="2"/>
      <c r="H2" s="2"/>
      <c r="I2" s="2"/>
      <c r="J2" s="2" t="s">
        <v>2</v>
      </c>
      <c r="K2" s="2"/>
      <c r="L2" s="2"/>
      <c r="M2" s="2"/>
      <c r="N2" s="2" t="s">
        <v>3</v>
      </c>
      <c r="O2" s="2"/>
      <c r="P2" s="2"/>
      <c r="Q2" s="2"/>
      <c r="R2" s="3" t="s">
        <v>4</v>
      </c>
      <c r="S2" s="3"/>
      <c r="T2" s="3"/>
      <c r="U2" s="3"/>
      <c r="V2" s="4" t="s">
        <v>5</v>
      </c>
      <c r="W2" s="4"/>
      <c r="X2" s="4"/>
      <c r="Y2" s="4"/>
      <c r="Z2" s="4" t="s">
        <v>6</v>
      </c>
      <c r="AA2" s="4"/>
      <c r="AB2" s="4"/>
      <c r="AC2" s="4"/>
      <c r="AD2" s="0" t="s">
        <v>7</v>
      </c>
    </row>
    <row r="3" customFormat="false" ht="12.8" hidden="false" customHeight="false" outlineLevel="0" collapsed="false">
      <c r="B3" s="5" t="s">
        <v>8</v>
      </c>
      <c r="C3" s="5" t="s">
        <v>9</v>
      </c>
      <c r="D3" s="5" t="s">
        <v>10</v>
      </c>
      <c r="E3" s="5" t="s">
        <v>11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8</v>
      </c>
      <c r="S3" s="5" t="s">
        <v>9</v>
      </c>
      <c r="T3" s="5" t="s">
        <v>10</v>
      </c>
      <c r="U3" s="5" t="s">
        <v>11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8</v>
      </c>
      <c r="AA3" s="5" t="s">
        <v>9</v>
      </c>
      <c r="AB3" s="5" t="s">
        <v>10</v>
      </c>
      <c r="AC3" s="5" t="s">
        <v>11</v>
      </c>
      <c r="AD3" s="5" t="s">
        <v>8</v>
      </c>
      <c r="AE3" s="5" t="s">
        <v>9</v>
      </c>
      <c r="AF3" s="5" t="s">
        <v>10</v>
      </c>
      <c r="AG3" s="5" t="s">
        <v>11</v>
      </c>
    </row>
    <row r="4" customFormat="false" ht="12.8" hidden="false" customHeight="false" outlineLevel="0" collapsed="false">
      <c r="A4" s="1" t="s">
        <v>12</v>
      </c>
      <c r="B4" s="6" t="n">
        <v>475015</v>
      </c>
      <c r="C4" s="7" t="n">
        <f aca="false">B4/B$4</f>
        <v>1</v>
      </c>
      <c r="D4" s="7"/>
      <c r="E4" s="8"/>
      <c r="F4" s="6" t="n">
        <v>475015</v>
      </c>
      <c r="G4" s="7" t="n">
        <f aca="false">F4/F$4</f>
        <v>1</v>
      </c>
      <c r="H4" s="7"/>
      <c r="I4" s="8"/>
      <c r="J4" s="6" t="n">
        <v>475015</v>
      </c>
      <c r="K4" s="7" t="n">
        <f aca="false">J4/J$4</f>
        <v>1</v>
      </c>
      <c r="L4" s="7"/>
      <c r="M4" s="8"/>
      <c r="N4" s="6" t="n">
        <v>475015</v>
      </c>
      <c r="O4" s="7" t="n">
        <f aca="false">N4/N$4</f>
        <v>1</v>
      </c>
      <c r="P4" s="7"/>
      <c r="Q4" s="8"/>
      <c r="R4" s="6" t="n">
        <v>475015</v>
      </c>
      <c r="S4" s="7" t="n">
        <f aca="false">R4/R$4</f>
        <v>1</v>
      </c>
      <c r="T4" s="7"/>
      <c r="U4" s="8"/>
      <c r="V4" s="6" t="n">
        <v>475015</v>
      </c>
      <c r="W4" s="7" t="n">
        <f aca="false">V4/V$4</f>
        <v>1</v>
      </c>
      <c r="X4" s="7"/>
      <c r="Y4" s="8"/>
    </row>
    <row r="5" customFormat="false" ht="12.8" hidden="false" customHeight="false" outlineLevel="0" collapsed="false">
      <c r="A5" s="1" t="s">
        <v>13</v>
      </c>
      <c r="B5" s="6" t="n">
        <v>271679</v>
      </c>
      <c r="C5" s="7" t="n">
        <f aca="false">B5/B$4</f>
        <v>0.571937728282265</v>
      </c>
      <c r="D5" s="7" t="n">
        <f aca="false">B5/B4</f>
        <v>0.571937728282265</v>
      </c>
      <c r="E5" s="8"/>
      <c r="F5" s="6" t="n">
        <v>271679</v>
      </c>
      <c r="G5" s="7" t="n">
        <f aca="false">F5/F$4</f>
        <v>0.571937728282265</v>
      </c>
      <c r="H5" s="7" t="n">
        <f aca="false">F5/F4</f>
        <v>0.571937728282265</v>
      </c>
      <c r="I5" s="8"/>
      <c r="J5" s="6" t="n">
        <v>222295</v>
      </c>
      <c r="K5" s="7" t="n">
        <f aca="false">J5/J$4</f>
        <v>0.46797469553593</v>
      </c>
      <c r="L5" s="7" t="n">
        <f aca="false">J5/J4</f>
        <v>0.46797469553593</v>
      </c>
      <c r="M5" s="8"/>
      <c r="N5" s="6" t="n">
        <v>222295</v>
      </c>
      <c r="O5" s="7" t="n">
        <f aca="false">N5/N$4</f>
        <v>0.46797469553593</v>
      </c>
      <c r="P5" s="7" t="n">
        <f aca="false">N5/N4</f>
        <v>0.46797469553593</v>
      </c>
      <c r="Q5" s="8"/>
      <c r="R5" s="6" t="n">
        <v>222295</v>
      </c>
      <c r="S5" s="7" t="n">
        <f aca="false">R5/R$4</f>
        <v>0.46797469553593</v>
      </c>
      <c r="T5" s="7" t="n">
        <f aca="false">R5/R4</f>
        <v>0.46797469553593</v>
      </c>
      <c r="U5" s="8"/>
      <c r="V5" s="6" t="n">
        <v>222295</v>
      </c>
      <c r="W5" s="7" t="n">
        <f aca="false">V5/V$4</f>
        <v>0.46797469553593</v>
      </c>
      <c r="X5" s="7" t="n">
        <f aca="false">V5/V4</f>
        <v>0.46797469553593</v>
      </c>
      <c r="Y5" s="8"/>
    </row>
    <row r="6" customFormat="false" ht="12.8" hidden="false" customHeight="false" outlineLevel="0" collapsed="false">
      <c r="A6" s="1" t="s">
        <v>14</v>
      </c>
      <c r="B6" s="6" t="n">
        <v>223056</v>
      </c>
      <c r="C6" s="7" t="n">
        <f aca="false">B6/B$4</f>
        <v>0.469576750207888</v>
      </c>
      <c r="D6" s="7" t="n">
        <f aca="false">B6/B5</f>
        <v>0.821027757022074</v>
      </c>
      <c r="E6" s="8"/>
      <c r="F6" s="6" t="n">
        <v>223056</v>
      </c>
      <c r="G6" s="7" t="n">
        <f aca="false">F6/F$4</f>
        <v>0.469576750207888</v>
      </c>
      <c r="H6" s="7" t="n">
        <f aca="false">F6/F5</f>
        <v>0.821027757022074</v>
      </c>
      <c r="I6" s="8"/>
      <c r="J6" s="6" t="n">
        <v>180983</v>
      </c>
      <c r="K6" s="7" t="n">
        <f aca="false">J6/J$4</f>
        <v>0.381004810374409</v>
      </c>
      <c r="L6" s="7" t="n">
        <f aca="false">J6/J5</f>
        <v>0.814156863627162</v>
      </c>
      <c r="M6" s="8"/>
      <c r="N6" s="6" t="n">
        <v>180983</v>
      </c>
      <c r="O6" s="7" t="n">
        <f aca="false">N6/N$4</f>
        <v>0.381004810374409</v>
      </c>
      <c r="P6" s="7" t="n">
        <f aca="false">N6/N5</f>
        <v>0.814156863627162</v>
      </c>
      <c r="Q6" s="8"/>
      <c r="R6" s="6" t="s">
        <v>15</v>
      </c>
      <c r="S6" s="7"/>
      <c r="T6" s="7"/>
      <c r="U6" s="8"/>
      <c r="V6" s="6" t="n">
        <v>180983</v>
      </c>
      <c r="W6" s="7" t="n">
        <f aca="false">V6/V$4</f>
        <v>0.381004810374409</v>
      </c>
      <c r="X6" s="7" t="n">
        <f aca="false">V6/V5</f>
        <v>0.814156863627162</v>
      </c>
      <c r="Y6" s="8"/>
    </row>
    <row r="7" customFormat="false" ht="12.8" hidden="false" customHeight="false" outlineLevel="0" collapsed="false">
      <c r="A7" s="1" t="s">
        <v>16</v>
      </c>
      <c r="B7" s="6" t="n">
        <v>219188</v>
      </c>
      <c r="C7" s="7" t="n">
        <f aca="false">B7/B$4</f>
        <v>0.461433849457386</v>
      </c>
      <c r="D7" s="7" t="n">
        <f aca="false">B7/B6</f>
        <v>0.982659063194893</v>
      </c>
      <c r="E7" s="8"/>
      <c r="F7" s="6" t="n">
        <v>219188</v>
      </c>
      <c r="G7" s="7" t="n">
        <f aca="false">F7/F$4</f>
        <v>0.461433849457386</v>
      </c>
      <c r="H7" s="7" t="n">
        <f aca="false">F7/F6</f>
        <v>0.982659063194893</v>
      </c>
      <c r="I7" s="8"/>
      <c r="J7" s="6" t="n">
        <v>177855</v>
      </c>
      <c r="K7" s="7" t="n">
        <f aca="false">J7/J$4</f>
        <v>0.374419755165626</v>
      </c>
      <c r="L7" s="7" t="n">
        <f aca="false">J7/J6</f>
        <v>0.982716608742257</v>
      </c>
      <c r="M7" s="8"/>
      <c r="N7" s="6" t="n">
        <v>177855</v>
      </c>
      <c r="O7" s="7" t="n">
        <f aca="false">N7/N$4</f>
        <v>0.374419755165626</v>
      </c>
      <c r="P7" s="7" t="n">
        <f aca="false">N7/N6</f>
        <v>0.982716608742257</v>
      </c>
      <c r="Q7" s="8"/>
      <c r="R7" s="6" t="s">
        <v>15</v>
      </c>
      <c r="S7" s="7"/>
      <c r="T7" s="7"/>
      <c r="U7" s="8"/>
      <c r="V7" s="6" t="n">
        <v>177855</v>
      </c>
      <c r="W7" s="7" t="n">
        <f aca="false">V7/V$4</f>
        <v>0.374419755165626</v>
      </c>
      <c r="X7" s="7" t="n">
        <f aca="false">V7/V6</f>
        <v>0.982716608742257</v>
      </c>
      <c r="Y7" s="8"/>
    </row>
    <row r="8" customFormat="false" ht="12.8" hidden="false" customHeight="false" outlineLevel="0" collapsed="false">
      <c r="B8" s="6"/>
      <c r="C8" s="7"/>
      <c r="D8" s="7"/>
      <c r="E8" s="8"/>
      <c r="F8" s="6"/>
      <c r="G8" s="7"/>
      <c r="H8" s="7"/>
      <c r="I8" s="8"/>
      <c r="J8" s="6"/>
      <c r="K8" s="7"/>
      <c r="L8" s="7"/>
      <c r="M8" s="8"/>
      <c r="N8" s="6"/>
      <c r="O8" s="7"/>
      <c r="P8" s="7"/>
      <c r="Q8" s="8"/>
      <c r="R8" s="6"/>
      <c r="S8" s="7"/>
      <c r="T8" s="7"/>
      <c r="U8" s="8"/>
    </row>
    <row r="9" customFormat="false" ht="12.8" hidden="false" customHeight="false" outlineLevel="0" collapsed="false">
      <c r="A9" s="1" t="s">
        <v>17</v>
      </c>
      <c r="B9" s="6" t="n">
        <v>62222</v>
      </c>
      <c r="C9" s="7" t="n">
        <f aca="false">B9/B$9</f>
        <v>1</v>
      </c>
      <c r="D9" s="7"/>
      <c r="E9" s="8"/>
      <c r="F9" s="6" t="n">
        <v>62222</v>
      </c>
      <c r="G9" s="7" t="n">
        <f aca="false">F9/F$9</f>
        <v>1</v>
      </c>
      <c r="H9" s="7"/>
      <c r="I9" s="8"/>
      <c r="J9" s="6" t="n">
        <v>50755</v>
      </c>
      <c r="K9" s="7" t="n">
        <f aca="false">J9/J$9</f>
        <v>1</v>
      </c>
      <c r="L9" s="7"/>
      <c r="M9" s="8"/>
      <c r="N9" s="6" t="n">
        <v>50755</v>
      </c>
      <c r="O9" s="7" t="n">
        <f aca="false">N9/N$9</f>
        <v>1</v>
      </c>
      <c r="P9" s="7"/>
      <c r="Q9" s="8"/>
      <c r="R9" s="6" t="n">
        <v>49477</v>
      </c>
      <c r="S9" s="7" t="n">
        <f aca="false">R9/R$9</f>
        <v>1</v>
      </c>
      <c r="T9" s="7"/>
      <c r="U9" s="8"/>
      <c r="V9" s="6" t="n">
        <v>50755</v>
      </c>
      <c r="W9" s="7" t="n">
        <f aca="false">V9/V$9</f>
        <v>1</v>
      </c>
      <c r="Z9" s="0" t="n">
        <v>49709</v>
      </c>
      <c r="AA9" s="7" t="n">
        <f aca="false">Z9/Z$9</f>
        <v>1</v>
      </c>
      <c r="AD9" s="0" t="n">
        <v>49709</v>
      </c>
      <c r="AE9" s="7" t="n">
        <f aca="false">AD9/AD$9</f>
        <v>1</v>
      </c>
    </row>
    <row r="10" customFormat="false" ht="12.8" hidden="false" customHeight="false" outlineLevel="0" collapsed="false">
      <c r="A10" s="1" t="s">
        <v>18</v>
      </c>
      <c r="B10" s="6" t="n">
        <v>60894</v>
      </c>
      <c r="C10" s="7" t="n">
        <f aca="false">B10/B$9</f>
        <v>0.978657066632381</v>
      </c>
      <c r="D10" s="7" t="n">
        <f aca="false">B10/B9</f>
        <v>0.978657066632381</v>
      </c>
      <c r="E10" s="8"/>
      <c r="F10" s="6" t="n">
        <v>60894</v>
      </c>
      <c r="G10" s="7" t="n">
        <f aca="false">F10/F$9</f>
        <v>0.978657066632381</v>
      </c>
      <c r="H10" s="7" t="n">
        <f aca="false">F10/F9</f>
        <v>0.978657066632381</v>
      </c>
      <c r="I10" s="8"/>
      <c r="J10" s="6" t="n">
        <v>49646</v>
      </c>
      <c r="K10" s="7" t="n">
        <f aca="false">J10/J$9</f>
        <v>0.9781499359669</v>
      </c>
      <c r="L10" s="7" t="n">
        <f aca="false">J10/J9</f>
        <v>0.9781499359669</v>
      </c>
      <c r="M10" s="8"/>
      <c r="N10" s="6" t="n">
        <v>49646</v>
      </c>
      <c r="O10" s="7" t="n">
        <f aca="false">N10/N$9</f>
        <v>0.9781499359669</v>
      </c>
      <c r="P10" s="7" t="n">
        <f aca="false">N10/N9</f>
        <v>0.9781499359669</v>
      </c>
      <c r="Q10" s="8"/>
      <c r="R10" s="6" t="s">
        <v>19</v>
      </c>
      <c r="S10" s="7"/>
      <c r="T10" s="7"/>
      <c r="U10" s="8"/>
      <c r="V10" s="0" t="n">
        <f aca="false">-S9:S13</f>
        <v>-0</v>
      </c>
      <c r="W10" s="7"/>
      <c r="X10" s="7" t="n">
        <f aca="false">V10/V9</f>
        <v>-0</v>
      </c>
      <c r="Z10" s="0" t="n">
        <v>49669</v>
      </c>
      <c r="AA10" s="7" t="n">
        <f aca="false">Z10/Z$9</f>
        <v>0.999195316743447</v>
      </c>
      <c r="AB10" s="7" t="n">
        <f aca="false">Z10/Z9</f>
        <v>0.999195316743447</v>
      </c>
      <c r="AD10" s="0" t="n">
        <v>49669</v>
      </c>
      <c r="AE10" s="7" t="n">
        <f aca="false">AD10/AD$9</f>
        <v>0.999195316743447</v>
      </c>
      <c r="AF10" s="7" t="n">
        <f aca="false">AD10/AD9</f>
        <v>0.999195316743447</v>
      </c>
    </row>
    <row r="11" customFormat="false" ht="12.8" hidden="false" customHeight="false" outlineLevel="0" collapsed="false">
      <c r="A11" s="1" t="s">
        <v>20</v>
      </c>
      <c r="B11" s="6" t="n">
        <v>52465</v>
      </c>
      <c r="C11" s="7" t="n">
        <f aca="false">B11/B$9</f>
        <v>0.843190511394683</v>
      </c>
      <c r="D11" s="7" t="n">
        <f aca="false">B11/B10</f>
        <v>0.861579137517654</v>
      </c>
      <c r="E11" s="8"/>
      <c r="F11" s="6" t="n">
        <v>52465</v>
      </c>
      <c r="G11" s="7" t="n">
        <f aca="false">F11/F$9</f>
        <v>0.843190511394683</v>
      </c>
      <c r="H11" s="7" t="n">
        <f aca="false">F11/F10</f>
        <v>0.861579137517654</v>
      </c>
      <c r="I11" s="8"/>
      <c r="J11" s="6" t="n">
        <v>45565</v>
      </c>
      <c r="K11" s="7" t="n">
        <f aca="false">J11/J$9</f>
        <v>0.897744064624175</v>
      </c>
      <c r="L11" s="7" t="n">
        <f aca="false">J11/J10</f>
        <v>0.917798009910164</v>
      </c>
      <c r="M11" s="8"/>
      <c r="N11" s="6" t="n">
        <v>45565</v>
      </c>
      <c r="O11" s="7" t="n">
        <f aca="false">N11/N$9</f>
        <v>0.897744064624175</v>
      </c>
      <c r="P11" s="7" t="n">
        <f aca="false">N11/N10</f>
        <v>0.917798009910164</v>
      </c>
      <c r="Q11" s="8"/>
      <c r="R11" s="6" t="n">
        <v>45479</v>
      </c>
      <c r="S11" s="7" t="n">
        <f aca="false">R11/R$9</f>
        <v>0.919194777371304</v>
      </c>
      <c r="T11" s="7" t="n">
        <f aca="false">R11/R9</f>
        <v>0.919194777371304</v>
      </c>
      <c r="U11" s="8"/>
      <c r="V11" s="0" t="n">
        <v>47110</v>
      </c>
      <c r="W11" s="7" t="n">
        <f aca="false">V11/V$9</f>
        <v>0.928184415328539</v>
      </c>
      <c r="X11" s="7" t="n">
        <f aca="false">V11/V9</f>
        <v>0.928184415328539</v>
      </c>
      <c r="Y11" s="0" t="n">
        <v>31989</v>
      </c>
      <c r="Z11" s="0" t="n">
        <v>45042</v>
      </c>
      <c r="AA11" s="7" t="n">
        <f aca="false">Z11/Z$9</f>
        <v>0.906113581041662</v>
      </c>
      <c r="AB11" s="7" t="n">
        <f aca="false">Z11/Z10</f>
        <v>0.906843302663633</v>
      </c>
      <c r="AC11" s="0" t="n">
        <v>34233</v>
      </c>
      <c r="AD11" s="0" t="n">
        <v>45042</v>
      </c>
      <c r="AE11" s="7" t="n">
        <f aca="false">AD11/AD$9</f>
        <v>0.906113581041662</v>
      </c>
      <c r="AF11" s="7" t="n">
        <f aca="false">AD11/AD10</f>
        <v>0.906843302663633</v>
      </c>
      <c r="AG11" s="0" t="n">
        <v>34233</v>
      </c>
    </row>
    <row r="12" customFormat="false" ht="12.8" hidden="false" customHeight="false" outlineLevel="0" collapsed="false">
      <c r="A12" s="1" t="s">
        <v>21</v>
      </c>
      <c r="B12" s="6" t="n">
        <v>48224</v>
      </c>
      <c r="C12" s="7" t="n">
        <f aca="false">B12/B$9</f>
        <v>0.775031339397641</v>
      </c>
      <c r="D12" s="7" t="n">
        <f aca="false">B12/B11</f>
        <v>0.919165157724197</v>
      </c>
      <c r="E12" s="8" t="n">
        <v>1044</v>
      </c>
      <c r="F12" s="6" t="n">
        <v>52077</v>
      </c>
      <c r="G12" s="7" t="n">
        <f aca="false">F12/F$9</f>
        <v>0.836954774838481</v>
      </c>
      <c r="H12" s="7" t="n">
        <f aca="false">F12/F11</f>
        <v>0.992604593538549</v>
      </c>
      <c r="I12" s="8" t="n">
        <v>2840</v>
      </c>
      <c r="J12" s="6" t="n">
        <v>40753</v>
      </c>
      <c r="K12" s="7" t="n">
        <f aca="false">J12/J$9</f>
        <v>0.802935671362427</v>
      </c>
      <c r="L12" s="7" t="n">
        <f aca="false">J12/J11</f>
        <v>0.894392625919017</v>
      </c>
      <c r="M12" s="8" t="n">
        <v>1034</v>
      </c>
      <c r="N12" s="6" t="n">
        <v>44718</v>
      </c>
      <c r="O12" s="7" t="n">
        <f aca="false">N12/N$9</f>
        <v>0.881056053590779</v>
      </c>
      <c r="P12" s="7" t="n">
        <f aca="false">N12/N11</f>
        <v>0.981411170854823</v>
      </c>
      <c r="Q12" s="8" t="n">
        <v>2615</v>
      </c>
      <c r="R12" s="6" t="n">
        <v>14129</v>
      </c>
      <c r="S12" s="7" t="n">
        <f aca="false">R12/R$9</f>
        <v>0.285567031145785</v>
      </c>
      <c r="T12" s="7" t="n">
        <f aca="false">R12/R11</f>
        <v>0.310670859077816</v>
      </c>
      <c r="U12" s="8"/>
      <c r="V12" s="0" t="n">
        <v>43973</v>
      </c>
      <c r="W12" s="7" t="n">
        <f aca="false">V12/V$9</f>
        <v>0.866377696778642</v>
      </c>
      <c r="X12" s="7" t="n">
        <f aca="false">V12/V11</f>
        <v>0.933411165357673</v>
      </c>
      <c r="Y12" s="0" t="n">
        <v>6235</v>
      </c>
      <c r="Z12" s="0" t="n">
        <v>44930</v>
      </c>
      <c r="AA12" s="7" t="n">
        <f aca="false">Z12/Z$9</f>
        <v>0.903860467923314</v>
      </c>
      <c r="AB12" s="7" t="n">
        <f aca="false">Z12/Z11</f>
        <v>0.997513431907997</v>
      </c>
      <c r="AC12" s="0" t="n">
        <v>4532</v>
      </c>
      <c r="AD12" s="0" t="n">
        <v>42932</v>
      </c>
      <c r="AE12" s="7" t="n">
        <f aca="false">AD12/AD$9</f>
        <v>0.863666539258484</v>
      </c>
      <c r="AF12" s="7" t="n">
        <f aca="false">AD12/AD11</f>
        <v>0.953154833266729</v>
      </c>
      <c r="AG12" s="0" t="n">
        <v>5002</v>
      </c>
    </row>
    <row r="13" customFormat="false" ht="12.8" hidden="false" customHeight="false" outlineLevel="0" collapsed="false">
      <c r="A13" s="1" t="s">
        <v>22</v>
      </c>
      <c r="B13" s="6" t="n">
        <v>48224</v>
      </c>
      <c r="C13" s="7" t="n">
        <f aca="false">B13/B$9</f>
        <v>0.775031339397641</v>
      </c>
      <c r="D13" s="7" t="n">
        <f aca="false">B13/B12</f>
        <v>1</v>
      </c>
      <c r="E13" s="8" t="n">
        <v>1044</v>
      </c>
      <c r="F13" s="6" t="n">
        <v>52077</v>
      </c>
      <c r="G13" s="7" t="n">
        <f aca="false">F13/F$9</f>
        <v>0.836954774838481</v>
      </c>
      <c r="H13" s="7" t="n">
        <f aca="false">F13/F12</f>
        <v>1</v>
      </c>
      <c r="I13" s="8" t="n">
        <v>2840</v>
      </c>
      <c r="J13" s="6" t="n">
        <v>40753</v>
      </c>
      <c r="K13" s="7" t="n">
        <f aca="false">J13/J$9</f>
        <v>0.802935671362427</v>
      </c>
      <c r="L13" s="7" t="n">
        <f aca="false">J13/J12</f>
        <v>1</v>
      </c>
      <c r="M13" s="8" t="n">
        <v>1034</v>
      </c>
      <c r="N13" s="6" t="n">
        <v>44718</v>
      </c>
      <c r="O13" s="7" t="n">
        <f aca="false">N13/N$9</f>
        <v>0.881056053590779</v>
      </c>
      <c r="P13" s="7" t="n">
        <f aca="false">N13/N12</f>
        <v>1</v>
      </c>
      <c r="Q13" s="8" t="n">
        <v>2615</v>
      </c>
      <c r="R13" s="6" t="n">
        <v>14056</v>
      </c>
      <c r="S13" s="7" t="n">
        <f aca="false">R13/R$9</f>
        <v>0.284091598116296</v>
      </c>
      <c r="T13" s="7" t="n">
        <f aca="false">R13/R12</f>
        <v>0.994833321537264</v>
      </c>
      <c r="U13" s="8" t="n">
        <v>1336</v>
      </c>
      <c r="V13" s="0" t="n">
        <v>43964</v>
      </c>
      <c r="W13" s="7" t="n">
        <f aca="false">V13/V$9</f>
        <v>0.866200374347355</v>
      </c>
      <c r="X13" s="7" t="n">
        <f aca="false">V13/V12</f>
        <v>0.999795328951857</v>
      </c>
      <c r="Y13" s="0" t="n">
        <v>6233</v>
      </c>
      <c r="Z13" s="0" t="n">
        <v>44930</v>
      </c>
      <c r="AA13" s="7" t="n">
        <f aca="false">Z13/Z$9</f>
        <v>0.903860467923314</v>
      </c>
      <c r="AB13" s="7" t="n">
        <f aca="false">Z13/Z12</f>
        <v>1</v>
      </c>
      <c r="AC13" s="0" t="n">
        <v>4532</v>
      </c>
      <c r="AE13" s="7" t="n">
        <f aca="false">AD13/AD$9</f>
        <v>0</v>
      </c>
      <c r="AF13" s="7" t="n">
        <f aca="false">AD13/AD12</f>
        <v>0</v>
      </c>
    </row>
    <row r="14" customFormat="false" ht="12.8" hidden="false" customHeight="false" outlineLevel="0" collapsed="false">
      <c r="A14" s="1" t="s">
        <v>23</v>
      </c>
      <c r="B14" s="6" t="n">
        <v>48224</v>
      </c>
      <c r="C14" s="7" t="n">
        <f aca="false">B14/B$9</f>
        <v>0.775031339397641</v>
      </c>
      <c r="D14" s="7" t="n">
        <f aca="false">B14/B13</f>
        <v>1</v>
      </c>
      <c r="E14" s="8" t="n">
        <v>1044</v>
      </c>
      <c r="F14" s="6" t="n">
        <f aca="false">F13-988</f>
        <v>51089</v>
      </c>
      <c r="G14" s="7" t="n">
        <f aca="false">F14/F$9</f>
        <v>0.821076146700524</v>
      </c>
      <c r="H14" s="7" t="n">
        <f aca="false">F14/F13</f>
        <v>0.981028093016111</v>
      </c>
      <c r="I14" s="8" t="n">
        <f aca="false">I13-988</f>
        <v>1852</v>
      </c>
      <c r="J14" s="6" t="n">
        <v>40753</v>
      </c>
      <c r="K14" s="7" t="n">
        <f aca="false">J14/J$9</f>
        <v>0.802935671362427</v>
      </c>
      <c r="L14" s="7" t="n">
        <f aca="false">J14/J13</f>
        <v>1</v>
      </c>
      <c r="M14" s="8" t="n">
        <v>1034</v>
      </c>
      <c r="N14" s="6" t="n">
        <f aca="false">N13-887</f>
        <v>43831</v>
      </c>
      <c r="O14" s="7" t="n">
        <f aca="false">N14/N$9</f>
        <v>0.863579942862772</v>
      </c>
      <c r="P14" s="7" t="n">
        <f aca="false">N14/N13</f>
        <v>0.980164586967217</v>
      </c>
      <c r="Q14" s="8" t="n">
        <f aca="false">Q13-887</f>
        <v>1728</v>
      </c>
      <c r="R14" s="6" t="s">
        <v>19</v>
      </c>
      <c r="S14" s="7"/>
      <c r="T14" s="7"/>
      <c r="U14" s="8"/>
      <c r="V14" s="0" t="n">
        <v>40021</v>
      </c>
      <c r="W14" s="7" t="n">
        <f aca="false">V14/V$9</f>
        <v>0.788513446951039</v>
      </c>
      <c r="X14" s="7" t="n">
        <f aca="false">V14/V13</f>
        <v>0.910312983350014</v>
      </c>
      <c r="Y14" s="0" t="n">
        <v>2290</v>
      </c>
      <c r="Z14" s="0" t="n">
        <v>42392</v>
      </c>
      <c r="AA14" s="7" t="n">
        <f aca="false">Z14/Z$9</f>
        <v>0.852803315295017</v>
      </c>
      <c r="AB14" s="7" t="n">
        <f aca="false">Z14/Z13</f>
        <v>0.943512129979969</v>
      </c>
      <c r="AC14" s="0" t="n">
        <v>1994</v>
      </c>
      <c r="AD14" s="0" t="n">
        <v>36694</v>
      </c>
      <c r="AE14" s="7" t="n">
        <f aca="false">AD14/AD$9</f>
        <v>0.738176185399022</v>
      </c>
      <c r="AF14" s="7" t="e">
        <f aca="false">AD14/AD13</f>
        <v>#DIV/0!</v>
      </c>
      <c r="AG14" s="0" t="n">
        <v>4403</v>
      </c>
    </row>
    <row r="15" customFormat="false" ht="12.8" hidden="false" customHeight="false" outlineLevel="0" collapsed="false">
      <c r="A15" s="1" t="s">
        <v>24</v>
      </c>
      <c r="U15" s="0" t="n">
        <v>1299</v>
      </c>
    </row>
    <row r="16" customFormat="false" ht="12.8" hidden="false" customHeight="false" outlineLevel="0" collapsed="false">
      <c r="A16" s="1" t="s">
        <v>25</v>
      </c>
      <c r="E16" s="0" t="n">
        <v>878</v>
      </c>
      <c r="I16" s="0" t="n">
        <v>1597</v>
      </c>
      <c r="M16" s="0" t="n">
        <v>916</v>
      </c>
      <c r="Q16" s="0" t="n">
        <v>1494</v>
      </c>
      <c r="U16" s="0" t="n">
        <v>762</v>
      </c>
    </row>
  </sheetData>
  <mergeCells count="9">
    <mergeCell ref="B1:I1"/>
    <mergeCell ref="J1:U1"/>
    <mergeCell ref="B2:E2"/>
    <mergeCell ref="F2:I2"/>
    <mergeCell ref="J2:M2"/>
    <mergeCell ref="N2:Q2"/>
    <mergeCell ref="R2:U2"/>
    <mergeCell ref="V2:Y2"/>
    <mergeCell ref="Z2:AC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26</v>
      </c>
      <c r="C1" s="0" t="s">
        <v>27</v>
      </c>
      <c r="D1" s="0" t="s">
        <v>11</v>
      </c>
    </row>
    <row r="2" customFormat="false" ht="12.8" hidden="false" customHeight="false" outlineLevel="0" collapsed="false">
      <c r="A2" s="0" t="s">
        <v>28</v>
      </c>
      <c r="C2" s="0" t="n">
        <f aca="false">82502+82611+73102+75536+80881+80366</f>
        <v>474998</v>
      </c>
    </row>
    <row r="3" customFormat="false" ht="12.8" hidden="false" customHeight="false" outlineLevel="0" collapsed="false">
      <c r="A3" s="0" t="s">
        <v>29</v>
      </c>
      <c r="C3" s="0" t="n">
        <f aca="false">47417+49110+44068+45267+49078+48695</f>
        <v>283635</v>
      </c>
    </row>
    <row r="4" customFormat="false" ht="12.8" hidden="false" customHeight="false" outlineLevel="0" collapsed="false">
      <c r="A4" s="0" t="s">
        <v>30</v>
      </c>
      <c r="B4" s="0" t="n">
        <v>1186745</v>
      </c>
      <c r="C4" s="0" t="n">
        <v>79295</v>
      </c>
    </row>
    <row r="5" customFormat="false" ht="12.8" hidden="false" customHeight="false" outlineLevel="0" collapsed="false">
      <c r="A5" s="0" t="s">
        <v>13</v>
      </c>
      <c r="C5" s="0" t="n">
        <v>49709</v>
      </c>
    </row>
    <row r="6" customFormat="false" ht="12.8" hidden="false" customHeight="false" outlineLevel="0" collapsed="false">
      <c r="A6" s="0" t="s">
        <v>31</v>
      </c>
      <c r="C6" s="0" t="n">
        <v>45042</v>
      </c>
    </row>
    <row r="7" customFormat="false" ht="12.8" hidden="false" customHeight="false" outlineLevel="0" collapsed="false">
      <c r="A7" s="0" t="s">
        <v>32</v>
      </c>
    </row>
    <row r="8" customFormat="false" ht="12.8" hidden="false" customHeight="false" outlineLevel="0" collapsed="false">
      <c r="A8" s="0" t="s">
        <v>33</v>
      </c>
    </row>
    <row r="14" customFormat="false" ht="12.8" hidden="false" customHeight="false" outlineLevel="0" collapsed="false">
      <c r="B14" s="0" t="n">
        <f aca="false">180*55</f>
        <v>9900</v>
      </c>
    </row>
    <row r="15" customFormat="false" ht="12.8" hidden="false" customHeight="false" outlineLevel="0" collapsed="false">
      <c r="B15" s="0" t="n">
        <f aca="false">3*145</f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2020-11-25T11:25:16Z</dcterms:created>
  <dc:creator>Brendan Furneaux</dc:creator>
  <dc:description/>
  <dc:language>en-US</dc:language>
  <cp:lastModifiedBy>Brendan Furneaux</cp:lastModifiedBy>
  <dcterms:modified xsi:type="dcterms:W3CDTF">2021-03-03T01:17:16Z</dcterms:modified>
  <cp:revision>11</cp:revision>
  <dc:subject/>
  <dc:title/>
</cp:coreProperties>
</file>