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ingl\OneDrive\Uni_PC_backup\Y4S2\EE579\Assignment\EE579-Skittles\"/>
    </mc:Choice>
  </mc:AlternateContent>
  <xr:revisionPtr revIDLastSave="0" documentId="13_ncr:1_{5403E067-3A5D-4EEF-A823-00EBFBF2B1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28" i="1"/>
  <c r="L29" i="1"/>
  <c r="K21" i="1"/>
  <c r="L21" i="1" s="1"/>
  <c r="K20" i="1"/>
  <c r="L35" i="1"/>
  <c r="L58" i="1"/>
  <c r="L59" i="1"/>
  <c r="L47" i="1"/>
  <c r="L46" i="1"/>
  <c r="L48" i="1"/>
  <c r="L55" i="1"/>
  <c r="L34" i="1"/>
  <c r="L36" i="1"/>
  <c r="L60" i="1"/>
  <c r="L37" i="1"/>
  <c r="L38" i="1"/>
  <c r="L39" i="1"/>
  <c r="L40" i="1"/>
  <c r="L41" i="1"/>
  <c r="L42" i="1"/>
  <c r="L43" i="1"/>
  <c r="L44" i="1"/>
  <c r="L45" i="1"/>
  <c r="L49" i="1"/>
  <c r="K12" i="1"/>
  <c r="L12" i="1" s="1"/>
  <c r="K11" i="1"/>
  <c r="L11" i="1" s="1"/>
  <c r="L30" i="1"/>
  <c r="L26" i="1"/>
  <c r="L27" i="1"/>
  <c r="L2" i="1"/>
  <c r="L3" i="1"/>
  <c r="L4" i="1"/>
  <c r="L5" i="1"/>
  <c r="L6" i="1"/>
  <c r="L7" i="1"/>
  <c r="L8" i="1"/>
  <c r="L9" i="1"/>
  <c r="L10" i="1"/>
  <c r="L13" i="1"/>
  <c r="L14" i="1"/>
  <c r="L15" i="1"/>
  <c r="L16" i="1"/>
  <c r="L17" i="1"/>
  <c r="L32" i="1"/>
  <c r="L33" i="1"/>
  <c r="L18" i="1"/>
  <c r="L50" i="1"/>
  <c r="L51" i="1"/>
  <c r="L52" i="1"/>
  <c r="L53" i="1"/>
  <c r="L54" i="1"/>
  <c r="L56" i="1"/>
  <c r="L19" i="1"/>
  <c r="L20" i="1"/>
  <c r="L22" i="1"/>
  <c r="L23" i="1"/>
  <c r="L24" i="1"/>
  <c r="L25" i="1"/>
  <c r="L57" i="1"/>
  <c r="L61" i="1" l="1"/>
</calcChain>
</file>

<file path=xl/sharedStrings.xml><?xml version="1.0" encoding="utf-8"?>
<sst xmlns="http://schemas.openxmlformats.org/spreadsheetml/2006/main" count="475" uniqueCount="267">
  <si>
    <t>Component ID</t>
  </si>
  <si>
    <t>Mount</t>
  </si>
  <si>
    <t>Lower Mount</t>
  </si>
  <si>
    <t>Upper Mount</t>
  </si>
  <si>
    <t>Ultrasonic Mount</t>
  </si>
  <si>
    <t>Ultrasonic Backplates</t>
  </si>
  <si>
    <t>IR Lower Mount</t>
  </si>
  <si>
    <t>IR Upper Mount</t>
  </si>
  <si>
    <t>Servo Base Mount Left</t>
  </si>
  <si>
    <t>Servo Base Mount Right</t>
  </si>
  <si>
    <t>Top ultrasonic Base Mount</t>
  </si>
  <si>
    <t>Mounts</t>
  </si>
  <si>
    <t>MSP430G2553</t>
  </si>
  <si>
    <t>Type</t>
  </si>
  <si>
    <t>Quantity</t>
  </si>
  <si>
    <t>Name</t>
  </si>
  <si>
    <t>3.3V Regulator Module</t>
  </si>
  <si>
    <t>Header</t>
  </si>
  <si>
    <t>IC Socket</t>
  </si>
  <si>
    <t>470R Resistor</t>
  </si>
  <si>
    <t>Package</t>
  </si>
  <si>
    <t>0805</t>
  </si>
  <si>
    <t>Resistor</t>
  </si>
  <si>
    <t>1k Resistor</t>
  </si>
  <si>
    <t>10k Resistor</t>
  </si>
  <si>
    <t>Zener Diode</t>
  </si>
  <si>
    <t>Zener</t>
  </si>
  <si>
    <t>10k Potentiometer</t>
  </si>
  <si>
    <t>Potentiometer</t>
  </si>
  <si>
    <t>Red LED</t>
  </si>
  <si>
    <t>THT</t>
  </si>
  <si>
    <t>Blue LED</t>
  </si>
  <si>
    <t>LED</t>
  </si>
  <si>
    <t>SOD-123</t>
  </si>
  <si>
    <t>TS952IPT OP-AMP</t>
  </si>
  <si>
    <t>Operational Amplifier</t>
  </si>
  <si>
    <t>M2x16 Bolt</t>
  </si>
  <si>
    <t>M2x8 Bolt</t>
  </si>
  <si>
    <t>M2 Nut</t>
  </si>
  <si>
    <t>M2 Washer</t>
  </si>
  <si>
    <t>Bolt</t>
  </si>
  <si>
    <t>Nut</t>
  </si>
  <si>
    <t>Washer</t>
  </si>
  <si>
    <t>Threaded Inserts</t>
  </si>
  <si>
    <t>M2 Threaded Inserts</t>
  </si>
  <si>
    <t>IR Sensor</t>
  </si>
  <si>
    <t>SG-90 Servo</t>
  </si>
  <si>
    <t>Start Button</t>
  </si>
  <si>
    <t>Side Select Switch</t>
  </si>
  <si>
    <t>Manufacturer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</si>
  <si>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</si>
  <si>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</si>
  <si>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</si>
  <si>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</si>
  <si>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</si>
  <si>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</si>
  <si>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</si>
  <si>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</si>
  <si>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</si>
  <si>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</si>
  <si>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</si>
  <si>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</si>
  <si>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</si>
  <si>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</si>
  <si>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M-15</t>
  </si>
  <si>
    <t>Batteries</t>
  </si>
  <si>
    <t>Manufacurer Part Number</t>
  </si>
  <si>
    <t>Distributer</t>
  </si>
  <si>
    <t>RS</t>
  </si>
  <si>
    <t>Raster Toys</t>
  </si>
  <si>
    <t>Argos</t>
  </si>
  <si>
    <t>Link</t>
  </si>
  <si>
    <t>https://uk.rs-online.com/web/p/microcontrollers/8176411?gb=s</t>
  </si>
  <si>
    <t>Microcontroller</t>
  </si>
  <si>
    <t>DIP-20</t>
  </si>
  <si>
    <t>Texas Instruments</t>
  </si>
  <si>
    <t>MSP430G2553IN20</t>
  </si>
  <si>
    <t>817-6411</t>
  </si>
  <si>
    <t>-</t>
  </si>
  <si>
    <t>https://uk.rs-online.com/web/p/op-amps/7958694?gb=s</t>
  </si>
  <si>
    <t>TS952IPT</t>
  </si>
  <si>
    <t>795-8694</t>
  </si>
  <si>
    <t>Distributer Stock Number</t>
  </si>
  <si>
    <t>STMicroelectronics</t>
  </si>
  <si>
    <t>TSSOP-8</t>
  </si>
  <si>
    <t>Motor Driver Module</t>
  </si>
  <si>
    <t>https://uk.rs-online.com/web/p/dil-sockets/0402793?gb=s</t>
  </si>
  <si>
    <t>Winslow</t>
  </si>
  <si>
    <t>W3120TRC</t>
  </si>
  <si>
    <t>402-793</t>
  </si>
  <si>
    <t>2-pin JST Connector Housing</t>
  </si>
  <si>
    <t>M2x12 Bolt</t>
  </si>
  <si>
    <t>M2x16</t>
  </si>
  <si>
    <t>M2x12</t>
  </si>
  <si>
    <t>M2x8</t>
  </si>
  <si>
    <t>M2</t>
  </si>
  <si>
    <t>Total</t>
  </si>
  <si>
    <t>2.54mm THT</t>
  </si>
  <si>
    <t>2mm THT</t>
  </si>
  <si>
    <t>2-pin JST PH2.0 Header</t>
  </si>
  <si>
    <t>3-pin JST PH2.0 Header</t>
  </si>
  <si>
    <t>4-pin JST PH2.0 Header</t>
  </si>
  <si>
    <t>Total Cost (£)</t>
  </si>
  <si>
    <t>5mm THT</t>
  </si>
  <si>
    <t>Individual Cost (inc VAT) (£)</t>
  </si>
  <si>
    <t>JST</t>
  </si>
  <si>
    <t>Servo</t>
  </si>
  <si>
    <t>B2B-PH-K-S(LF)(SN)</t>
  </si>
  <si>
    <t>B4B-PH-K-S(LF)(SN)</t>
  </si>
  <si>
    <t>https://uk.rs-online.com/web/p/pcb-headers/8201431?gb=s</t>
  </si>
  <si>
    <t>820-1431</t>
  </si>
  <si>
    <t>B3B-PH-K-S(LF)(SN)</t>
  </si>
  <si>
    <t>https://uk.rs-online.com/web/p/pcb-headers/1667311?gb=s</t>
  </si>
  <si>
    <t>166-7311</t>
  </si>
  <si>
    <t>https://uk.rs-online.com/web/p/pcb-headers/1724893?gb=s</t>
  </si>
  <si>
    <t>172-4893</t>
  </si>
  <si>
    <t>Connector Housing</t>
  </si>
  <si>
    <t>3-pin JST Connector Housing</t>
  </si>
  <si>
    <t>4-pin JST Connector Housing</t>
  </si>
  <si>
    <t>PHR-2</t>
  </si>
  <si>
    <t>https://uk.rs-online.com/web/p/wire-housings-plugs/1667504?gb=s</t>
  </si>
  <si>
    <t>166-7504</t>
  </si>
  <si>
    <t>https://uk.rs-online.com/web/p/wire-housings-plugs/8201475?gb=s</t>
  </si>
  <si>
    <t>PHR-3</t>
  </si>
  <si>
    <t>820-1475</t>
  </si>
  <si>
    <t>https://uk.rs-online.com/web/p/wire-housings-plugs/8201478?gb=s</t>
  </si>
  <si>
    <t>820-1478</t>
  </si>
  <si>
    <t>PHR-4</t>
  </si>
  <si>
    <t>JST PH Female Crimp</t>
  </si>
  <si>
    <t>SPH-002T-P0.5S</t>
  </si>
  <si>
    <t>166-7577</t>
  </si>
  <si>
    <t>Female Crimp</t>
  </si>
  <si>
    <t>3-pin Female Header</t>
  </si>
  <si>
    <t>4-pin Male Header</t>
  </si>
  <si>
    <t>6-pin Female Header</t>
  </si>
  <si>
    <t>3-pin Male Header</t>
  </si>
  <si>
    <t>https://uk.rs-online.com/web/p/pcb-sockets/2339349</t>
  </si>
  <si>
    <t>Wurth Elektronik</t>
  </si>
  <si>
    <t>233-9349</t>
  </si>
  <si>
    <t>https://uk.rs-online.com/web/p/pcb-sockets/2053156</t>
  </si>
  <si>
    <t>205-3156</t>
  </si>
  <si>
    <t>RS PRO</t>
  </si>
  <si>
    <t>https://uk.rs-online.com/web/p/pcb-headers/1725145</t>
  </si>
  <si>
    <t>172-5145</t>
  </si>
  <si>
    <t>https://uk.rs-online.com/web/p/pcb-headers/1725155</t>
  </si>
  <si>
    <t>172-5155</t>
  </si>
  <si>
    <t>20-pin IC socket</t>
  </si>
  <si>
    <t>AMS1117 Module</t>
  </si>
  <si>
    <t>https://www.amazon.co.uk/YINETTECH-AMS1117-3-3-Step-Down-Stabilization-Stabilizing/dp/B0CV371GGF/ref=sr_1_16?crid=1I13U0S1M32H3&amp;dib=eyJ2IjoiMSJ9.ig3HDDDc_jXnYjbxoI_GT_RcrQBN9batJFNpbyEqp5bJMXQ17sP3ZZ7oYPWpFJ4_v3nm99hC3XZ8pQhuJdWl3x6x4QyrhdY5jf0YPqpqdMqbgxi5_EswQU4qcyY1Bc0Swsop_PVJahrcdlpqdVd3-SC9UVDSOS6W-Yg7tekA6gehHcmUA5jh-JI9p4ACyLo8hdn5B727lQKa1OWOVlTmKcfURG7MjiKncCUiTdyboAvqAk6XzSfBY9ezC1LaeQze-_xcJmnHAd5AePOguTjhvjF1F4msn5Bqot2xNJrw1-c.3bN4xEDPhSkrhQT67MG4xhILBgboQPkyyhW6oRikUhM&amp;dib_tag=se&amp;keywords=ams1117&amp;qid=1713891499&amp;sprefix=ams1117%2Caps%2C81&amp;sr=8-16</t>
  </si>
  <si>
    <t>Amazon</t>
  </si>
  <si>
    <t>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</t>
  </si>
  <si>
    <t>DRV8833 Module</t>
  </si>
  <si>
    <t>https://uk.rs-online.com/web/p/surface-mount-resistors/1616929</t>
  </si>
  <si>
    <t>161-6929</t>
  </si>
  <si>
    <t>CR0805-FX-4700ELF</t>
  </si>
  <si>
    <t>Bourns</t>
  </si>
  <si>
    <t>https://uk.rs-online.com/web/p/surface-mount-resistors/1675121</t>
  </si>
  <si>
    <t>CR0805-FX-1002ELF</t>
  </si>
  <si>
    <t>167-5121</t>
  </si>
  <si>
    <t>https://uk.rs-online.com/web/p/surface-mount-resistors/1674709</t>
  </si>
  <si>
    <t>CR0805-JW-102ELF</t>
  </si>
  <si>
    <t>167-4709</t>
  </si>
  <si>
    <t>https://uk.rs-online.com/web/p/zener-diodes/5452989?gb=s</t>
  </si>
  <si>
    <t>545-2989</t>
  </si>
  <si>
    <t>MMSZ5226BT1G</t>
  </si>
  <si>
    <t>onsemi</t>
  </si>
  <si>
    <t>https://uk.rs-online.com/web/p/trimmer-potentiometers/1001177?gb=s</t>
  </si>
  <si>
    <t>100-1177</t>
  </si>
  <si>
    <t>3314G-1-103E</t>
  </si>
  <si>
    <t>Electronics</t>
  </si>
  <si>
    <r>
      <t>NiMH Batteries (</t>
    </r>
    <r>
      <rPr>
        <sz val="11"/>
        <color rgb="FFFF0000"/>
        <rFont val="Calibri"/>
        <family val="2"/>
        <scheme val="minor"/>
      </rPr>
      <t>Capacity</t>
    </r>
    <r>
      <rPr>
        <sz val="11"/>
        <color theme="1"/>
        <rFont val="Calibri"/>
        <family val="2"/>
        <scheme val="minor"/>
      </rPr>
      <t>?)</t>
    </r>
  </si>
  <si>
    <t>HC-SR04 Ultrasonic Sensor Module</t>
  </si>
  <si>
    <t>Ultrasonic Sensor</t>
  </si>
  <si>
    <t>Push Button</t>
  </si>
  <si>
    <t>Switch</t>
  </si>
  <si>
    <t>Infrared Sensor</t>
  </si>
  <si>
    <t>AA</t>
  </si>
  <si>
    <t>?</t>
  </si>
  <si>
    <t>Base RC Car</t>
  </si>
  <si>
    <t>https://www.argos.co.uk/product/7655915?clickSR=slp:term:rc%20car:3:39:1</t>
  </si>
  <si>
    <t>Remote Controlled Car</t>
  </si>
  <si>
    <t>https://www.digikey.co.uk/en/products/detail/texas-instruments/MSP-EXP430G2ET/9608004?utm_adgroup=&amp;utm_source=google&amp;utm_medium=cpc&amp;utm_campaign=PMax%20Shopping_Geotarget_Scotland&amp;utm_term=&amp;utm_content=&amp;utm_id=go_cmp-21134529278_adg-_ad-__dev-c_ext-_prd-9608004_sig-CjwKCAjwuJ2xBhA3EiwAMVjkVNSO0OaRbZjCvJO1KViHwqZ5QrcxPAghq4MQ5p6VwpU5Xu2SdtiWKRoCI_sQAvD_BwE&amp;gad_source=1&amp;gclid=CjwKCAjwuJ2xBhA3EiwAMVjkVNSO0OaRbZjCvJO1KViHwqZ5QrcxPAghq4MQ5p6VwpU5Xu2SdtiWKRoCI_sQAvD_BwE</t>
  </si>
  <si>
    <t>296-50264-ND</t>
  </si>
  <si>
    <t>DigiKey</t>
  </si>
  <si>
    <t>MSP-EXP430G2ET</t>
  </si>
  <si>
    <t>Development Board</t>
  </si>
  <si>
    <t>MSP-EXP430G2ET Dev Board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</si>
  <si>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</si>
  <si>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</si>
  <si>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</si>
  <si>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</si>
  <si>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</si>
  <si>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</si>
  <si>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</si>
  <si>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</si>
  <si>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</si>
  <si>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</si>
  <si>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</si>
  <si>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</si>
  <si>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</si>
  <si>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</si>
  <si>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</si>
  <si>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</si>
  <si>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</si>
  <si>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Control Panel Bottom</t>
  </si>
  <si>
    <t>Control Panel Middle</t>
  </si>
  <si>
    <t>Control Panel Top</t>
  </si>
  <si>
    <t>M-16</t>
  </si>
  <si>
    <t>M-17</t>
  </si>
  <si>
    <t>M-18</t>
  </si>
  <si>
    <t>Extras</t>
  </si>
  <si>
    <t>Single AA Battery Holder</t>
  </si>
  <si>
    <t>https://uk.rs-online.com/web/p/battery-holders/5123574?gb=s</t>
  </si>
  <si>
    <t>512-3574</t>
  </si>
  <si>
    <t>Battery Holder</t>
  </si>
  <si>
    <t>https://www.amazon.co.uk/HC-SR04-Ultrasonic-Distance-Arduino-MEGA2560/dp/B07XF4815H/ref=sr_1_1_sspa?crid=1B0WGHRM7YPTC&amp;dib=eyJ2IjoiMSJ9._noC5i0GdqCe9rhQaeIQ6_JgA3bn5H2m3vMh31sfOafid_se291u1y3dS1NPBd-PECTOz-CW0c7WZT2iGd9eXnKBApuoeHAKY9FlO4l8b7WG418wVYbpu0PKsikPab76QNoXvV4AmG8s-2L3p9yytA-xSFsYlVE0Zdan_GHa0nZq31zapPgFlAWgY6coHvprRAIFS6OAXDb6j6jUw4giSc9A_K_t1iiyfcBz3MRAxpM0uxk0Yia3eN9zwsZjS2UPN_0MFAnNduZhMmVAwoCn5yRUXmUcqCHisTWdTuLXRoo.eTi8RfvQYjo6W_lA_7wQi1pw2PfAdPB8TEsjv0X0uE8&amp;dib_tag=se&amp;keywords=ultrasonic+sensor&amp;qid=1713893210&amp;sprefix=ultrasonic+sensor%2Caps%2C82&amp;sr=8-1-spons&amp;sp_csd=d2lkZ2V0TmFtZT1zcF9hdGY&amp;psc=1</t>
  </si>
  <si>
    <t>https://www.amazon.co.uk/ALMOCN-Helicopter-Aeroplane-Compatible-Raspberry/dp/B09FL1W3KM/ref=sr_1_1?crid=2ZXPGHLW1X8RS&amp;dib=eyJ2IjoiMSJ9.vKozn6NzfdoOYeUfBJyJXSpSF6W6bsa5X232cRQNpb2Hna_9ukfU9JyBK_07AEjz6u4kRdymV6JztmHKlRo1Vg6ECeMEE_t_PMO4y_I3nC5dZZYL3YiERn_TFM3RIkSI7KINY7I-IsX_EqDFohXXMBoloXqN680OkdBWd4L4cIcmrn3XhAQfRkOu1axFfjzJIbOTdvEjg7I1skc_Klf0T2Q7ZmN9LtVgeC3GjK3lTGZzzNubUDfeDj9UxSeL0t4ffc_k2KUAi06c3L-Q3dl55rojneW55CR0RkU_f2JdZ28.g5484eEqawHZyl2Fwv2kVu42bkuFjcYHN8Sao957Azc&amp;dib_tag=se&amp;keywords=sg-90&amp;qid=1713893330&amp;sprefix=sg-90%2Caps%2C83&amp;sr=8-1</t>
  </si>
  <si>
    <t>Note</t>
  </si>
  <si>
    <t>https://www.mouser.co.uk/ProductDetail/Shin-Chin/R13-510A-05-BR?qs=F3UvtXhGJLMNVkQjXJ4Pyw%3D%3D</t>
  </si>
  <si>
    <t>Free from Lab</t>
  </si>
  <si>
    <t>Mouser</t>
  </si>
  <si>
    <t>112-R13-510A-R</t>
  </si>
  <si>
    <t>R13-510A-05-BR</t>
  </si>
  <si>
    <t>Shin Chin</t>
  </si>
  <si>
    <t>https://www.mouser.co.uk/ProductDetail/E-Switch/EG1201A?qs=HKd%2Fp3M7KlUl1Yo84njqrQ%3D%3D</t>
  </si>
  <si>
    <t>EG1201A</t>
  </si>
  <si>
    <t>612-EG1201A</t>
  </si>
  <si>
    <t>E-Switch</t>
  </si>
  <si>
    <t>https://uk.rs-online.com/web/p/through-hole-resistors/7397430</t>
  </si>
  <si>
    <t>739-7430</t>
  </si>
  <si>
    <t>https://uk.rs-online.com/web/p/leds/1689439</t>
  </si>
  <si>
    <t>LTL-307E</t>
  </si>
  <si>
    <t>Lite-On</t>
  </si>
  <si>
    <t>168-9439</t>
  </si>
  <si>
    <t>https://uk.rs-online.com/web/p/leds/1460102</t>
  </si>
  <si>
    <t>151051BS04000</t>
  </si>
  <si>
    <t>146-0102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</si>
  <si>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</si>
  <si>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</si>
  <si>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</si>
  <si>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</si>
  <si>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</si>
  <si>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</si>
  <si>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</si>
  <si>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</si>
  <si>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</si>
  <si>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</si>
  <si>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</si>
  <si>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</si>
  <si>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</si>
  <si>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</si>
  <si>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 xml:space="preserve"> </t>
  </si>
  <si>
    <t>3-pin 2.54mm Connector Housing</t>
  </si>
  <si>
    <t>https://uk.rs-online.com/web/p/wire-housings-plugs/1730802</t>
  </si>
  <si>
    <t>173-0802</t>
  </si>
  <si>
    <t>M20-1060300</t>
  </si>
  <si>
    <t>HARWIN</t>
  </si>
  <si>
    <t>2.54mm</t>
  </si>
  <si>
    <t>4-pin 2.54mm Connector Housing</t>
  </si>
  <si>
    <t>https://uk.rs-online.com/web/p/wire-housings-plugs/1730807</t>
  </si>
  <si>
    <t>M20-1060400</t>
  </si>
  <si>
    <t>173-0807</t>
  </si>
  <si>
    <t>2.54mm Female Crimp</t>
  </si>
  <si>
    <t>M20-1180046</t>
  </si>
  <si>
    <t>681-2887</t>
  </si>
  <si>
    <t>https://uk.rs-online.com/web/p/crimp-contacts/6812887</t>
  </si>
  <si>
    <t>https://uk.rs-online.com/web/p/crimp-contacts/1667577?gb=a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</si>
</sst>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horizontal="center" vertical="center" textRotation="90"/>
    </xf>
    <xf numFmtId="0" fontId="1" fillId="0" borderId="0" xfId="0" applyFont="1"/>
    <xf numFmtId="0" fontId="0" fillId="0" borderId="0" xfId="0" applyAlignment="1">
      <alignment horizontal="center" vertical="center" textRotation="90"/>
    </xf>
    <xf numFmtId="0" fontId="4" fillId="0" borderId="0" xfId="1"/>
    <xf numFmtId="0" fontId="0" fillId="0" borderId="0" xfId="0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5">
    <dxf>
      <numFmt numFmtId="164" formatCode="&quot;£&quot;#,##0.000"/>
    </dxf>
    <dxf>
      <numFmt numFmtId="164" formatCode="&quot;£&quot;#,##0.000"/>
    </dxf>
    <dxf>
      <numFmt numFmtId="164" formatCode="&quot;£&quot;#,##0.000"/>
    </dxf>
    <dxf>
      <numFmt numFmtId="164" formatCode="&quot;£&quot;#,##0.000"/>
    </dxf>
    <dxf>
      <numFmt numFmtId="164" formatCode="&quot;£&quot;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73AAE-30E1-4A8B-A87C-53D85222EA60}" name="Table2" displayName="Table2" ref="B1:N61" totalsRowCount="1">
  <autoFilter ref="B1:N60" xr:uid="{F2573AAE-30E1-4A8B-A87C-53D85222EA60}"/>
  <tableColumns count="13">
    <tableColumn id="1" xr3:uid="{D9D53CF3-8476-45FC-9926-772D8655B7FF}" name="Component ID" totalsRowLabel="Total"/>
    <tableColumn id="2" xr3:uid="{A24948CA-1610-48CB-B980-9AA81C1A233D}" name="Name"/>
    <tableColumn id="3" xr3:uid="{1580CE8E-C185-41E3-9040-FFDCE18C32D9}" name="Type"/>
    <tableColumn id="4" xr3:uid="{740C0ED2-BD84-4B54-938C-65AC3CA420A1}" name="Quantity"/>
    <tableColumn id="5" xr3:uid="{C2711204-1624-4B74-ADF6-5D5F69404247}" name="Package"/>
    <tableColumn id="6" xr3:uid="{B3B79F3A-5B27-46FF-8AB8-397028BF404B}" name="Manufacturer"/>
    <tableColumn id="7" xr3:uid="{F6E35C8E-126C-40DA-9391-0244AEEEF05F}" name="Manufacurer Part Number"/>
    <tableColumn id="11" xr3:uid="{F73DCBB8-C4CB-4DCC-ACDA-6D534FB6177E}" name="Distributer"/>
    <tableColumn id="12" xr3:uid="{5A30FE29-69B5-4505-B406-82F04F2FD311}" name="Distributer Stock Number"/>
    <tableColumn id="9" xr3:uid="{9D4F6498-797D-4325-95B9-F51CC78E5A45}" name="Individual Cost (inc VAT) (£)" dataDxfId="4"/>
    <tableColumn id="10" xr3:uid="{06C4749E-89A3-4023-9714-C0AB173CC833}" name="Total Cost (£)" totalsRowFunction="sum" dataDxfId="3" totalsRowDxfId="2">
      <calculatedColumnFormula>Table2[[#This Row],[Individual Cost (inc VAT) (£)]]*Table2[[#This Row],[Quantity]]</calculatedColumnFormula>
    </tableColumn>
    <tableColumn id="14" xr3:uid="{08B5C1FA-5F70-407E-916F-794B7583F777}" name="Note" dataDxfId="1" totalsRowDxfId="0"/>
    <tableColumn id="13" xr3:uid="{0D537E1A-943B-495D-8650-357F684B141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eds/1689439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uk.rs-online.com/web/p/wire-housings-plugs/8201478?gb=s" TargetMode="External"/><Relationship Id="rId7" Type="http://schemas.openxmlformats.org/officeDocument/2006/relationships/hyperlink" Target="https://uk.rs-online.com/web/p/pcb-headers/172515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wire-housings-plugs/8201475?gb=s" TargetMode="External"/><Relationship Id="rId1" Type="http://schemas.openxmlformats.org/officeDocument/2006/relationships/hyperlink" Target="https://uk.rs-online.com/web/p/wire-housings-plugs/1667504?gb=s" TargetMode="External"/><Relationship Id="rId6" Type="http://schemas.openxmlformats.org/officeDocument/2006/relationships/hyperlink" Target="https://uk.rs-online.com/web/p/pcb-headers/1725145" TargetMode="External"/><Relationship Id="rId11" Type="http://schemas.openxmlformats.org/officeDocument/2006/relationships/hyperlink" Target="https://uk.rs-online.com/web/p/battery-holders/5123574?gb=s" TargetMode="External"/><Relationship Id="rId5" Type="http://schemas.openxmlformats.org/officeDocument/2006/relationships/hyperlink" Target="https://uk.rs-online.com/web/p/pcb-sockets/2053156" TargetMode="External"/><Relationship Id="rId10" Type="http://schemas.openxmlformats.org/officeDocument/2006/relationships/hyperlink" Target="https://uk.rs-online.com/web/p/through-hole-resistors/7397430" TargetMode="External"/><Relationship Id="rId4" Type="http://schemas.openxmlformats.org/officeDocument/2006/relationships/hyperlink" Target="https://uk.rs-online.com/web/p/pcb-sockets/2339349" TargetMode="External"/><Relationship Id="rId9" Type="http://schemas.openxmlformats.org/officeDocument/2006/relationships/hyperlink" Target="https://uk.rs-online.com/web/p/leds/1460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73" workbookViewId="0">
      <selection activeCell="C54" sqref="C54"/>
    </sheetView>
  </sheetViews>
  <sheetFormatPr defaultRowHeight="15" x14ac:dyDescent="0.25"/>
  <cols>
    <col min="1" max="1" width="5.42578125" customWidth="1"/>
    <col min="2" max="2" width="17.5703125" bestFit="1" customWidth="1"/>
    <col min="3" max="3" width="37" bestFit="1" customWidth="1"/>
    <col min="4" max="4" width="22.7109375" bestFit="1" customWidth="1"/>
    <col min="5" max="5" width="12.42578125" bestFit="1" customWidth="1"/>
    <col min="6" max="6" width="12.7109375" bestFit="1" customWidth="1"/>
    <col min="7" max="7" width="19.140625" bestFit="1" customWidth="1"/>
    <col min="8" max="8" width="28.7109375" bestFit="1" customWidth="1"/>
    <col min="9" max="9" width="14.42578125" bestFit="1" customWidth="1"/>
    <col min="10" max="10" width="28" bestFit="1" customWidth="1"/>
    <col min="11" max="11" width="29.42578125" bestFit="1" customWidth="1"/>
    <col min="12" max="12" width="16" bestFit="1" customWidth="1"/>
    <col min="13" max="13" width="16" customWidth="1"/>
    <col min="14" max="14" width="62.7109375" customWidth="1"/>
  </cols>
  <sheetData>
    <row r="1" spans="1:14" x14ac:dyDescent="0.25">
      <c r="B1" t="s">
        <v>0</v>
      </c>
      <c r="C1" t="s">
        <v>15</v>
      </c>
      <c r="D1" t="s">
        <v>13</v>
      </c>
      <c r="E1" t="s">
        <v>14</v>
      </c>
      <c r="F1" t="s">
        <v>20</v>
      </c>
      <c r="G1" t="s">
        <v>49</v>
      </c>
      <c r="H1" t="s">
        <v>66</v>
      </c>
      <c r="I1" t="s">
        <v>67</v>
      </c>
      <c r="J1" t="s">
        <v>82</v>
      </c>
      <c r="K1" t="s">
        <v>104</v>
      </c>
      <c r="L1" t="s">
        <v>102</v>
      </c>
      <c r="M1" t="s">
        <v>217</v>
      </c>
      <c r="N1" t="s">
        <v>71</v>
      </c>
    </row>
    <row r="2" spans="1:14" x14ac:dyDescent="0.25">
      <c r="A2" s="3" t="s">
        <v>169</v>
      </c>
      <c r="B2" t="s">
        <v>187</v>
      </c>
      <c r="C2" t="s">
        <v>12</v>
      </c>
      <c r="D2" t="s">
        <v>73</v>
      </c>
      <c r="E2">
        <v>1</v>
      </c>
      <c r="F2" t="s">
        <v>74</v>
      </c>
      <c r="G2" t="s">
        <v>75</v>
      </c>
      <c r="H2" t="s">
        <v>76</v>
      </c>
      <c r="I2" t="s">
        <v>68</v>
      </c>
      <c r="J2" t="s">
        <v>77</v>
      </c>
      <c r="K2" s="2">
        <v>2.802</v>
      </c>
      <c r="L2" s="2">
        <f>Table2[[#This Row],[Individual Cost (inc VAT) (£)]]*Table2[[#This Row],[Quantity]]</f>
        <v>2.802</v>
      </c>
      <c r="M2" s="2"/>
      <c r="N2" t="s">
        <v>72</v>
      </c>
    </row>
    <row r="3" spans="1:14" x14ac:dyDescent="0.25">
      <c r="A3" s="5"/>
      <c r="B3" t="s">
        <v>188</v>
      </c>
      <c r="C3" t="s">
        <v>146</v>
      </c>
      <c r="D3" t="s">
        <v>18</v>
      </c>
      <c r="E3">
        <v>1</v>
      </c>
      <c r="F3" t="s">
        <v>74</v>
      </c>
      <c r="G3" t="s">
        <v>87</v>
      </c>
      <c r="H3" t="s">
        <v>88</v>
      </c>
      <c r="I3" t="s">
        <v>68</v>
      </c>
      <c r="J3" t="s">
        <v>89</v>
      </c>
      <c r="K3" s="2">
        <v>0.14299999999999999</v>
      </c>
      <c r="L3" s="2">
        <f>Table2[[#This Row],[Individual Cost (inc VAT) (£)]]*Table2[[#This Row],[Quantity]]</f>
        <v>0.14299999999999999</v>
      </c>
      <c r="M3" s="2"/>
      <c r="N3" t="s">
        <v>86</v>
      </c>
    </row>
    <row r="4" spans="1:14" x14ac:dyDescent="0.25">
      <c r="A4" s="5"/>
      <c r="B4" t="s">
        <v>189</v>
      </c>
      <c r="C4" t="s">
        <v>99</v>
      </c>
      <c r="D4" t="s">
        <v>17</v>
      </c>
      <c r="E4">
        <v>9</v>
      </c>
      <c r="F4" t="s">
        <v>98</v>
      </c>
      <c r="G4" t="s">
        <v>105</v>
      </c>
      <c r="H4" t="s">
        <v>107</v>
      </c>
      <c r="I4" t="s">
        <v>68</v>
      </c>
      <c r="J4" t="s">
        <v>113</v>
      </c>
      <c r="K4" s="2">
        <v>6.8000000000000005E-2</v>
      </c>
      <c r="L4" s="2">
        <f>Table2[[#This Row],[Individual Cost (inc VAT) (£)]]*Table2[[#This Row],[Quantity]]</f>
        <v>0.6120000000000001</v>
      </c>
      <c r="M4" s="2"/>
      <c r="N4" t="s">
        <v>112</v>
      </c>
    </row>
    <row r="5" spans="1:14" x14ac:dyDescent="0.25">
      <c r="A5" s="5"/>
      <c r="B5" t="s">
        <v>190</v>
      </c>
      <c r="C5" t="s">
        <v>100</v>
      </c>
      <c r="D5" t="s">
        <v>17</v>
      </c>
      <c r="E5">
        <v>1</v>
      </c>
      <c r="F5" t="s">
        <v>98</v>
      </c>
      <c r="G5" t="s">
        <v>105</v>
      </c>
      <c r="H5" t="s">
        <v>111</v>
      </c>
      <c r="I5" t="s">
        <v>68</v>
      </c>
      <c r="J5" t="s">
        <v>110</v>
      </c>
      <c r="K5" s="2">
        <v>4.5999999999999999E-2</v>
      </c>
      <c r="L5" s="2">
        <f>Table2[[#This Row],[Individual Cost (inc VAT) (£)]]*Table2[[#This Row],[Quantity]]</f>
        <v>4.5999999999999999E-2</v>
      </c>
      <c r="M5" s="2"/>
      <c r="N5" t="s">
        <v>109</v>
      </c>
    </row>
    <row r="6" spans="1:14" x14ac:dyDescent="0.25">
      <c r="A6" s="5"/>
      <c r="B6" t="s">
        <v>191</v>
      </c>
      <c r="C6" t="s">
        <v>101</v>
      </c>
      <c r="D6" t="s">
        <v>17</v>
      </c>
      <c r="E6">
        <v>3</v>
      </c>
      <c r="F6" t="s">
        <v>98</v>
      </c>
      <c r="G6" t="s">
        <v>105</v>
      </c>
      <c r="H6" t="s">
        <v>108</v>
      </c>
      <c r="I6" t="s">
        <v>68</v>
      </c>
      <c r="J6" t="s">
        <v>115</v>
      </c>
      <c r="K6" s="2">
        <v>0.11799999999999999</v>
      </c>
      <c r="L6" s="2">
        <f>Table2[[#This Row],[Individual Cost (inc VAT) (£)]]*Table2[[#This Row],[Quantity]]</f>
        <v>0.35399999999999998</v>
      </c>
      <c r="M6" s="2"/>
      <c r="N6" t="s">
        <v>114</v>
      </c>
    </row>
    <row r="7" spans="1:14" x14ac:dyDescent="0.25">
      <c r="A7" s="5"/>
      <c r="B7" t="s">
        <v>192</v>
      </c>
      <c r="C7" t="s">
        <v>135</v>
      </c>
      <c r="D7" t="s">
        <v>17</v>
      </c>
      <c r="E7">
        <v>1</v>
      </c>
      <c r="F7" t="s">
        <v>97</v>
      </c>
      <c r="G7" t="s">
        <v>137</v>
      </c>
      <c r="H7" s="7">
        <v>61300311121</v>
      </c>
      <c r="I7" t="s">
        <v>68</v>
      </c>
      <c r="J7" t="s">
        <v>143</v>
      </c>
      <c r="K7" s="2">
        <v>7.0000000000000007E-2</v>
      </c>
      <c r="L7" s="2">
        <f>Table2[[#This Row],[Individual Cost (inc VAT) (£)]]*Table2[[#This Row],[Quantity]]</f>
        <v>7.0000000000000007E-2</v>
      </c>
      <c r="M7" s="2"/>
      <c r="N7" s="6" t="s">
        <v>142</v>
      </c>
    </row>
    <row r="8" spans="1:14" x14ac:dyDescent="0.25">
      <c r="A8" s="5"/>
      <c r="B8" t="s">
        <v>193</v>
      </c>
      <c r="C8" t="s">
        <v>132</v>
      </c>
      <c r="D8" t="s">
        <v>17</v>
      </c>
      <c r="E8">
        <v>1</v>
      </c>
      <c r="F8" t="s">
        <v>97</v>
      </c>
      <c r="G8" t="s">
        <v>137</v>
      </c>
      <c r="H8" s="7">
        <v>61300311821</v>
      </c>
      <c r="I8" t="s">
        <v>68</v>
      </c>
      <c r="J8" t="s">
        <v>138</v>
      </c>
      <c r="K8" s="2">
        <v>0.29599999999999999</v>
      </c>
      <c r="L8" s="2">
        <f>Table2[[#This Row],[Individual Cost (inc VAT) (£)]]*Table2[[#This Row],[Quantity]]</f>
        <v>0.29599999999999999</v>
      </c>
      <c r="M8" s="2"/>
      <c r="N8" s="6" t="s">
        <v>136</v>
      </c>
    </row>
    <row r="9" spans="1:14" x14ac:dyDescent="0.25">
      <c r="A9" s="5"/>
      <c r="B9" t="s">
        <v>194</v>
      </c>
      <c r="C9" t="s">
        <v>133</v>
      </c>
      <c r="D9" t="s">
        <v>17</v>
      </c>
      <c r="E9">
        <v>1</v>
      </c>
      <c r="F9" t="s">
        <v>97</v>
      </c>
      <c r="G9" t="s">
        <v>137</v>
      </c>
      <c r="H9" s="7">
        <v>61300411121</v>
      </c>
      <c r="I9" t="s">
        <v>68</v>
      </c>
      <c r="J9" t="s">
        <v>145</v>
      </c>
      <c r="K9" s="2">
        <v>9.5000000000000001E-2</v>
      </c>
      <c r="L9" s="2">
        <f>Table2[[#This Row],[Individual Cost (inc VAT) (£)]]*Table2[[#This Row],[Quantity]]</f>
        <v>9.5000000000000001E-2</v>
      </c>
      <c r="M9" s="2"/>
      <c r="N9" s="6" t="s">
        <v>144</v>
      </c>
    </row>
    <row r="10" spans="1:14" x14ac:dyDescent="0.25">
      <c r="A10" s="5"/>
      <c r="B10" t="s">
        <v>195</v>
      </c>
      <c r="C10" t="s">
        <v>134</v>
      </c>
      <c r="D10" t="s">
        <v>17</v>
      </c>
      <c r="E10">
        <v>2</v>
      </c>
      <c r="F10" t="s">
        <v>97</v>
      </c>
      <c r="G10" t="s">
        <v>137</v>
      </c>
      <c r="H10" s="7">
        <v>61300611821</v>
      </c>
      <c r="I10" t="s">
        <v>68</v>
      </c>
      <c r="J10" t="s">
        <v>140</v>
      </c>
      <c r="K10" s="2">
        <v>0.221</v>
      </c>
      <c r="L10" s="2">
        <f>Table2[[#This Row],[Individual Cost (inc VAT) (£)]]*Table2[[#This Row],[Quantity]]</f>
        <v>0.442</v>
      </c>
      <c r="M10" s="2"/>
      <c r="N10" s="6" t="s">
        <v>139</v>
      </c>
    </row>
    <row r="11" spans="1:14" x14ac:dyDescent="0.25">
      <c r="A11" s="5"/>
      <c r="B11" t="s">
        <v>196</v>
      </c>
      <c r="C11" t="s">
        <v>147</v>
      </c>
      <c r="D11" t="s">
        <v>16</v>
      </c>
      <c r="E11">
        <v>1</v>
      </c>
      <c r="F11" t="s">
        <v>97</v>
      </c>
      <c r="G11" t="s">
        <v>78</v>
      </c>
      <c r="H11" t="s">
        <v>78</v>
      </c>
      <c r="I11" t="s">
        <v>149</v>
      </c>
      <c r="J11" t="s">
        <v>78</v>
      </c>
      <c r="K11" s="2">
        <f>7.4/20</f>
        <v>0.37</v>
      </c>
      <c r="L11" s="2">
        <f>Table2[[#This Row],[Individual Cost (inc VAT) (£)]]*Table2[[#This Row],[Quantity]]</f>
        <v>0.37</v>
      </c>
      <c r="M11" s="2"/>
      <c r="N11" t="s">
        <v>148</v>
      </c>
    </row>
    <row r="12" spans="1:14" x14ac:dyDescent="0.25">
      <c r="A12" s="5"/>
      <c r="B12" t="s">
        <v>197</v>
      </c>
      <c r="C12" t="s">
        <v>151</v>
      </c>
      <c r="D12" t="s">
        <v>85</v>
      </c>
      <c r="E12">
        <v>1</v>
      </c>
      <c r="F12" t="s">
        <v>97</v>
      </c>
      <c r="G12" t="s">
        <v>78</v>
      </c>
      <c r="H12" t="s">
        <v>78</v>
      </c>
      <c r="I12" t="s">
        <v>149</v>
      </c>
      <c r="J12" t="s">
        <v>78</v>
      </c>
      <c r="K12" s="2">
        <f>5.99/5</f>
        <v>1.198</v>
      </c>
      <c r="L12" s="2">
        <f>Table2[[#This Row],[Individual Cost (inc VAT) (£)]]*Table2[[#This Row],[Quantity]]</f>
        <v>1.198</v>
      </c>
      <c r="M12" s="2"/>
      <c r="N12" t="s">
        <v>150</v>
      </c>
    </row>
    <row r="13" spans="1:14" x14ac:dyDescent="0.25">
      <c r="A13" s="5"/>
      <c r="B13" t="s">
        <v>198</v>
      </c>
      <c r="C13" t="s">
        <v>19</v>
      </c>
      <c r="D13" t="s">
        <v>22</v>
      </c>
      <c r="E13">
        <v>5</v>
      </c>
      <c r="F13" s="1" t="s">
        <v>21</v>
      </c>
      <c r="G13" s="1" t="s">
        <v>155</v>
      </c>
      <c r="H13" s="1" t="s">
        <v>154</v>
      </c>
      <c r="I13" t="s">
        <v>68</v>
      </c>
      <c r="J13" t="s">
        <v>153</v>
      </c>
      <c r="K13" s="2">
        <v>5.0000000000000001E-3</v>
      </c>
      <c r="L13" s="2">
        <f>Table2[[#This Row],[Individual Cost (inc VAT) (£)]]*Table2[[#This Row],[Quantity]]</f>
        <v>2.5000000000000001E-2</v>
      </c>
      <c r="M13" s="2"/>
      <c r="N13" t="s">
        <v>152</v>
      </c>
    </row>
    <row r="14" spans="1:14" x14ac:dyDescent="0.25">
      <c r="A14" s="5"/>
      <c r="B14" t="s">
        <v>199</v>
      </c>
      <c r="C14" t="s">
        <v>23</v>
      </c>
      <c r="D14" t="s">
        <v>22</v>
      </c>
      <c r="E14">
        <v>4</v>
      </c>
      <c r="F14" s="1" t="s">
        <v>21</v>
      </c>
      <c r="G14" s="1" t="s">
        <v>155</v>
      </c>
      <c r="H14" s="1" t="s">
        <v>160</v>
      </c>
      <c r="I14" t="s">
        <v>68</v>
      </c>
      <c r="J14" t="s">
        <v>161</v>
      </c>
      <c r="K14" s="2">
        <v>4.0000000000000001E-3</v>
      </c>
      <c r="L14" s="2">
        <f>Table2[[#This Row],[Individual Cost (inc VAT) (£)]]*Table2[[#This Row],[Quantity]]</f>
        <v>1.6E-2</v>
      </c>
      <c r="M14" s="2"/>
      <c r="N14" t="s">
        <v>159</v>
      </c>
    </row>
    <row r="15" spans="1:14" x14ac:dyDescent="0.25">
      <c r="A15" s="5"/>
      <c r="B15" t="s">
        <v>200</v>
      </c>
      <c r="C15" t="s">
        <v>24</v>
      </c>
      <c r="D15" t="s">
        <v>22</v>
      </c>
      <c r="E15">
        <v>1</v>
      </c>
      <c r="F15" s="1" t="s">
        <v>21</v>
      </c>
      <c r="G15" s="1" t="s">
        <v>155</v>
      </c>
      <c r="H15" s="1" t="s">
        <v>157</v>
      </c>
      <c r="I15" t="s">
        <v>68</v>
      </c>
      <c r="J15" t="s">
        <v>158</v>
      </c>
      <c r="K15" s="2">
        <v>5.0000000000000001E-3</v>
      </c>
      <c r="L15" s="2">
        <f>Table2[[#This Row],[Individual Cost (inc VAT) (£)]]*Table2[[#This Row],[Quantity]]</f>
        <v>5.0000000000000001E-3</v>
      </c>
      <c r="M15" s="2"/>
      <c r="N15" t="s">
        <v>156</v>
      </c>
    </row>
    <row r="16" spans="1:14" x14ac:dyDescent="0.25">
      <c r="A16" s="8"/>
      <c r="B16" t="s">
        <v>201</v>
      </c>
      <c r="C16" t="s">
        <v>25</v>
      </c>
      <c r="D16" t="s">
        <v>26</v>
      </c>
      <c r="E16">
        <v>1</v>
      </c>
      <c r="F16" t="s">
        <v>33</v>
      </c>
      <c r="G16" t="s">
        <v>165</v>
      </c>
      <c r="H16" t="s">
        <v>164</v>
      </c>
      <c r="I16" t="s">
        <v>68</v>
      </c>
      <c r="J16" t="s">
        <v>163</v>
      </c>
      <c r="K16" s="2">
        <v>0.115</v>
      </c>
      <c r="L16" s="2">
        <f>Table2[[#This Row],[Individual Cost (inc VAT) (£)]]*Table2[[#This Row],[Quantity]]</f>
        <v>0.115</v>
      </c>
      <c r="M16" s="2"/>
      <c r="N16" t="s">
        <v>162</v>
      </c>
    </row>
    <row r="17" spans="1:14" x14ac:dyDescent="0.25">
      <c r="A17" s="8"/>
      <c r="B17" t="s">
        <v>202</v>
      </c>
      <c r="C17" t="s">
        <v>27</v>
      </c>
      <c r="D17" t="s">
        <v>28</v>
      </c>
      <c r="E17">
        <v>1</v>
      </c>
      <c r="F17" t="s">
        <v>78</v>
      </c>
      <c r="G17" s="1" t="s">
        <v>155</v>
      </c>
      <c r="H17" t="s">
        <v>168</v>
      </c>
      <c r="I17" t="s">
        <v>68</v>
      </c>
      <c r="J17" t="s">
        <v>167</v>
      </c>
      <c r="K17" s="2">
        <v>1.5640000000000001</v>
      </c>
      <c r="L17" s="2">
        <f>Table2[[#This Row],[Individual Cost (inc VAT) (£)]]*Table2[[#This Row],[Quantity]]</f>
        <v>1.5640000000000001</v>
      </c>
      <c r="M17" s="2"/>
      <c r="N17" t="s">
        <v>166</v>
      </c>
    </row>
    <row r="18" spans="1:14" x14ac:dyDescent="0.25">
      <c r="A18" s="8"/>
      <c r="B18" t="s">
        <v>203</v>
      </c>
      <c r="C18" t="s">
        <v>34</v>
      </c>
      <c r="D18" t="s">
        <v>35</v>
      </c>
      <c r="E18">
        <v>1</v>
      </c>
      <c r="F18" t="s">
        <v>84</v>
      </c>
      <c r="G18" t="s">
        <v>83</v>
      </c>
      <c r="H18" t="s">
        <v>80</v>
      </c>
      <c r="I18" t="s">
        <v>68</v>
      </c>
      <c r="J18" t="s">
        <v>81</v>
      </c>
      <c r="K18" s="2">
        <v>0.85</v>
      </c>
      <c r="L18" s="2">
        <f>Table2[[#This Row],[Individual Cost (inc VAT) (£)]]*Table2[[#This Row],[Quantity]]</f>
        <v>0.85</v>
      </c>
      <c r="M18" s="2"/>
      <c r="N18" t="s">
        <v>79</v>
      </c>
    </row>
    <row r="19" spans="1:14" x14ac:dyDescent="0.25">
      <c r="A19" s="8"/>
      <c r="B19" t="s">
        <v>237</v>
      </c>
      <c r="C19" t="s">
        <v>45</v>
      </c>
      <c r="D19" t="s">
        <v>175</v>
      </c>
      <c r="E19">
        <v>1</v>
      </c>
      <c r="F19" t="s">
        <v>78</v>
      </c>
      <c r="G19" t="s">
        <v>78</v>
      </c>
      <c r="H19" t="s">
        <v>78</v>
      </c>
      <c r="I19" t="s">
        <v>149</v>
      </c>
      <c r="J19" t="s">
        <v>78</v>
      </c>
      <c r="K19" s="2"/>
      <c r="L19" s="2">
        <f>Table2[[#This Row],[Individual Cost (inc VAT) (£)]]*Table2[[#This Row],[Quantity]]</f>
        <v>0</v>
      </c>
      <c r="M19" s="2"/>
    </row>
    <row r="20" spans="1:14" x14ac:dyDescent="0.25">
      <c r="A20" s="8"/>
      <c r="B20" t="s">
        <v>238</v>
      </c>
      <c r="C20" t="s">
        <v>171</v>
      </c>
      <c r="D20" t="s">
        <v>172</v>
      </c>
      <c r="E20">
        <v>3</v>
      </c>
      <c r="F20" t="s">
        <v>78</v>
      </c>
      <c r="G20" t="s">
        <v>78</v>
      </c>
      <c r="H20" t="s">
        <v>78</v>
      </c>
      <c r="I20" t="s">
        <v>149</v>
      </c>
      <c r="J20" t="s">
        <v>78</v>
      </c>
      <c r="K20" s="2">
        <f>7.49/5</f>
        <v>1.498</v>
      </c>
      <c r="L20" s="2">
        <f>Table2[[#This Row],[Individual Cost (inc VAT) (£)]]*Table2[[#This Row],[Quantity]]</f>
        <v>4.4939999999999998</v>
      </c>
      <c r="M20" s="2"/>
      <c r="N20" t="s">
        <v>215</v>
      </c>
    </row>
    <row r="21" spans="1:14" x14ac:dyDescent="0.25">
      <c r="A21" s="8"/>
      <c r="B21" t="s">
        <v>239</v>
      </c>
      <c r="C21" t="s">
        <v>46</v>
      </c>
      <c r="D21" t="s">
        <v>106</v>
      </c>
      <c r="E21">
        <v>1</v>
      </c>
      <c r="F21" t="s">
        <v>78</v>
      </c>
      <c r="G21" t="s">
        <v>78</v>
      </c>
      <c r="H21" t="s">
        <v>78</v>
      </c>
      <c r="I21" t="s">
        <v>149</v>
      </c>
      <c r="J21" t="s">
        <v>78</v>
      </c>
      <c r="K21" s="2">
        <f>10/5</f>
        <v>2</v>
      </c>
      <c r="L21" s="2">
        <f>Table2[[#This Row],[Individual Cost (inc VAT) (£)]]*Table2[[#This Row],[Quantity]]</f>
        <v>2</v>
      </c>
      <c r="M21" s="2"/>
      <c r="N21" t="s">
        <v>216</v>
      </c>
    </row>
    <row r="22" spans="1:14" x14ac:dyDescent="0.25">
      <c r="A22" s="8"/>
      <c r="B22" t="s">
        <v>240</v>
      </c>
      <c r="C22" t="s">
        <v>47</v>
      </c>
      <c r="D22" t="s">
        <v>173</v>
      </c>
      <c r="E22">
        <v>1</v>
      </c>
      <c r="F22" t="s">
        <v>78</v>
      </c>
      <c r="G22" t="s">
        <v>223</v>
      </c>
      <c r="H22" t="s">
        <v>222</v>
      </c>
      <c r="I22" t="s">
        <v>220</v>
      </c>
      <c r="J22" t="s">
        <v>221</v>
      </c>
      <c r="K22" s="2">
        <v>0.96299999999999997</v>
      </c>
      <c r="L22" s="2">
        <f>Table2[[#This Row],[Individual Cost (inc VAT) (£)]]*Table2[[#This Row],[Quantity]]</f>
        <v>0.96299999999999997</v>
      </c>
      <c r="M22" s="2" t="s">
        <v>219</v>
      </c>
      <c r="N22" t="s">
        <v>218</v>
      </c>
    </row>
    <row r="23" spans="1:14" x14ac:dyDescent="0.25">
      <c r="A23" s="8"/>
      <c r="B23" t="s">
        <v>241</v>
      </c>
      <c r="C23" t="s">
        <v>48</v>
      </c>
      <c r="D23" t="s">
        <v>174</v>
      </c>
      <c r="E23">
        <v>1</v>
      </c>
      <c r="F23" t="s">
        <v>78</v>
      </c>
      <c r="G23" t="s">
        <v>227</v>
      </c>
      <c r="H23" t="s">
        <v>225</v>
      </c>
      <c r="I23" t="s">
        <v>220</v>
      </c>
      <c r="J23" t="s">
        <v>226</v>
      </c>
      <c r="K23" s="2">
        <v>0.61</v>
      </c>
      <c r="L23" s="2">
        <f>Table2[[#This Row],[Individual Cost (inc VAT) (£)]]*Table2[[#This Row],[Quantity]]</f>
        <v>0.61</v>
      </c>
      <c r="M23" s="2" t="s">
        <v>219</v>
      </c>
      <c r="N23" t="s">
        <v>224</v>
      </c>
    </row>
    <row r="24" spans="1:14" x14ac:dyDescent="0.25">
      <c r="A24" s="8"/>
      <c r="B24" t="s">
        <v>242</v>
      </c>
      <c r="C24" t="s">
        <v>170</v>
      </c>
      <c r="D24" t="s">
        <v>65</v>
      </c>
      <c r="E24">
        <v>4</v>
      </c>
      <c r="F24" t="s">
        <v>176</v>
      </c>
      <c r="G24" t="s">
        <v>177</v>
      </c>
      <c r="H24" t="s">
        <v>177</v>
      </c>
      <c r="I24" t="s">
        <v>177</v>
      </c>
      <c r="J24" t="s">
        <v>177</v>
      </c>
      <c r="K24" s="2"/>
      <c r="L24" s="2">
        <f>Table2[[#This Row],[Individual Cost (inc VAT) (£)]]*Table2[[#This Row],[Quantity]]</f>
        <v>0</v>
      </c>
      <c r="M24" s="2"/>
    </row>
    <row r="25" spans="1:14" x14ac:dyDescent="0.25">
      <c r="A25" s="8"/>
      <c r="B25" t="s">
        <v>243</v>
      </c>
      <c r="C25" t="s">
        <v>90</v>
      </c>
      <c r="D25" t="s">
        <v>116</v>
      </c>
      <c r="E25">
        <v>5</v>
      </c>
      <c r="F25" t="s">
        <v>98</v>
      </c>
      <c r="G25" t="s">
        <v>105</v>
      </c>
      <c r="H25" t="s">
        <v>119</v>
      </c>
      <c r="I25" t="s">
        <v>68</v>
      </c>
      <c r="J25" t="s">
        <v>121</v>
      </c>
      <c r="K25" s="2">
        <v>3.4000000000000002E-2</v>
      </c>
      <c r="L25" s="2">
        <f>Table2[[#This Row],[Individual Cost (inc VAT) (£)]]*Table2[[#This Row],[Quantity]]</f>
        <v>0.17</v>
      </c>
      <c r="M25" s="2"/>
      <c r="N25" s="6" t="s">
        <v>120</v>
      </c>
    </row>
    <row r="26" spans="1:14" x14ac:dyDescent="0.25">
      <c r="A26" s="8"/>
      <c r="B26" t="s">
        <v>244</v>
      </c>
      <c r="C26" t="s">
        <v>117</v>
      </c>
      <c r="D26" t="s">
        <v>116</v>
      </c>
      <c r="E26">
        <v>1</v>
      </c>
      <c r="F26" t="s">
        <v>98</v>
      </c>
      <c r="G26" t="s">
        <v>105</v>
      </c>
      <c r="H26" t="s">
        <v>123</v>
      </c>
      <c r="I26" t="s">
        <v>68</v>
      </c>
      <c r="J26" t="s">
        <v>124</v>
      </c>
      <c r="K26" s="2">
        <v>6.5000000000000002E-2</v>
      </c>
      <c r="L26" s="2">
        <f>Table2[[#This Row],[Individual Cost (inc VAT) (£)]]*Table2[[#This Row],[Quantity]]</f>
        <v>6.5000000000000002E-2</v>
      </c>
      <c r="M26" s="2"/>
      <c r="N26" s="6" t="s">
        <v>122</v>
      </c>
    </row>
    <row r="27" spans="1:14" x14ac:dyDescent="0.25">
      <c r="A27" s="8"/>
      <c r="B27" t="s">
        <v>245</v>
      </c>
      <c r="C27" t="s">
        <v>118</v>
      </c>
      <c r="D27" t="s">
        <v>116</v>
      </c>
      <c r="E27">
        <v>3</v>
      </c>
      <c r="F27" t="s">
        <v>98</v>
      </c>
      <c r="G27" t="s">
        <v>105</v>
      </c>
      <c r="H27" t="s">
        <v>127</v>
      </c>
      <c r="I27" t="s">
        <v>68</v>
      </c>
      <c r="J27" t="s">
        <v>126</v>
      </c>
      <c r="K27" s="2">
        <v>8.5000000000000006E-2</v>
      </c>
      <c r="L27" s="2">
        <f>Table2[[#This Row],[Individual Cost (inc VAT) (£)]]*Table2[[#This Row],[Quantity]]</f>
        <v>0.255</v>
      </c>
      <c r="M27" s="2"/>
      <c r="N27" s="6" t="s">
        <v>125</v>
      </c>
    </row>
    <row r="28" spans="1:14" x14ac:dyDescent="0.25">
      <c r="A28" s="8"/>
      <c r="C28" t="s">
        <v>252</v>
      </c>
      <c r="D28" t="s">
        <v>116</v>
      </c>
      <c r="E28">
        <v>1</v>
      </c>
      <c r="F28" t="s">
        <v>257</v>
      </c>
      <c r="G28" t="s">
        <v>256</v>
      </c>
      <c r="H28" t="s">
        <v>255</v>
      </c>
      <c r="I28" t="s">
        <v>68</v>
      </c>
      <c r="J28" t="s">
        <v>254</v>
      </c>
      <c r="K28" s="2">
        <v>7.8E-2</v>
      </c>
      <c r="L28" s="2">
        <f>Table2[[#This Row],[Individual Cost (inc VAT) (£)]]*Table2[[#This Row],[Quantity]]</f>
        <v>7.8E-2</v>
      </c>
      <c r="M28" s="2"/>
      <c r="N28" s="6" t="s">
        <v>253</v>
      </c>
    </row>
    <row r="29" spans="1:14" x14ac:dyDescent="0.25">
      <c r="A29" s="8"/>
      <c r="C29" t="s">
        <v>258</v>
      </c>
      <c r="D29" t="s">
        <v>116</v>
      </c>
      <c r="E29">
        <v>2</v>
      </c>
      <c r="F29" t="s">
        <v>257</v>
      </c>
      <c r="G29" t="s">
        <v>256</v>
      </c>
      <c r="H29" t="s">
        <v>260</v>
      </c>
      <c r="I29" t="s">
        <v>68</v>
      </c>
      <c r="J29" t="s">
        <v>261</v>
      </c>
      <c r="K29" s="2">
        <v>0.113</v>
      </c>
      <c r="L29" s="2">
        <f>Table2[[#This Row],[Individual Cost (inc VAT) (£)]]*Table2[[#This Row],[Quantity]]</f>
        <v>0.22600000000000001</v>
      </c>
      <c r="M29" s="2"/>
      <c r="N29" s="6" t="s">
        <v>259</v>
      </c>
    </row>
    <row r="30" spans="1:14" x14ac:dyDescent="0.25">
      <c r="A30" s="8"/>
      <c r="B30" t="s">
        <v>246</v>
      </c>
      <c r="C30" t="s">
        <v>128</v>
      </c>
      <c r="D30" t="s">
        <v>131</v>
      </c>
      <c r="E30">
        <v>25</v>
      </c>
      <c r="F30" t="s">
        <v>78</v>
      </c>
      <c r="G30" t="s">
        <v>105</v>
      </c>
      <c r="H30" t="s">
        <v>129</v>
      </c>
      <c r="I30" t="s">
        <v>68</v>
      </c>
      <c r="J30" t="s">
        <v>130</v>
      </c>
      <c r="K30" s="2">
        <v>1.7999999999999999E-2</v>
      </c>
      <c r="L30" s="2">
        <f>Table2[[#This Row],[Individual Cost (inc VAT) (£)]]*Table2[[#This Row],[Quantity]]</f>
        <v>0.44999999999999996</v>
      </c>
      <c r="M30" s="2"/>
      <c r="N30" s="6" t="s">
        <v>266</v>
      </c>
    </row>
    <row r="31" spans="1:14" x14ac:dyDescent="0.25">
      <c r="A31" s="8"/>
      <c r="C31" t="s">
        <v>262</v>
      </c>
      <c r="D31" t="s">
        <v>131</v>
      </c>
      <c r="E31">
        <v>15</v>
      </c>
      <c r="F31" t="s">
        <v>78</v>
      </c>
      <c r="G31" t="s">
        <v>256</v>
      </c>
      <c r="H31" t="s">
        <v>263</v>
      </c>
      <c r="I31" t="s">
        <v>68</v>
      </c>
      <c r="J31" t="s">
        <v>264</v>
      </c>
      <c r="K31" s="2">
        <v>5.8000000000000003E-2</v>
      </c>
      <c r="L31" s="2">
        <f>Table2[[#This Row],[Individual Cost (inc VAT) (£)]]*Table2[[#This Row],[Quantity]]</f>
        <v>0.87</v>
      </c>
      <c r="M31" s="2"/>
      <c r="N31" s="6" t="s">
        <v>265</v>
      </c>
    </row>
    <row r="32" spans="1:14" x14ac:dyDescent="0.25">
      <c r="A32" s="8"/>
      <c r="B32" t="s">
        <v>247</v>
      </c>
      <c r="C32" t="s">
        <v>29</v>
      </c>
      <c r="D32" t="s">
        <v>32</v>
      </c>
      <c r="E32">
        <v>2</v>
      </c>
      <c r="F32" t="s">
        <v>103</v>
      </c>
      <c r="G32" t="s">
        <v>232</v>
      </c>
      <c r="H32" t="s">
        <v>231</v>
      </c>
      <c r="I32" t="s">
        <v>68</v>
      </c>
      <c r="J32" t="s">
        <v>233</v>
      </c>
      <c r="K32" s="2">
        <v>0.04</v>
      </c>
      <c r="L32" s="2">
        <f>Table2[[#This Row],[Individual Cost (inc VAT) (£)]]*Table2[[#This Row],[Quantity]]</f>
        <v>0.08</v>
      </c>
      <c r="M32" s="2"/>
      <c r="N32" s="6" t="s">
        <v>230</v>
      </c>
    </row>
    <row r="33" spans="1:14" x14ac:dyDescent="0.25">
      <c r="A33" s="8"/>
      <c r="B33" t="s">
        <v>248</v>
      </c>
      <c r="C33" t="s">
        <v>31</v>
      </c>
      <c r="D33" t="s">
        <v>32</v>
      </c>
      <c r="E33">
        <v>1</v>
      </c>
      <c r="F33" t="s">
        <v>103</v>
      </c>
      <c r="G33" t="s">
        <v>137</v>
      </c>
      <c r="H33" t="s">
        <v>235</v>
      </c>
      <c r="I33" t="s">
        <v>68</v>
      </c>
      <c r="J33" t="s">
        <v>236</v>
      </c>
      <c r="K33" s="2">
        <v>0.13700000000000001</v>
      </c>
      <c r="L33" s="2">
        <f>Table2[[#This Row],[Individual Cost (inc VAT) (£)]]*Table2[[#This Row],[Quantity]]</f>
        <v>0.13700000000000001</v>
      </c>
      <c r="M33" s="2"/>
      <c r="N33" s="6" t="s">
        <v>234</v>
      </c>
    </row>
    <row r="34" spans="1:14" x14ac:dyDescent="0.25">
      <c r="A34" s="8"/>
      <c r="B34" t="s">
        <v>249</v>
      </c>
      <c r="C34" t="s">
        <v>19</v>
      </c>
      <c r="D34" t="s">
        <v>22</v>
      </c>
      <c r="E34">
        <v>1</v>
      </c>
      <c r="F34" t="s">
        <v>30</v>
      </c>
      <c r="G34" t="s">
        <v>141</v>
      </c>
      <c r="H34" t="s">
        <v>229</v>
      </c>
      <c r="I34" t="s">
        <v>68</v>
      </c>
      <c r="J34" t="s">
        <v>229</v>
      </c>
      <c r="K34" s="2">
        <v>0.01</v>
      </c>
      <c r="L34" s="2">
        <f>Table2[[#This Row],[Individual Cost (inc VAT) (£)]]*Table2[[#This Row],[Quantity]]</f>
        <v>0.01</v>
      </c>
      <c r="M34" s="2"/>
      <c r="N34" s="6" t="s">
        <v>228</v>
      </c>
    </row>
    <row r="35" spans="1:14" x14ac:dyDescent="0.25">
      <c r="A35" s="8"/>
      <c r="B35" t="s">
        <v>250</v>
      </c>
      <c r="C35" t="s">
        <v>211</v>
      </c>
      <c r="D35" t="s">
        <v>214</v>
      </c>
      <c r="E35">
        <v>1</v>
      </c>
      <c r="F35" t="s">
        <v>78</v>
      </c>
      <c r="G35" t="s">
        <v>141</v>
      </c>
      <c r="H35" t="s">
        <v>213</v>
      </c>
      <c r="I35" t="s">
        <v>68</v>
      </c>
      <c r="J35" t="s">
        <v>213</v>
      </c>
      <c r="K35" s="2">
        <v>1.49</v>
      </c>
      <c r="L35" s="2">
        <f>Table2[[#This Row],[Individual Cost (inc VAT) (£)]]*Table2[[#This Row],[Quantity]]</f>
        <v>1.49</v>
      </c>
      <c r="M35" s="2"/>
      <c r="N35" s="6" t="s">
        <v>212</v>
      </c>
    </row>
    <row r="36" spans="1:14" x14ac:dyDescent="0.25">
      <c r="K36" s="2"/>
      <c r="L36" s="2">
        <f>Table2[[#This Row],[Individual Cost (inc VAT) (£)]]*Table2[[#This Row],[Quantity]]</f>
        <v>0</v>
      </c>
      <c r="M36" s="2"/>
    </row>
    <row r="37" spans="1:14" x14ac:dyDescent="0.25">
      <c r="A37" s="3" t="s">
        <v>11</v>
      </c>
      <c r="B37" t="s">
        <v>50</v>
      </c>
      <c r="C37" t="s">
        <v>2</v>
      </c>
      <c r="D37" t="s">
        <v>1</v>
      </c>
      <c r="E37">
        <v>1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s="2"/>
      <c r="L37" s="2">
        <f>Table2[[#This Row],[Individual Cost (inc VAT) (£)]]*Table2[[#This Row],[Quantity]]</f>
        <v>0</v>
      </c>
      <c r="M37" s="2"/>
    </row>
    <row r="38" spans="1:14" x14ac:dyDescent="0.25">
      <c r="A38" s="3"/>
      <c r="B38" t="s">
        <v>51</v>
      </c>
      <c r="C38" t="s">
        <v>3</v>
      </c>
      <c r="D38" t="s">
        <v>1</v>
      </c>
      <c r="E38">
        <v>1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s="2"/>
      <c r="L38" s="2">
        <f>Table2[[#This Row],[Individual Cost (inc VAT) (£)]]*Table2[[#This Row],[Quantity]]</f>
        <v>0</v>
      </c>
      <c r="M38" s="2"/>
    </row>
    <row r="39" spans="1:14" x14ac:dyDescent="0.25">
      <c r="A39" s="3"/>
      <c r="B39" t="s">
        <v>52</v>
      </c>
      <c r="C39" t="s">
        <v>4</v>
      </c>
      <c r="D39" t="s">
        <v>1</v>
      </c>
      <c r="E39">
        <v>3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s="2"/>
      <c r="L39" s="2">
        <f>Table2[[#This Row],[Individual Cost (inc VAT) (£)]]*Table2[[#This Row],[Quantity]]</f>
        <v>0</v>
      </c>
      <c r="M39" s="2"/>
    </row>
    <row r="40" spans="1:14" x14ac:dyDescent="0.25">
      <c r="A40" s="3"/>
      <c r="B40" t="s">
        <v>53</v>
      </c>
      <c r="C40" t="s">
        <v>5</v>
      </c>
      <c r="D40" t="s">
        <v>1</v>
      </c>
      <c r="E40">
        <v>3</v>
      </c>
      <c r="F40" t="s">
        <v>251</v>
      </c>
      <c r="G40" t="s">
        <v>78</v>
      </c>
      <c r="H40" t="s">
        <v>78</v>
      </c>
      <c r="I40" t="s">
        <v>78</v>
      </c>
      <c r="J40" t="s">
        <v>78</v>
      </c>
      <c r="K40" s="2"/>
      <c r="L40" s="2">
        <f>Table2[[#This Row],[Individual Cost (inc VAT) (£)]]*Table2[[#This Row],[Quantity]]</f>
        <v>0</v>
      </c>
      <c r="M40" s="2"/>
    </row>
    <row r="41" spans="1:14" x14ac:dyDescent="0.25">
      <c r="A41" s="3"/>
      <c r="B41" t="s">
        <v>54</v>
      </c>
      <c r="C41" t="s">
        <v>6</v>
      </c>
      <c r="D41" t="s">
        <v>1</v>
      </c>
      <c r="E41">
        <v>1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s="2"/>
      <c r="L41" s="2">
        <f>Table2[[#This Row],[Individual Cost (inc VAT) (£)]]*Table2[[#This Row],[Quantity]]</f>
        <v>0</v>
      </c>
      <c r="M41" s="2"/>
    </row>
    <row r="42" spans="1:14" x14ac:dyDescent="0.25">
      <c r="A42" s="3"/>
      <c r="B42" t="s">
        <v>55</v>
      </c>
      <c r="C42" t="s">
        <v>7</v>
      </c>
      <c r="D42" t="s">
        <v>1</v>
      </c>
      <c r="E42">
        <v>1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s="2"/>
      <c r="L42" s="2">
        <f>Table2[[#This Row],[Individual Cost (inc VAT) (£)]]*Table2[[#This Row],[Quantity]]</f>
        <v>0</v>
      </c>
      <c r="M42" s="2"/>
    </row>
    <row r="43" spans="1:14" x14ac:dyDescent="0.25">
      <c r="A43" s="3"/>
      <c r="B43" t="s">
        <v>56</v>
      </c>
      <c r="C43" t="s">
        <v>8</v>
      </c>
      <c r="D43" t="s">
        <v>1</v>
      </c>
      <c r="E43">
        <v>1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s="2"/>
      <c r="L43" s="2">
        <f>Table2[[#This Row],[Individual Cost (inc VAT) (£)]]*Table2[[#This Row],[Quantity]]</f>
        <v>0</v>
      </c>
      <c r="M43" s="2"/>
    </row>
    <row r="44" spans="1:14" x14ac:dyDescent="0.25">
      <c r="A44" s="3"/>
      <c r="B44" t="s">
        <v>57</v>
      </c>
      <c r="C44" t="s">
        <v>9</v>
      </c>
      <c r="D44" t="s">
        <v>1</v>
      </c>
      <c r="E44">
        <v>1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s="2"/>
      <c r="L44" s="2">
        <f>Table2[[#This Row],[Individual Cost (inc VAT) (£)]]*Table2[[#This Row],[Quantity]]</f>
        <v>0</v>
      </c>
      <c r="M44" s="2"/>
    </row>
    <row r="45" spans="1:14" x14ac:dyDescent="0.25">
      <c r="A45" s="3"/>
      <c r="B45" t="s">
        <v>58</v>
      </c>
      <c r="C45" t="s">
        <v>10</v>
      </c>
      <c r="D45" t="s">
        <v>1</v>
      </c>
      <c r="E45">
        <v>1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s="2"/>
      <c r="L45" s="2">
        <f>Table2[[#This Row],[Individual Cost (inc VAT) (£)]]*Table2[[#This Row],[Quantity]]</f>
        <v>0</v>
      </c>
      <c r="M45" s="2"/>
    </row>
    <row r="46" spans="1:14" x14ac:dyDescent="0.25">
      <c r="A46" s="3"/>
      <c r="B46" t="s">
        <v>59</v>
      </c>
      <c r="C46" t="s">
        <v>204</v>
      </c>
      <c r="D46" t="s">
        <v>1</v>
      </c>
      <c r="E46">
        <v>1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s="2"/>
      <c r="L46" s="2">
        <f>Table2[[#This Row],[Individual Cost (inc VAT) (£)]]*Table2[[#This Row],[Quantity]]</f>
        <v>0</v>
      </c>
      <c r="M46" s="2"/>
    </row>
    <row r="47" spans="1:14" x14ac:dyDescent="0.25">
      <c r="A47" s="3"/>
      <c r="B47" t="s">
        <v>60</v>
      </c>
      <c r="C47" t="s">
        <v>205</v>
      </c>
      <c r="D47" t="s">
        <v>1</v>
      </c>
      <c r="E47">
        <v>2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s="2"/>
      <c r="L47" s="2">
        <f>Table2[[#This Row],[Individual Cost (inc VAT) (£)]]*Table2[[#This Row],[Quantity]]</f>
        <v>0</v>
      </c>
      <c r="M47" s="2"/>
    </row>
    <row r="48" spans="1:14" x14ac:dyDescent="0.25">
      <c r="A48" s="3"/>
      <c r="B48" t="s">
        <v>61</v>
      </c>
      <c r="C48" t="s">
        <v>206</v>
      </c>
      <c r="D48" t="s">
        <v>1</v>
      </c>
      <c r="E48">
        <v>1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s="2"/>
      <c r="L48" s="2">
        <f>Table2[[#This Row],[Individual Cost (inc VAT) (£)]]*Table2[[#This Row],[Quantity]]</f>
        <v>0</v>
      </c>
      <c r="M48" s="2"/>
    </row>
    <row r="49" spans="1:14" x14ac:dyDescent="0.25">
      <c r="A49" s="4"/>
      <c r="B49" t="s">
        <v>62</v>
      </c>
      <c r="C49" t="s">
        <v>36</v>
      </c>
      <c r="D49" t="s">
        <v>40</v>
      </c>
      <c r="E49">
        <v>6</v>
      </c>
      <c r="F49" t="s">
        <v>92</v>
      </c>
      <c r="G49" t="s">
        <v>78</v>
      </c>
      <c r="H49" t="s">
        <v>78</v>
      </c>
      <c r="I49" t="s">
        <v>78</v>
      </c>
      <c r="J49" t="s">
        <v>78</v>
      </c>
      <c r="K49" s="2"/>
      <c r="L49" s="2">
        <f>Table2[[#This Row],[Individual Cost (inc VAT) (£)]]*Table2[[#This Row],[Quantity]]</f>
        <v>0</v>
      </c>
      <c r="M49" s="2"/>
    </row>
    <row r="50" spans="1:14" x14ac:dyDescent="0.25">
      <c r="A50" s="4"/>
      <c r="B50" t="s">
        <v>63</v>
      </c>
      <c r="C50" t="s">
        <v>91</v>
      </c>
      <c r="D50" t="s">
        <v>40</v>
      </c>
      <c r="E50">
        <v>6</v>
      </c>
      <c r="F50" t="s">
        <v>93</v>
      </c>
      <c r="G50" t="s">
        <v>78</v>
      </c>
      <c r="H50" t="s">
        <v>78</v>
      </c>
      <c r="I50" t="s">
        <v>78</v>
      </c>
      <c r="J50" t="s">
        <v>78</v>
      </c>
      <c r="K50" s="2"/>
      <c r="L50" s="2">
        <f>Table2[[#This Row],[Individual Cost (inc VAT) (£)]]*Table2[[#This Row],[Quantity]]</f>
        <v>0</v>
      </c>
      <c r="M50" s="2"/>
    </row>
    <row r="51" spans="1:14" x14ac:dyDescent="0.25">
      <c r="A51" s="4"/>
      <c r="B51" t="s">
        <v>64</v>
      </c>
      <c r="C51" t="s">
        <v>37</v>
      </c>
      <c r="D51" t="s">
        <v>40</v>
      </c>
      <c r="E51">
        <v>3</v>
      </c>
      <c r="F51" t="s">
        <v>94</v>
      </c>
      <c r="G51" t="s">
        <v>78</v>
      </c>
      <c r="H51" t="s">
        <v>78</v>
      </c>
      <c r="I51" t="s">
        <v>78</v>
      </c>
      <c r="J51" t="s">
        <v>78</v>
      </c>
      <c r="K51" s="2"/>
      <c r="L51" s="2">
        <f>Table2[[#This Row],[Individual Cost (inc VAT) (£)]]*Table2[[#This Row],[Quantity]]</f>
        <v>0</v>
      </c>
      <c r="M51" s="2"/>
    </row>
    <row r="52" spans="1:14" x14ac:dyDescent="0.25">
      <c r="A52" s="4"/>
      <c r="B52" t="s">
        <v>207</v>
      </c>
      <c r="C52" t="s">
        <v>38</v>
      </c>
      <c r="D52" t="s">
        <v>41</v>
      </c>
      <c r="E52">
        <v>8</v>
      </c>
      <c r="F52" t="s">
        <v>95</v>
      </c>
      <c r="G52" t="s">
        <v>78</v>
      </c>
      <c r="H52" t="s">
        <v>78</v>
      </c>
      <c r="I52" t="s">
        <v>78</v>
      </c>
      <c r="J52" t="s">
        <v>78</v>
      </c>
      <c r="K52" s="2"/>
      <c r="L52" s="2">
        <f>Table2[[#This Row],[Individual Cost (inc VAT) (£)]]*Table2[[#This Row],[Quantity]]</f>
        <v>0</v>
      </c>
      <c r="M52" s="2"/>
    </row>
    <row r="53" spans="1:14" x14ac:dyDescent="0.25">
      <c r="A53" s="4"/>
      <c r="B53" t="s">
        <v>208</v>
      </c>
      <c r="C53" t="s">
        <v>39</v>
      </c>
      <c r="D53" t="s">
        <v>42</v>
      </c>
      <c r="E53">
        <v>5</v>
      </c>
      <c r="F53" t="s">
        <v>95</v>
      </c>
      <c r="G53" t="s">
        <v>78</v>
      </c>
      <c r="H53" t="s">
        <v>78</v>
      </c>
      <c r="I53" t="s">
        <v>78</v>
      </c>
      <c r="K53" s="2"/>
      <c r="L53" s="2">
        <f>Table2[[#This Row],[Individual Cost (inc VAT) (£)]]*Table2[[#This Row],[Quantity]]</f>
        <v>0</v>
      </c>
      <c r="M53" s="2"/>
    </row>
    <row r="54" spans="1:14" x14ac:dyDescent="0.25">
      <c r="A54" s="4"/>
      <c r="B54" t="s">
        <v>209</v>
      </c>
      <c r="C54" t="s">
        <v>44</v>
      </c>
      <c r="D54" t="s">
        <v>43</v>
      </c>
      <c r="E54">
        <v>2</v>
      </c>
      <c r="F54" t="s">
        <v>95</v>
      </c>
      <c r="G54" t="s">
        <v>78</v>
      </c>
      <c r="J54" t="s">
        <v>78</v>
      </c>
      <c r="K54" s="2"/>
      <c r="L54" s="2">
        <f>Table2[[#This Row],[Individual Cost (inc VAT) (£)]]*Table2[[#This Row],[Quantity]]</f>
        <v>0</v>
      </c>
      <c r="M54" s="2"/>
    </row>
    <row r="55" spans="1:14" x14ac:dyDescent="0.25">
      <c r="K55" s="2"/>
      <c r="L55" s="2">
        <f>Table2[[#This Row],[Individual Cost (inc VAT) (£)]]*Table2[[#This Row],[Quantity]]</f>
        <v>0</v>
      </c>
      <c r="M55" s="2"/>
    </row>
    <row r="56" spans="1:14" x14ac:dyDescent="0.25">
      <c r="A56" s="3" t="s">
        <v>210</v>
      </c>
      <c r="B56" t="s">
        <v>187</v>
      </c>
      <c r="C56" t="s">
        <v>178</v>
      </c>
      <c r="D56" t="s">
        <v>180</v>
      </c>
      <c r="E56">
        <v>0</v>
      </c>
      <c r="F56" t="s">
        <v>78</v>
      </c>
      <c r="G56" t="s">
        <v>69</v>
      </c>
      <c r="H56" t="s">
        <v>78</v>
      </c>
      <c r="I56" t="s">
        <v>70</v>
      </c>
      <c r="J56" t="s">
        <v>78</v>
      </c>
      <c r="K56" s="2">
        <v>12</v>
      </c>
      <c r="L56" s="2">
        <f>Table2[[#This Row],[Individual Cost (inc VAT) (£)]]*Table2[[#This Row],[Quantity]]</f>
        <v>0</v>
      </c>
      <c r="M56" s="2"/>
      <c r="N56" t="s">
        <v>179</v>
      </c>
    </row>
    <row r="57" spans="1:14" x14ac:dyDescent="0.25">
      <c r="A57" s="3"/>
      <c r="B57" t="s">
        <v>188</v>
      </c>
      <c r="C57" t="s">
        <v>186</v>
      </c>
      <c r="D57" t="s">
        <v>185</v>
      </c>
      <c r="E57">
        <v>0</v>
      </c>
      <c r="F57" t="s">
        <v>78</v>
      </c>
      <c r="G57" t="s">
        <v>75</v>
      </c>
      <c r="H57" t="s">
        <v>184</v>
      </c>
      <c r="I57" t="s">
        <v>183</v>
      </c>
      <c r="J57" t="s">
        <v>182</v>
      </c>
      <c r="K57" s="2">
        <v>9.51</v>
      </c>
      <c r="L57" s="2">
        <f>Table2[[#This Row],[Individual Cost (inc VAT) (£)]]*Table2[[#This Row],[Quantity]]</f>
        <v>0</v>
      </c>
      <c r="M57" s="2"/>
      <c r="N57" t="s">
        <v>181</v>
      </c>
    </row>
    <row r="58" spans="1:14" x14ac:dyDescent="0.25">
      <c r="A58" s="3"/>
      <c r="K58" s="2"/>
      <c r="L58" s="2">
        <f>Table2[[#This Row],[Individual Cost (inc VAT) (£)]]*Table2[[#This Row],[Quantity]]</f>
        <v>0</v>
      </c>
      <c r="M58" s="2"/>
    </row>
    <row r="59" spans="1:14" x14ac:dyDescent="0.25">
      <c r="A59" s="3"/>
      <c r="K59" s="2"/>
      <c r="L59" s="2">
        <f>Table2[[#This Row],[Individual Cost (inc VAT) (£)]]*Table2[[#This Row],[Quantity]]</f>
        <v>0</v>
      </c>
      <c r="M59" s="2"/>
    </row>
    <row r="60" spans="1:14" x14ac:dyDescent="0.25">
      <c r="K60" s="2"/>
      <c r="L60" s="2">
        <f>Table2[[#This Row],[Individual Cost (inc VAT) (£)]]*Table2[[#This Row],[Quantity]]</f>
        <v>0</v>
      </c>
      <c r="M60" s="2"/>
    </row>
    <row r="61" spans="1:14" x14ac:dyDescent="0.25">
      <c r="B61" t="s">
        <v>96</v>
      </c>
      <c r="L61" s="2">
        <f>SUBTOTAL(109,Table2[Total Cost (£)])</f>
        <v>20.901</v>
      </c>
      <c r="M61" s="2"/>
    </row>
  </sheetData>
  <mergeCells count="3">
    <mergeCell ref="A37:A54"/>
    <mergeCell ref="A56:A59"/>
    <mergeCell ref="A2:A35"/>
  </mergeCells>
  <phoneticPr fontId="2" type="noConversion"/>
  <hyperlinks>
    <hyperlink ref="N25" r:id="rId1" xr:uid="{8FED5EBE-BE31-4464-B4F9-BD4FACAA04E0}"/>
    <hyperlink ref="N26" r:id="rId2" xr:uid="{A77C2B1C-8CF2-4841-8A43-9219DB7D6039}"/>
    <hyperlink ref="N27" r:id="rId3" xr:uid="{9ED88C0C-E096-4CCD-ABD6-97A22D7D3F84}"/>
    <hyperlink ref="N8" r:id="rId4" xr:uid="{D971D416-18F4-47BC-9AFD-922C13E73166}"/>
    <hyperlink ref="N10" r:id="rId5" xr:uid="{59D7A115-2AF6-4E8D-A0C7-0F3EC86CFC84}"/>
    <hyperlink ref="N7" r:id="rId6" xr:uid="{340ADD41-344F-4492-8E39-34F2785E193E}"/>
    <hyperlink ref="N9" r:id="rId7" xr:uid="{F1FC486D-3F81-4E8C-950A-528D1A7A62C8}"/>
    <hyperlink ref="N32" r:id="rId8" xr:uid="{19BB2052-710E-4CD3-B27D-94E447FD4FD9}"/>
    <hyperlink ref="N33" r:id="rId9" xr:uid="{3EDA4C39-3B4B-46CF-A728-CEF8F332DB3D}"/>
    <hyperlink ref="N34" r:id="rId10" xr:uid="{BA05D7B2-31BB-45A0-BCD1-CB08B45091A3}"/>
    <hyperlink ref="N35" r:id="rId11" xr:uid="{C6DD4332-C485-4EA1-ABFA-E526C44C8213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Ross Inglis (Student)</cp:lastModifiedBy>
  <dcterms:created xsi:type="dcterms:W3CDTF">2015-06-05T18:17:20Z</dcterms:created>
  <dcterms:modified xsi:type="dcterms:W3CDTF">2024-04-23T18:08:57Z</dcterms:modified>
</cp:coreProperties>
</file>