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2EEA0D2C-1C82-4AE1-B2D7-A18C670F1910}" xr6:coauthVersionLast="47" xr6:coauthVersionMax="47" xr10:uidLastSave="{00000000-0000-0000-0000-000000000000}"/>
  <bookViews>
    <workbookView xWindow="-108" yWindow="-108" windowWidth="23256" windowHeight="12456" activeTab="1" xr2:uid="{42C9E0A7-FCE0-45C9-8DB4-924ED8D3ACD2}"/>
  </bookViews>
  <sheets>
    <sheet name="TablasDinamicas" sheetId="2" r:id="rId1"/>
    <sheet name="Dashboard" sheetId="3" r:id="rId2"/>
    <sheet name="OrdenesDeCompra" sheetId="1" r:id="rId3"/>
  </sheets>
  <definedNames>
    <definedName name="_xlchart.v5.0" hidden="1">TablasDinamicas!$D$57</definedName>
    <definedName name="_xlchart.v5.1" hidden="1">TablasDinamicas!$D$58:$D$68</definedName>
    <definedName name="_xlchart.v5.10" hidden="1">TablasDinamicas!$E$57</definedName>
    <definedName name="_xlchart.v5.11" hidden="1">TablasDinamicas!$E$58:$E$68</definedName>
    <definedName name="_xlchart.v5.12" hidden="1">TablasDinamicas!$D$57</definedName>
    <definedName name="_xlchart.v5.13" hidden="1">TablasDinamicas!$D$58:$D$68</definedName>
    <definedName name="_xlchart.v5.14" hidden="1">TablasDinamicas!$E$57</definedName>
    <definedName name="_xlchart.v5.15" hidden="1">TablasDinamicas!$E$58:$E$68</definedName>
    <definedName name="_xlchart.v5.2" hidden="1">TablasDinamicas!$E$57</definedName>
    <definedName name="_xlchart.v5.3" hidden="1">TablasDinamicas!$E$58:$E$68</definedName>
    <definedName name="_xlchart.v5.4" hidden="1">TablasDinamicas!$D$57</definedName>
    <definedName name="_xlchart.v5.5" hidden="1">TablasDinamicas!$D$58:$D$68</definedName>
    <definedName name="_xlchart.v5.6" hidden="1">TablasDinamicas!$E$57</definedName>
    <definedName name="_xlchart.v5.7" hidden="1">TablasDinamicas!$E$58:$E$68</definedName>
    <definedName name="_xlchart.v5.8" hidden="1">TablasDinamicas!$D$57</definedName>
    <definedName name="_xlchart.v5.9" hidden="1">TablasDinamicas!$D$58:$D$68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2" l="1"/>
  <c r="E65" i="2"/>
  <c r="E63" i="2"/>
  <c r="E62" i="2"/>
  <c r="E59" i="2"/>
  <c r="E58" i="2"/>
  <c r="E61" i="2"/>
  <c r="E67" i="2"/>
  <c r="E64" i="2"/>
  <c r="E60" i="2"/>
</calcChain>
</file>

<file path=xl/sharedStrings.xml><?xml version="1.0" encoding="utf-8"?>
<sst xmlns="http://schemas.openxmlformats.org/spreadsheetml/2006/main" count="3298" uniqueCount="132">
  <si>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</si>
  <si>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</si>
  <si>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</si>
  <si>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</si>
  <si>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</si>
  <si>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</si>
  <si>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</si>
  <si>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</si>
  <si>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</si>
  <si>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</si>
  <si>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</si>
  <si>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</si>
  <si>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</si>
  <si>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</si>
  <si>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</si>
  <si>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</si>
  <si>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</si>
  <si>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</si>
  <si>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</si>
  <si>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</si>
  <si>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</si>
  <si>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</si>
  <si>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</si>
  <si>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</si>
  <si>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</si>
  <si>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</si>
  <si>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</si>
  <si>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</si>
  <si>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</si>
  <si>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</si>
  <si>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</si>
  <si>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</si>
  <si>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</si>
  <si>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</si>
  <si>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</si>
  <si>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</si>
  <si>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</si>
  <si>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</si>
  <si>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</si>
  <si>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</si>
  <si>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</si>
  <si>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</si>
  <si>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</si>
  <si>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</si>
  <si>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</si>
  <si>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</si>
  <si>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</si>
  <si>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</si>
  <si>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</si>
  <si>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</si>
  <si>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</si>
  <si>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</si>
  <si>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</si>
  <si>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</si>
  <si>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</si>
  <si>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</si>
  <si>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</si>
  <si>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</si>
  <si>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</si>
  <si>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</si>
  <si>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</si>
  <si>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</si>
  <si>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</si>
  <si>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</si>
  <si>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</si>
  <si>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</si>
  <si>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</si>
  <si>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</si>
  <si>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</si>
  <si>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</si>
  <si>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</si>
  <si>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</si>
  <si>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</si>
  <si>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</si>
  <si>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</si>
  <si>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</si>
  <si>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</si>
  <si>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</si>
  <si>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</si>
  <si>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</si>
  <si>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</si>
  <si>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</si>
  <si>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</si>
  <si>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</si>
  <si>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</si>
  <si>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</si>
  <si>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</si>
  <si>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</si>
  <si>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</si>
  <si>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</si>
  <si>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</si>
  <si>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</si>
  <si>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</si>
  <si>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</si>
  <si>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</si>
  <si>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</si>
  <si>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</si>
  <si>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</si>
  <si>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</si>
  <si>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</si>
  <si>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</si>
  <si>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</si>
  <si>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</si>
  <si>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</si>
  <si>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</si>
  <si>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</si>
  <si>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</si>
  <si>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</si>
  <si>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</si>
  <si>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</si>
  <si>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</si>
  <si>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</si>
  <si>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</si>
  <si>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</si>
  <si>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</si>
  <si>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</si>
  <si>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</si>
  <si>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</si>
  <si>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</si>
  <si>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</si>
  <si>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</si>
  <si>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</si>
  <si>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</si>
  <si>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</si>
  <si>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</si>
  <si>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 </t>
  </si>
  <si>
    <t>$25-$50</t>
  </si>
  <si>
    <t>$0-$25</t>
  </si>
  <si>
    <t>$50-$75</t>
  </si>
  <si>
    <t>$75-$100</t>
  </si>
  <si>
    <t>$100-$125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</si>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</sst>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164" fontId="0" fillId="0" borderId="0" xfId="0" pivotButton="1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33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del mapita.xlsx]TablasDinamicas!TablaDinámica2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164-9535-3E8FE701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del mapita.xlsx]TablasDinamicas!TablaDinámica3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AEF-BA3B-0C9B59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del mapita.xlsx]TablasDinamicas!TablaDinámica5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B-4B0F-BEC1-FDD7B675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B-4B0F-BEC1-FDD7B6754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B-4B0F-BEC1-FDD7B6754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AB-4B0F-BEC1-FDD7B6754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AB-4B0F-BEC1-FDD7B67543B8}"/>
              </c:ext>
            </c:extLst>
          </c:dPt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A6F-952B-FA0FC559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 del mapita.xlsx]TablasDinamicas!TablaDinámica7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FC2-A86B-B8204AF2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[Practica del mapita.xlsx]TablasDinamicas!TablaDinámica2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82346084773688566"/>
          <c:h val="0.65017998339075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F5A-A965-285A5FC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213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[Practica del mapita.xlsx]TablasDinamicas!TablaDinámica3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>
              <a:lumMod val="60000"/>
              <a:lumOff val="40000"/>
            </a:srgb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DAD-8CA4-58987827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[Practica del mapita.xlsx]TablasDinamicas!TablaDinámica5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2D05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 w="19050">
            <a:noFill/>
          </a:ln>
          <a:effectLst/>
        </c:spPr>
      </c:pivotFmt>
      <c:pivotFmt>
        <c:idx val="9"/>
        <c:spPr>
          <a:solidFill>
            <a:srgbClr val="92D050"/>
          </a:solidFill>
          <a:ln w="19050">
            <a:noFill/>
          </a:ln>
          <a:effectLst/>
        </c:spPr>
      </c:pivotFmt>
      <c:pivotFmt>
        <c:idx val="10"/>
        <c:spPr>
          <a:solidFill>
            <a:srgbClr val="92D050"/>
          </a:solidFill>
          <a:ln w="19050">
            <a:noFill/>
          </a:ln>
          <a:effectLst/>
        </c:spPr>
      </c:pivotFmt>
      <c:pivotFmt>
        <c:idx val="11"/>
        <c:spPr>
          <a:solidFill>
            <a:srgbClr val="92D050"/>
          </a:solidFill>
          <a:ln w="19050">
            <a:noFill/>
          </a:ln>
          <a:effectLst/>
        </c:spPr>
      </c:pivotFmt>
      <c:pivotFmt>
        <c:idx val="12"/>
        <c:spPr>
          <a:solidFill>
            <a:srgbClr val="92D05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5067573060256797"/>
          <c:y val="0.15452506971714758"/>
          <c:w val="0.37148040800591869"/>
          <c:h val="0.70088479122797043"/>
        </c:manualLayout>
      </c:layout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5-418A-9153-FFCD814F1E1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5-418A-9153-FFCD814F1E1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5-418A-9153-FFCD814F1E1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5-418A-9153-FFCD814F1E1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35-418A-9153-FFCD814F1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5-418A-9153-FFCD814F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[Practica del mapita.xlsx]TablasDinamicas!TablaDinámica7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categoría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94507726577548"/>
          <c:y val="1.7489823554160077E-2"/>
          <c:w val="0.74205492273422446"/>
          <c:h val="0.94471291532683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670-850F-B276AF72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323023C-55D3-431B-8796-479509DD9BC1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1HvZct1IkuWvyPQ8UCJWRJR1tlkH7sbLVaT2FxhFUdgDiAWBAP6on/sT6sfGKaVUEkupyrSpNpuk
ZJR4sXm4h7ufcxz8j7v4t7vu/tY+iX2n3d/u4q9PK+/Hv/3yi7ur7vtb96yv7+zgho/+2d3Q/zJ8
/Fjf3f/ywd7OtS5/wSmiv9xVt9bfx6f/+R9wt/J+OBvubn096OfTvV2u793UefeTYz889OT2Q1/r
Te28re88+vVpXk8fbj88+XD/5Pzv/x3ru+Hpk3vta7+8WMb7X59+d/rTJ788vuk/GfCkAxv99AGu
RfIZzrjIMCdPn3SDLn/7PJHyGSKSEipS+ekr+/LQi9seLvxTNn2y6PbDB3vvHKzu078/vMV3S4Ez
Nudvnj65GybtH7xZgmN/ffrVB7Ub8s+H8uFhLQ/nwuJ/+T4S//QBuOPRKd8E67Hv/tWhf47VcFtN
dXf7xVv/7yHC2TMsGRGE0s+RkN9HCqX4WUppymTGvjz1txj9ZsvDznl3a2/LYf2pXb8Tph/e5XGk
Lv/r8BeL1Nb52w/D/1ZWEcakJJj/MGSQXJwyIgn57Tj9PnBft/jvp/mPY/X1wkfhOd/+1fJI3Ta3
T/Lbrv44WF3/dNv+uYpH0mdMSJR+cb18nE6IPUMI8QzRR+n0J0z6cXT+6QaPoqTyi79YDuVVXU1Q
8P6N8cHimUgFSzF+XOb4M8plirIUWtXnxPitzP0RI34ckW/sfxSL/HDyVyto++lW3zbTrf834gOc
PpMpozwlUM4+fT2OCnqWIswoziBe30blj1nz47B8e+2juOxfXP7FcuQIRcz9OzEbxISJNJMMy/TT
F3ocE/KMI4Kw4Pz7mPwBU34ckK8XPorG8b/O/mLR2AMwt/f235giKHvG+aeS9VuGPGoo0OwlRpxy
hD+H61Fb+SMW/Tgq/7jyUVj213+1JLmY7sPw5Oz+7/+jv2zZfwNyZs9YhplkkAaPuI3kQmYI/4ao
H6XJHzTmx0H57uJHcbn4q2XLA/35+3/7239nvkD5EowhoCw/5jOQL4JCgQP4/DmhHuXLP2x68l/A
vW/Ln4KPHwfpR/d4FKvnf7kcuqn1bTf81Bt/Dipj+kzKDEob9P9PX/8EybJnNMskFuhRBv0BU34c
mK8XPorGzcn/79D491SKbyncd+f8SaUGk2fAF5kkDyz/22r2wP9ZKvnDny+18zMw/soGf9+GH0fh
64XfGfy/Lr38vizzVcLa3Prb7Sft6xtl5udHPy0RpLlHl/5MQvvsr5MPoI+RlMOu/6qpPdzkEcz9
Hk98c9H9rfO/Pk2keJayDGWUC8xRhoR4+mS+/3ToIXTwMwG6k8qMs4dH6cH6Ch4MNIgRBFSVpSJl
nINE4Ibp0yH+jKQpEiklDL4/HPqyxquhW8pBf3XIbz8/0VN/NdTau1+fUgTPHz+f92AsQ5w9WEAg
yTGRiD10y/Hu9ho0Tjgd/R/TlgOdEhIOCe+SjW6z1h7GYe2HTdr2VZtnYMWirKeJVrBQc+b9wN92
aaHb3DVs7F9Ql2G0C1HafrfMMurtkNRhOhkkb1607Zq+Q91c+n25jOggjFuPbhEly/k61ebM8KQ5
nSpZm01c+hCUxmjZUVo7eVKtS7gQ0+zeYZ/4A3aw0k3qfXbPyDqMmz5EVO7WZCbTPuGeXPc0m9/g
mqzhskt18Z6047puUAijVE2KM5snwc7zxsjW0w03Yzptyp7TMzag6WU7VGMuPGuUrKYxNy06rj29
cULvPax3w1w65GKliyqiv8yyMXvXNUW9H4cEjWrtjT1Jo2023TKjm7o1ncING3I+i6JSaWfDsGuo
HJNc99TVWyi7+oM2DTn1ySqRShyutjVy3VXX9aPbLHyKr52ZcN4uS7iusxo1Ctku2+kC9c/pTOaL
WQ5WmUnY99ZYfd/7ulq3nOoPQ9X3rZq73oa8FxidoWqZT/gY6cHS0rxmq23JPptr6ZQY0zjmc8Nr
rxLS801p0jbNB1fYg3XGK9z19Hxq5ypVq3czP5o5SLsDf2WTclWffmjd6q+qvmVR8ZqU70O044s5
9uUbFjJ5bACoPRcN/YjTpTJqqvpuUhOf5zaPBR/mTTbAJj1YzH27JbIK4K+yLy+FoPKqL5um29dp
ZjLF+uxVlMIfypncap10y/NFJjgv2+ie92uaXHoPLlZl1a2qn8SshlYOOxJtevBDW77qA8NvWz+Z
drcILpYt7L8Kn9mQsDnPEhb2Di213Uz1kibbmZTVkRWxPR9RUb0UrqVtXmRl6dVketGoKXFe7jyD
HFahEDFTuJ77XU9M+UKHrmF57G2PN2IsyjxbZLWz5Yh3lSf2gmatuGxNK1+kWXSbQeMxbGjbzvVW
z4ndBpswtSA6KZ+ude7L+TCsXaL6IFyfk2GxuV2ScOA63QhepDkrEpSXvSE5gGJ2CzpYPMWBCUUn
rHONQ/W8HIl735UPGTbPb7kuE1VF4jclmlab9wtJ0g2q09e0L6RXVVvOqi7hDgZbv4sxmY49bhVP
pj3qY3Ul2IwuUmHNpsEt3i8tgfQtsGJl6lRbrbD3ENfbtpmnWsmp48eqbOKlodoNKiMFytHq+ajm
RpIddsJBcFmy7xbrEkVoNX/o09KfNYRN8x7ObOq9H/q23hibBvg/c67KS76uNNfSy3fNaNFhnTpE
t1nH/Ju2z9YtdVzveJ32F+0Sw6YTqG+UoJifp2tGD6Gau20VWnqWOT7ta4abw9TZaufFhecGbdMl
TBvfrsVmkdbte1BErJo6sp5b3PvTAAMWr+xcjG/GarF7KkVyIunYY8gbxC8o98NWd/VGY/smEyJs
kDN0Uy5llvdZrc9wEpZTg8X5iusPNg7vZds9942/QxPqD3Omrw0a/NYTthNTc9CQ83uOdbfrrNEf
Yje0u+CwUXUzdOdri6abDIKwBTEt3fIqsViNtCEnumtf4QHXeZLwJh8y814WNRHKk1JC6L2Xh7Rb
ulNdp9OFXkM55LMZF2UsJwfaTuVVT0S78ZH1Z96x8mU/EXwy4llfuCbYC9m68VIaueSJbZZNzUOl
FYnN+m5lbXLPAn8r5sUsavFO3OCBC6gVs092CZZNuc2cmDeWN+tZgvCwqIQn44ENvL/r285usnnQ
ZzFtoRi1onqDIyfbchLB5bReXLuxsVi0krrJtj72Zt9impysSK8qSxzaQ2VJdyis1XUbGb9M5ExU
DMt8s/qSQAGdqUK0TE/0ZJpdm2TrmY+SvhYdz+nUi3KDoRxcd7WUR59ht21S4/Kkxrn0hb0Qui9K
p9K578oDXXmSo6rq35WpqVSH5pKepos0r3g/w33XslXrGuttmZH7xko6qFhm8ZySsa2TPOK6Gjs1
24h6NaF0Wh14sQ38jbeWkbtiSO1pG6k8qyo/qWWa55NI+/W5Q4U9R45WBwmVNrf1bDdhKPotItbf
VM5CX2sYr7ZR1MNRR3aLZ+62dKmKU17W72KShs04k2Gbch3OIl3IJvYcC1V3uoy57DCJJ7KmA9lA
e0pK1U5NF492ZdryXMzQ44ki3cDyjA4VUc6F+XIOU38bMzfXKpurxUDrnMhyKJMBHctRxzInxCXJ
OW8H6D4xZe/m2Fb19tth33e4524YF1uX1W+T168//ueLoYe/n6Z///jwYXD7j5/Ov0x8H5/1gE2/
nvaPEeIDHvw6T3yEMD+Pf79Asz9z8Dts+h0G/wLwP8HMB3nv95HpVxD/DZr9JAh+hqWCPwNQRkC6
EphgihHIVl9gKYBPoBkw+uUA7RijMPv9DZYS/CwDLSvNsoyJTMgUTPgCS+kzRgBFSpC5EAFBOPsz
sPQRKE0zgmE6lgK6RRRjoKDfg1JLAqq1rsx5Ncs625gBL+iypabFd4ktMFddQjJ6CqnIkl3R2WZ9
9Y2zfoCLEaio38LiFByQEaC3MKkTknDyCBbXc91VrR/D2eCMwRscLJc3tCRoOlmYrMZjXAhmV4W1
EVpV00ROj11PoDvlJbLlOivu+oJU6l/YBdOO7+0SBBYFnCBL+Q/swiDVezR36AzPvnMbMfC6hFwX
c8jbpi2DqprV8gsXCXW7to+y2gjSL7XqXKibK7MAvsgprZLsyAY3oc+J9nmo/iO/AR39zj4pGWMY
I0EYSJ6wWb6PXEs6ikfCxrOa1+u0SYeULKdkTMRVEtN+/BgBkftT1BLmdgFDkVKRZlq8X9pqsptS
MnstWyzCaYl9v+46FmR9NetQs6t/4cn0e0uBfckH3ZYA60Ecvj+KMBoAWiURo9M1jV08CdqPxYnp
xBpVaaLH24r3+n4Yqul529p22TSzcexgaPT16c9teXjUtxwsJQKYlxAiY7Dx4D/fO03XVRE7juZT
XGTB5wb1rjuf55UwtUKRHd/W3Piq/BexghR//NQMls3TDNApFvjBQd8wP70OCdfN4k+HFLGwAQBo
pGK8TVNAAyszL1Zmm1QlmtZxP+AePl+SRoTrny/+0Y6BWaxkgIkgBJBmlD3eMb2mOjg9m9M0Njg5
GhL4dEL7Jq7KjEM9gKr6tQz+YIc+bMDvfQ1hZwh2p8QUSfHglW9WTZaxqyoz9qfYDm275NM4UGOU
kbqK+58/Cgrld496YNWQAwIkMignUBq/f5QpSi5KiuOxbZJl2oyfXYgqTk77zCX9SwtEcD1Z/MDo
4U8+GvTVTGAK/sRgxsMw+9tVJpx2RC7OHHmCmrgXAD02uB0xvxzqFRaaNEtht6acgGf8/MmPw8ko
hek5rBw/zD0AVj16crqUzhI9Hl1pUJob30Omfy5HFZ9hJ/38cYjhRyURQQ+DkT1oF5hTALXoIQzf
RNTVYyyGZATmNiTLsC0Tt3z0BKSDAyBbyraQ14POG9mvuZUN3zZdoKd9lxVsW4xmuSSZtwrwvzxZ
xqXbZIZy1deDOC1sjbcz1nNufeRqtD4cO9qT10by+WDShF/Pktd5tBptyeQvIiuqm1Bk80hVJwsj
k52pY93SY5qs0Sf3oetc7qyZPj7gxvfj5MKuTFB3UpGVXcB2eN9PY7JngHPPURxFPrLU5hIX6NCt
omcKA084tS3ye7FK8SKJTFzWg9R5DzKOiuOQ7dJq7M+ARphNnaRrpRoA/uAUYIDQVF8Sjux1lQGJ
W0Lf7oaJNUeuh3Kvi/7lPLbr8zDjuOXrAOgRTcXeS8cPpRuq23HyHzO/8lTNtDW5nNtVFXOybnpg
7XspI80Ns0HuwQ3AAys6XngBnkBJgyo1gvjjSWPUzNLxVYHmfot5bIWyo7a3tp3wvlgYaBusGF6U
xont+qC5QHtG78WMl0otxi7bZSiXc8raK0d49pwJgMCee/Rc6Kq9DkMaPoaGxVw0TOqjzIDftAub
9XNCEAUq0KCgULmkLmeap5WaQJ97xwoEZIen0pwB82DHOPo1Z1Xh92zhcj/x8abpNTkOFY9bqBaz
ygZT5IC/11xPzpstTyRJTnHp1rOm6acXhWirt03QXbGB8tBctn7hN0gU5DIpq/Cqp2hVQxXk1kxt
cmo4TVSsxSLzRVIEgk4v0D4YU22TrveDsm1K+UaGpbkD+nKKQSNyfCOytGzkLktMw/obUyawuS4i
jWw6DsVyx9AI6gN3SHXN4k4SwPCnQdLsTZiTOqrK9s2hSpKpVL7O/AFoxStcpt0HsjB0Mgo37xti
WlXxLlyYLKnVODe7NGvrfErN+bREX0JQmX650LXerBIiFOia7ToMtKhnY7trpqxVGLuQ23lZz2kx
9BuoyWGLMC56NbLqJrPorMGsy5ds+MDNUKh5LE/QuPQ3iFWvF9SCjiAav8ssmUEMielbVIt9YD0B
QWQaz5ZySoECTpfFEOY9Hta4JV3bHGIZw7bGbZujpADaMVMx7wJKXD6HZr2YfSb3GDfjAffjcKXJ
4m74WvQXtanLq7ool7OmJGZrTZxOkxEEj9xlgZF8ne1klIdXjGw+4hDKLcv6wqps6caQF1UV78lY
Y5YPUytVjWJ3jirftKcCZIbuTdUWXfK2DktfwE3EzDq1yKypzkc56uYDKhr00UDk8KtVE3utF834
ZtbG+wvRYM5fy8zWxSs7QjvvVb3WTX0MIO22H8UQwpQneHH8hgPO+GAFiH8ABye7XgUqyrjHtXDp
hpQOdbvPwEwnfNKd4sIHehIrUH2UWxqyjTMIgKAUxJnWuXDB1jtQmqYKMGYFqM5NU+x2shlwdTK7
rhD5ANItPQkkqaxKlro9r1BJszzEcRJnpU5BoHFR1+2RLeACnQ9tHOxZRB0NFxlUYkq3ZhAdwGZk
oa68mqo2tqovcJYqnU5yzUnXl8BWoY5yEC+GGTTbsWPtuZGDWa9oaqDD4mRei/t1gfw478eW3mIL
wPE4Lm59qSVssTJvkAV4zHkJXSkzdcHeRIPAN05A7chd0vnjioeRlBtS8BQq7riS4IZexWXt1mJH
kM/Cdd+bsj1OFR/XK6+j4C96LoYOqLac5ZTD7gxMmVmMQkFgC+DQBjq9vtdrV/UbgykbTrGrbXWS
yjCWTd4nop75bk0hQtU207W0dldnXJ9zP2Oy086QawJkqKnPTKoXyvOkM6bpz1HnurY8ZVNPZJab
OQaoXVDl01wsZE4huJM2ekdxKjWIqENwkPtBkHSrRdrETTBtO3K1VqvDeoPaNPsg+0ZUvRrQkjUl
yCR+SbZZ40K2Z6XpdkNdlVmzoQFEoT3jZBagGldiOGMdasujjBmlr2QUs73v9QxhSUQ6BrcB3AUS
8yedOe6BfjbCbMvB180Z1rqd3vl51jUUvyHtxEN7KgZ6T/vUj6AqrAXzZNMAKyo/Avqw4/MVsOl6
AkWSuuuygIKZaw2w/QAaflm/HD12/CK4ZQVPVciQ4q22i4aSVUx9XVwbjNKFKsdNRzM1A6miWnWg
TTcfa4AtVquq08EkeV9QM/jN4BYMKHHRcWpeJEZWr7OyQdukLqLqhDRhH11rTkrbFS6fTEEvQK6L
75h2xUu0BHkcdcXzuUbjRoAo+Apg+WvjyvoElqd3swYOpCSZuRq69pTTYu52ZkqXQo394K/kFG9N
8CAmWVrvC9GI88T3RT7TBfYZHt0Jj0Vykw6F3q94hN4Sqc05zUDCq2P6HMTrZiOdzC7rLIA6XEu+
QVPFNpUxSNlMcKYKmU1bs8KMok2YPC44mbajLFeS8wiFRQyx3awh9d01E2W3Eck6YZUAFY0wTWm6
YyVER9TEzHCesbJrT+RK0xO8huJQ9y06EBSqbdPPxa6u5ldo6etMcVm6XGpuVNpTdgpDg+VIG2ZO
cT/PCmLSnQYNu5p58HU1gmSotB7Ze1yO3Z40BVNdnFbl+kmfeC3M82FFUQmQxk/sWrutds09XXt7
bUqmlUPZtBnWYspRHKrroYHbOVRmL1k3IZFrKsYzm2pN1FKN2WUzWwkogbASGt6Kcmk9CjlLpvBy
nUfbb2s/ROh5gVRLTrI6pFvrZ/RRFok4axZKXuECyLDq9NDlbkxMqmTa1LsJXv0PCriVNduqKtir
FuGF7TJZ9uIttbJsLsK8NDCWgeILrJO5BiCgq6qNZkKDmKuFBTCEJ1urFeCBUU03jTc1NOtjWdb4
PSmH4rQlMz7BIA6HPMgy7MkokFSC4eXQ+nJJNnaQzaRAuJ2OsfTz68Hb4cozC4AKVi+uvRkQ9Hye
tS903wxxs5QBv64xES/rrInHyrrh2tcFOakeiP2GLtGdpCaC1GAtTLfWNsQ2r2tGdykfR75dwuyL
fKJt8cFPi3zFUG1EzqfRpzBGWeA6EHikVjaJRisjqkF1U+MPcGNRKhPSuts4T6c8xsyj3WSn8tjD
WyRqJAT6VmhgupLj2tYTSLbjdAZTHPsuiLq9QV0sCiXNtL4mpOTQUMau2WVDlORC+ARGFSjtzZx3
dmjOWQtpfxRicS89EP7nUNC7Ck7omkvQmLuDn+ZxEyNI5Ts3B5jVlI0hjUq60OV0Sfm0k/0Sz0vC
S3doZDXP4N8l6ZWMLUtUsTTdKV7KZIuqNd72Icu20dboJkxO5oGsOq9aVu6cjWxvi3LYuaKvX7S6
u0VDSw+wQBZgNGfJa3CtYZtlhVEhHmqUbdJVclDTq2VfVk6fGuBNe8KncmNIRoyKtqvChQR8eGXq
dH7J62zWUI6L+WUk2h9FY9qzdmr781H354lZ/N1sfHHOOyMuYXjkd2lc2IEOBe8VmTO7X+ryKEBt
Bo2ppaCFt409W9MGtpjDDjhV6pPDyHt7yYY1uQXZWca8S9b1DpIVwySXcP22q5fxllE97+kkPmAN
ABOWM4lpm6yETgBXZiBXtWwOtAY61luRGBhRlfdGNPyYzJAX8Ao52jeuW/dLQBb4lXbn2Hd2i9j4
fvLtLHZRsHYD0z10w4EFb0LfVwfg5ONWL+yexaSCoUx/WmZTuTNzIZ+nBU5feOAAxxRQbI6tnC88
CPn5KgasCr76bR2a7A1zhbtImgBVJ/HVfqAtVhkdsxOWhnEPY162RX2dwtDJmzyh5gwJhAH9OJOb
OLvcDxgubXl3HOYCcsRo9JbOTbobH6YRnaZp7uuuzmHkdygKTgCNwSyb7AgDRLWCQTtR98VmTds7
S7Iqb7pEbkNIegA6fjloXnQPc2Sgo0lbbntZerOPiMx3y0xfjtS2x9bx8siaoVSAsq55R7KPwLGG
mwA88qIB5uG2C19avZ1FMl8XFADyRrhpvMQu1dn50kN2qQSX4rTqY1qDzG8Fm1TCPCMqGRZ+VWuW
vGBAr8RehKJuDo3OmqBG4Yt3gH3QRni5lmrh/XVKUvxmscbth3rkXomyBVKGUPtKxI5sPINJUKsL
dp22bAZtTHYn9YDfTnMYr+cqAo4yRbjSo5mPyypLqNkZOi344vMCcMJNkYqQN0MPv371MF2J8Hs3
rw23InekSy7rBr9qPMIHXi0gAqZdxTdaducTvCK9E9Znp6aiYEQY+zsoZQ6GzEl8PUxjaHM6Z93J
qqFeLx5QUK45T7adCPEi2mw5g9zuFAkwtImm4semaN8DNW6et0BD8pgY/FxTD3sdOtQhasx3ZVoC
KIN9UoEAYdqTfojNdsFdfdPIMVxQgP/jIaQLzlOR9e+oSWD6aIy5oKkgORp7c+hqk9yCcApFfO30
DnZ01h4ETtYdSNbrkpcwfv1oZ+rzNcu67Uhpue1Ax9o6aWuuUGuJgpKTOWB5UBm3dNABNmPV564d
XlfetlcYJnPXnJM2r0gAqpgsqVY6ac9lDdgs1bM7jGP4UNPW+jwYx4e90zVRY9aO79asoSplNRBU
DX0b9l+czBbQ8C2D2/Z5vdRINSm6Qm4YjsVDr00NdqeEGnEeA6YXICuS5y7gRsPLFxmGSW5x2uuS
mhzm5FkOrAamULFBZO/rZI5bBgDwpmqEvpwIqm8l/PYeLGhNP1YgaACyL4CuznGEYV+fFjc09enF
wAPGeQRMeKYp9jtbjyHNEdL8OBZptnWrnPcljBpDOiJVdkm6K0fHeuU8WqkCiu7vJ9DKH9hk2OgY
hn030FWttOHvXJvi2xW0GKeyCeoY4H1wmHDZzgJk3YID7jsqX49lm+RtT+U1XdG4RXNWq6XouwOa
DQzQTev2s7HNSUmtycsyRnhdB15iOEs6jBDgaMZep9j45zFkASQRxsCE7BQoLXuZ2CXecuf0DhTg
nm4jsSuwqGx825fzciXMwoJKkh5e65BuXdkG5EaYOfq2e9et3ezeLgtkOaAjGXZIt7AwbQd6J/sy
3kOzDHkNgT1zIWk2ZJCpUGxe6M1EaxIUvHo4nHXJ/2XvPJb0xrFt/UTsIGFopuTv0ltlpjRhKGVA
ggBBA4IE3uY+y32xu36VaZW6b3WcOJMzOBMpQqpU/knC7L3Wt3ZlK05MsrihorlYd61xXXsFyagW
13Wa17u5g3L0Hq9iyE4Uh92yQ9vFXwnHDaY6Oq1NgualiHoQPklqx+sFC3uxr1uauHVMy5Y5Qkfg
E0luBw1Ls52bbUNpuK03PmmSV+lIUcYDe51w097EU6e/QStByTGIyLH7zibjZuodyU1nhiql+GyX
Do3MdpwaKAO3fTeil2ycVewIBcamZRq2AldDhjIJvn6LvyXDMPQ3YwdSogy+xp/4uan7CHUjDyN2
WJxNTpWTiYvbsGRt2PWjY+5ZFJbdKBv16c2wTnH6aekp6W7Cuvp6X6cqz3ZZG9v+2Ks8wg4MY46v
8qOCiNi0QEuuixEv/NHDuoUz1cda4p3gg6FHaAfasOPwo33GwV1vX6IGWJQt65qP9YepS2d6SGAE
zId8Fbn+BlTIhscsxAqi3hBytJhdCjP2GBY9NVd5EEFeCRZcdk8jS8AU0KaFwm48afAbS0aPFioW
+YjDcNNxJi5y34JoABSR3SpO0ccHyev2UzCaQtKsA5rHxdM5a0pD5iy/tDIi2x2hMxr/DlEhcjUO
ydbhbFVNBODCzwbyxDAKgva3qKm+X0M0xAeTsRkqSIda+mJclNdXeSQgfcfFCgJkwUkDb8PVYnvl
QvY5qxIHQmUPm6BmxzyxxB5RmkIsAGcUJxe+zdEwwBWyhSgZ9/oyhryw7FhWsO5m7Tcjv0ftNKAJ
cqjQL4akH5NDWGKwbiU0Zuu/hySfAhgYEfL0e8apNLLalhnrKUmas2VmDB48jSb8WhcudY88VgR9
qU0DnL20BkF2rZp4lFc6ofjefYbS9g2HsST3qIXkhAo5GR+IUcnnrqEpH0uNbm1CD0+nbd8KtMbY
OQMckvpcy8QpWKjWurOwO/GlLmkRpd/HOUrc89oVFK9OuTzGbxlPz4uFewboyfLEoHjSWY1uBJCT
LpsaJeYzaAQBeXjz+VBmYZWXZG4ydphqiUMqmWygD4sIxhzGeiD9AWWyl3u2kZ6XEYCe/l5KiZ+z
mU0HYTEQ2fSXqhXJWy0z67dyFitvUMfBJatSLI0TrsC1uA4odaM9zeHt3vRhZuANRhbIQ8PmqCnX
doJBWusUzaDPi0PXLdoexjjgp4bYUVwl07IBl1LurJx1Ai8TWGfS72uLiuDQ0nTVMMdkX+/WOema
MyCD2goH3zZe9o7hq1jmshw1Hzy3y3nNQw58bOmbC1Q8zoX9b64o+/FaJ1BpyRNRS6Gr0WXpeFFP
PB4r30UOFMysUlcaPVh38EBQyL4IDqzNOo+z2sltia6wuKLidpmYAemis+mRyaQbPhdzEkU7n6Xd
EUK2HC7RahJ/BQ9uyQ5yytP+pMii48emM77f4SDkYVeA/pC3Y0h5AVkhmfubjfUFkEc91IeAYh81
bA8I+RqN0diWedxtej9AP5aX3JIW4i4rpldX6L4uY8CuUNcSaouq24KZvzDZMbVLmBvf/cLdvQBK
lJ08Sab5K5IArENRavC6FzFpvwMITV4zpbHfzDCgmSJBDF8pXvVnaEQdPdliM/6QAgQ0O9Kamu48
DoZ6f95hOKJzNPUn1Z+XhpXKv/+2Oe2UYI3m8VSMp9iGrOnKicxrOPUuUX7XpATCoF5MmC+J1Hw9
KBSK6cFOUBJhCg09Acc2y6vEiX4pW0ptv2tisfnL1JNJ3NG4NuOVjHoVg6mTi4WW2hiJvtK2Se6S
Xb8G6I+pydq9xMLNDpktuqUSBgCsAx8kLrI4Gb5nc7w236nhSYDyTOpU4sExKDtjRGh2CVNE6zc2
LdjzLRnh4nWT7iCcCqNgzVWB4oe7J+D+5sOQMdUdSdDiuJKJiN2snM0BRgrAqUduM+Mv0bGf4UWC
E1d+l9B2uktcA2l3w10ujd/xGMv0APsXynrEB6B0gyz8y+h7f008yL4RRsSE87OgCU6vretRd8tp
HUXVFVmqL3kALHWwrI38WtrBkPqlzRo+HouI5wAWzYJKG+e0rtc7xaCJ3RVb25hDLgusCGJtS4+b
cvCzGr4ty1ypuYvwMww66nTZtUapy1nnUbZb41yeAilafkoaZeUF2o3iA2OGNSV28OB3Io8t9qs0
U7PTYR7fQRGi7bZzm/BDAknsbRrzegWFKRWpfrsjfrNKN90ouTetTJ54mxpxg4fEzYNhvoZkATPV
vgy+sentbydmNpIu+eCm2MjDlsQtrzw6CxrKiFHXHKN5wYtD+gLGL2tYcj6B4745kbAFeUHwKi8G
1zBZ+YXa+Ws6kdruHG48nD6pmtKjRx32oWNTznZxr+aPQ5LFbu98HvqlysywEls125KiUsZLjlGz
iVFGpz4DMnlIfI2aOEoWM9yvDPYFlE+7Rce4b7fiLoLyWZetAV33SfGcqxu2dekXyAyjv54jy9hO
4lp0z6iIuHsUqHzDfU0cdc+ZWEZs3824Cyaj1F0DHIvD44TxBu45BVq0QAbBSmov6mhq2BfZpz5O
Dm2MS/KKhuDHb7hPVIcLJW51CwouViG6neHnD8dVqjg+cTafBeFoIYwXO7TQ9bZWjRNj+qXWE9C6
nInGXOcT16Y5H1NJ2EVxbkKzMxuJauCtBQyF9aofjR9cyXOzgnHUVLt96nDTf5qACK+7ek3PEA/M
gQIWQVuAQykTyOaoh6es6d3TPCk3PKCZ8O0RfizPrzMFjLCSkmh9GmotP3aTTySWKPDss4a9weU4
9XrMk1voT3rco9Oz9FLANIXYPknYHr/XSDxeKKouL1J2mtuux9UFKiOz2MVah1sRd+5r0nqcAFGa
NJEFlO7r4dPECaj2EK9O3QgZDdtTPgyt2LViwTrr8x4vLZYFNxeQLobhFEWRmCrFt255CjFqGgCg
6HpOLmTRC4ym+bSusR8qZmUvr2vHnTegbZ3fgO5E4luWwfv8jJ416t9ERuL3LCJy/BL7pEAfuG5N
CjB2HZsNNQA8yybuSquJeC/cvDZvSAqM9Wfua6yNGvJm8R0GyzaevG1qdzF52e5oiLoADbuBFXFF
+452N7NAIb+vXTrHTx56FlDv84M90bmN7HWvoaDc1mAxhkPQlnSvHD4/DvpOOW5KUJnprA4U8C+D
fYii62vTAFTNS1ObPK16P8JSVHJGRzUnjcBz1fd0BPIEfzIU7ujxkUEyLrST4WGoYUtfAVtM53fd
L5MHWCXWFswOXKjlahrIYE4TGLvkbLK04TpMlpDbAUp5X0aZct6XZkV7VpchMta/Ga7GFupIz9cb
PdqePboEl+NJTwnO5hEdencjizUNl86pHjzQENs826qo83N70c61Ke5lnbHsNg+2Bum7omIB66uH
5LzrLY38FXqGZdnHCTSR14xHbbGHDKyXea+kiWdSLSufoBUqoetxt1hILxOUU5MKtddgKqLhjkbO
JsVNZGjbSLChKHSXfcC3bfv/ALv9QgGe23dOUPszBMzTAkTLX8EOjpp6St20HZ3RKX2yzBfzay/Z
0H3eGg7TrkjguN8HhTf0VqgC188PuOT3pNHvsNBvcZmf6c6fYc//Fjb6l3/o+M2cg1nz/xy29C8p
u5/ZUgIc7CcM5wyv/iX29C+jLP4Jmf72pb+Hn5IEwChIUR6fk0UERfdPlGmGHBOhAL+QH2Q/clZ/
oUzPX0dyZHJAL/1JmWIaTlHktIiTAggqfk//e5QpJhxhdg5gVeSskND66/pCY4GmaRnojVvP/BtF
851n7kAAYcT7GdTkDV9142GSDMnHn57Xv6HQfqGkALimnFN8zwyhMMQsf0HDKHTQjHXrdhPjIrza
JKwn2mp4KWvgbfX33yv5BXmLM5bkwMEwLyBFRcHZL0hWqvQGc8cq5B2a/KGhiBVUWTBEVaNqE+g3
vY86uB/ZdIdmrICQFMsvsXCLqFzNIlPyZWlu5yJBUVH3ir///ef7l2eB7FmCMjLhCeV4E7+AmNDs
gQaAorhp9bQdok3W92KT+q7uVPKfaLFfoE88igKPgdEYawuIcXzGfn9ixRwqiVGFkV0jDbYe+jFe
H3K0Z09t0dBT6Bv1AEt/PTAJZwTGdvEJ6sM5gvx3BOIvWCAIzyTOErwLjBA7f5JfeLWEpwpFVJdd
D0CALhpdjBcGjfXZ74yv+EDYUSjiD3//TX9BTM88MwPsWXAQzTEp2C/YY9POMc3Utl0T2GU3bsky
uEibdi8OniL6z3zZ/gOCyP8tQp0VNCcFcpTAlv/6rFHKalWnQKibdmkuIuZHXtlOjk9rn64fR4ga
/RWkb0FOMbTU771cw1nOantc9XSA/rC42y7N228uBKjYICWArcypPctlTS/2TBUwK8FSlVk2RR87
I807bKfM78y0te9Q4rKtNMO8vXs5ufct78xt1sSp3oEVGmVJM4P7S8T6wzbZ9HmMwBNVTMXhEqHL
QlWZTthRajW0KGLypVo0kmYHlbj2eu4dCmUEp67nRST3ca7NhxXpongnUDxMpzjD0k2optBNYWF8
Vb2MkLTBLfn896/1HLX+mTE948KUU0owXiIjZ970rw954qD9VrFM1yvX8pm2fVyy3ImoapTaumMW
DcUjWsLlg/bKoQ3rZXJZCHgGu6GBK34Kta+KbdkiZM5WRDqcFU9RPKUPf/856b8shjO3nuNA/0GG
/gtPn5llRRMAGZ2hfHdgHcZelixOpo+NU8GW3A/sxfRT4coxGHVJ4rG+jQVorFLYYWphV+TizrPm
OVpHOE5m7ORLfs72lIqu6qapB/MCBEA/xAjKvTfDJhAYE0t/x2K1QAaOOArhSGafXCPSEzz1/p3J
PJzHztEXYTQsTqXn/3C0/Vaj/IQbx1nOAKgyknOgdUX8aw2T5AtrpgKt0Di5Lk1gcgQxq49hisBc
QBdLPMJAXF4U4zTtbYggr49iYkM1Cdd+TrXPsHDJFFVhGxSkBCWHoze9ckAX1fSudTt+U7ZOL4vI
AxedhHhdM6L2vB1vzZYvjzC2Ec6J6zUDFImFWgpW8wAKc0VrmkX1dieixX6Efmr3iVL1fTSo5S6D
7w/Osx3E96XoxysxJOsNTGbUqha+x3NaT9nBDsn4YQ0tvJskbR64qNcTJOYBICSrkXmM2fRhzdLh
UBvyPOEyvKNa6LZEzn38lEYhOokWqbna18sN+gN2NclcXM2xbw91yGF/8tZjXbu5lA2cjnhWrKyF
0/dewXlM6Jy+9Qg4DYc4Js0b3SBF0Fw1h2yw9iXzdfcdYTWAG01L4TEBjThAb6GPW1QPx3iEqlwt
FhhPJcetOyHFtN7CcEtDSf2kXpdlEiWHK1x/yoiV3+xmrd6bVKkrBTyqEnVj8iMRkGirBmKIOoDc
Cq9ZHelin3f1N/il2ZtAHLUHTxJRUq0ZWvX9NLmANKkDmTokDYi2pY+uHbYDmOMGmAxo0y80ldEF
OonxIzZVf2RRbL40gBev2yyIo5UNrasaWr0ojSX1MYcLcg8XcXvGc7JgEXgbqX2Eo/QKNTGE5VaB
Dt5NVi3fjF+itwAx+5GhPZNgC9dsj7ZjHs8yZvzcgEDcd4HSu42MCoxjwvRuKWT9EVIxKMgJ7aoq
g0njC0ugBZaumdfLVETyW7dqBJRz2kZ675AQw3+GfusqIb0vSmL6/HPjQv9Qx6zdyUzE38aGyzvb
G16DclGAs0eHK9nP9jp1W323LoRe5DybH7tE9e8ZmF448YDP0IIXbAVg53qdVS3vNhyzBmzuGOUI
1458TQdowLjiSwMQYau24PkCD53kFGjUGj3CMgHAW1tIsKXosuEwCkTWQJpGY1+BlWDhPjYbv4eg
zap20/RKUrNmO+rI8tq6PtwCCKMlJ77dabE0pW02WxaOsVvlW/oMEV6+TvUqdhLu84OSuATKNiu2
izqz+X5rxmM7IxqeI/BYJjnhEM+XdQOpNnRXQRT1esFqBGUjmkclrK+b3CvxxOphuBkUpofG89Qe
qcfHIq2G2znkB3dODXbU8h1E1V3RJ4KXGvLpwRZrshNLikCtxaIrYni/DUTck3P5m7SQDOkiSamn
OCstJLAbMcvumC4JLyXyKNXWIAQ5W/7OWyYqEqnkFlp2qOAyPcIkuQrDCsxfsPQytNkTttG9ECAk
2+2tabf+01yjlCJ9i1T5xD9PHHf4iJgw7nUk0dtkrZzE2gxh/fLDiEsEFvBUYPgnnP/xFAJeGQdG
QmdWf8RmLA7FnNmDUg4Z1gEJbBKKZjzA4sN2dZlxz9PsEFU5gRFKKaoqNet13HbGJamCnbykCKDW
K+YIJM2i9X4cu/PYA2fHm7ih8c7HI2/32owEyB7UByi/nsuqa5mGE4pO+DGgPbinuG77Ml7iqDny
AQ5QuUCvi/ekB3rQGCJfILzAEScoZypj0uHOQG884Q/fercMDXI2iX2Tvi0QFo9idr95HFrAN0YG
5mzqT2EASUQ1LI0o24ZriUsOTOS2NmWE85FXnRkjhjtgoBcmrB6cDyhPcJJsuhRJulZt3DV12der
PEZOFa8TsjXVArvrLIH35uDqtXtsZsYOXqf1DYtWcCl6iywkSqgD6xn4G+V1rvP6fZjzKTpPBlh3
VsrG71WPw6aEETG2V8PYdi9OYCDCgCkFElz5SKDBe8591TZ5/MTSDc5csfb5vm1me5ROdjHErUld
MZN170MCSaqEwltM5bwt9toMC32PNtslO9OMOCw07Dmc/JwlB1LP2VqO3iSfR+vX/bap6FNCG/OS
FMW8d8T3D2EMOS+tXFxbEeezZtcQK4bdYCA2VZgJgDkCW0FoUkmomTtMLagxygLVYXc0EIyhMyP5
mubj2QIeJC9xFp2J+synu5ivtspm0U8wu9LiCrYt++CE6r8hAuS/wDgDwFrDIAVTgbu98jPhexiB
4qkZiQTGgad1yTcafy78Ou/HbstdqQOD2+kwXcGXCGvpJ9DXoC62Ys0f1qZrV9wRW+IOLNbqztlN
9lc5pjlgDamIgI9Dw4cmzgCeftAI3kOrqinC+9Sz+jDmHoC/CHVrynTsaVvOfWebi8Vp+pDHIb0f
QiEfZpjXxZlet75ECn4YLlAMpVM5wfF7zYfRfSqIJB8D64DAn8HIes/VYJ4KP4o7nJE0PcwJlFQg
X8CaKgG06u2MVop9WtsepyDsKfScSxPPu4AI2Ho/A/R45vC7UDsk/fS4Ze06YGkOZD7yvp0fOPC2
K0Qpk+Qihq+lyh8F6f9KO/92cNo/9RlUo+eZp3/2q/+i7SAD3ZjPX/7v/+nPw3HvvnxG/uFnbej3
f+APhSdGh/1HcDim/4BWlxZZTBKWMwo95XdJB1O/6DlGWxTI0+KXGB/hj+AwJJ0EpTEs2ZRnBBmG
/4qkk8Zn0eanghvdMzKUaDbQ3sNhRN3914aIQ0JORDHqi7y1Yj8SWKb9eVDBch5ZsMHdv0YqV+1W
ycU9ogD0JPIZwAx6f8ybPo8+mHWmEP1KilMzc0xGGAQwsVI4+57JSFbLBIY9W/RLImd6MRbA5suG
ZfHebXm9912yPMEeVzcygeOe+KU7INTef/Xdog4ydKg8eXdq6vTgw2L3oh4eCfSYkytqUqVQl3ep
q29AEPkr6Aj9dXMeE+G7Yb2TIscFBo58rxDIvxjNVp/coMgzGQ3/mngYOFsBoCixY/upiRsw9COj
Cy+zRtunAtNT3lWDhpl6pMco09upUSvZzbMCaca71B2GpgaSYAlkZvCO/NAGCXw4Fh7lySCz6MJM
qamGkaKGl7DbD6sALoSoAa7Cul63S9D6shozRlDjd2Y7Lnkd7UMTY2xMoUJWDj7kF3D30xlHRN5/
JrPbTph5Je5CkYUqToJ6ZEU0YzQM31AKqnNLYGEbbGmu70b4O+8NPM/bLbPmcUBGGtgcKhA4C+0N
6SeIBE1qC1mpjeVHahCHKnSzXuJQj1Fm1ZN+gV8iZhTItT4YBMnbkg20eFmdG/ddrOd9mG1/KRud
7YX20XI9TOc5I8h/gEqlaaPaY7S163qs1WivyXlASecnBMDX89iS5DzAxJ1HmcThPNUkPQ848Ug6
g2TmdrvLzwNQ5I9ZKMgA9HtkaRwsA/DH+jw0ZUNZhMQSOQZgQkhOZxitch6y4s167M+BvfP4lXbw
9tAIjGQR5+EsZt5qW8aY2KJ+zG6JMC9iqsR5pAs/D3eBaf6xExj3Arl+fs9E1jzQ8zCY5DwWJisw
ICbHhvqMLAmt2Hl8TPZjkAwmyozn0TJZAMYDGs7qavVDVEJMOTUUFGor86WclERwBDF0XFAdBlrA
IscEm7mlyHqcx9rw84Ab1drpdj4PvUkBaB/ysW0q/2MmTlCi41VPMSpHb0Qf1h/zczY3pshfFmEp
DgRTgWSJGS7C4lo6z95xBp7AcbOJGo/xZKMnuHzhDhXvZipnC340vkOaM9SAIKpMRK8Ofv+bBw9d
FQnm/Ni2UM/ttE75zoHfv9/CtAzlmAUUU5oKnBXDVDwD94unA/wu3Va0zgt1WGhtFRJ4qN6BgLFB
XGZZ6tbrGBeYKRFSyLMqdDPo31zjw5VkOXODHau3fA/X0b2JAW5j5VE0IAaQdNCsilzLPUePUMHK
X8EAFSjAvZnFwYyq/6qArHxEM50c0wHFygX1aX6qPXIdIuGGloTKJiuzTSJC4V07dCUoy0w9SCyt
Q5i5xyyntEnUw+QNMbuVL1gu1jXwcTDBpjx3y49zi1tZRkt32dJ8Og8zccnbaFe7hzDe7+q4/sqK
7Ap8Uf8OSiauIprQXVxTc9G1M+KpAtSQLifkO7/yLQlf59lOBejsmekynlbMghm3KHlklmw3kPsR
cmlrL+57ZE+vXN1zvY/rDWAk5oqtoVSDBbAF2SCtLAzVr4Dy5AMhfUP3UEzjz5I6YyqOk7zsNpVS
vEKHWoj3+S7rXXQI8NQ+MIyusZUaRv3ENunmPaK787VotTnPZuqbnRi67UXPmQSgXqgBIZe5CSWJ
4m5E3AEkG5pqiviTQlQEbVkw2bRnSYTlznsPDcW/re0yY27ZjExg3pDLnmQcuh9FRA8r+liwSF/O
GyJOE5gFZ5rutMkVIkinu1MfgQNfJ9+85g1P3mI7pq8co7u+Q7YHq6ks3eNHm3fRnIIe3z4HG71A
7nkYC/aoOaPVOIP8a0HpHAqRXbt6HPYuU/bQeoQJS+RKMWpM92q8DkAvy3RJn1cNOMpAMpsboiFp
aGzaeemhiCTA3jFgIb7AjJa2bLfV3U8FtLiJJN9h7Qx7mbD+9hwDu1cjEhRGoG4d2E1YasSspg8x
whPlss6PCUJGX1yuTCVdjv3Q93OOCVr2clhDut/AB+424G4nChy5ZLLXVZS7b4Tpr1uPFDzjfE9o
Dt6Za1vNqDEwAwg45NK2yA1nSqqST1Gx0wX/0jARnRAeS656gG4BHMUR1rkqMOpM0IqzlIIM4Uc9
y/vBISJTIUexfZDFpj86IO1VJ1r2jQBOGRBQDQRjHoqsSD06rzWAclnYhyIx47XakEppW6EvxsBv
DBE4hlL+nfV+2+UTgC1wFjOoB62B7ZF+USWOwXpvZ4WTCpUHRqiheqgwUs/fpjgASnzS63HFUbnU
2R1BpOV5lpu9GtYMLxCZ3UsQKzPiusgXIHjXmntOgT/TDZQSgMTuXjaru6mR3cQOyvVndybZaa34
1aCoRHIauYcRhP1rgOAYY0RZFw5Wxu/WsFdVsxoHaj68LbxW+zRv3I3EuEB00hum/OW9eQNMF72i
pVgv1kH3rqTN0jysgmYvydzGScUxDaiaetq/DsqeQSWAZTmc+rR775H0hORY7DvS8WQHjbt5ZiaH
sNLVcSCVpWuPZmajBvPExjy4kvDVIfy99SNIcLRNbO9nj2YD2gMuTfQ7ESqqhOv7zKD6KTGlqvmW
w5aB1g8Ggp8okkYflV7pe0FMtJaQuOunIe4YYAPPcQMBNbQlswVqnz7rRV0htM+BICDH6G9GpZEf
m91D4xly84jqoldSq8t1NVDWs0O0rjgVWugz6sKoaHzQE1++Q8HTGiGnSYqq3ppC7sbcuceOrUiU
Y75DO5dpOyUpMKx8i0tlQ9gbtKMIBYEUeVGs1/lFrDPByqkHZNt6ROagQV7ganQnF6XT5xQFDtbh
gjCqhgo5yNocLYUKi7yyXbLrhSfXESqbfTT3CH8IMx6g5r/NQ/FhTUm7J2isD+lss3tMfKz3K6kR
kfBpu0NPOZTo7IuKofcr3YKnUnaiiffFxOQuACNAgVaPp44gx1mKZRs/phgbsZR4FchLdT10DBDT
cdi1gar3JetBQHYdsfvaR+w4LXG9A471NqQCwYtZkNcmFd0FdugzXlz/IGVi6GkzfR0q5OdfVwxR
gLicta8wvyCwGRuf0g2J6snb9gTxsTjmM9Jc2YbuX2GixG6MIDug0ewxK6tly227uBW8dJim49A1
yC319Tx9wcygxO+XIR2uawyROmrRFm0F3hvuVJX1Ay5mcC6YGVa4tvuO5ABw1bX33XZhtnS9XDle
DBhZhGPLqXXh28IN1IaOZuwaMx1/s4D/twP9Dx0oSA6YWP//BvSn/yvDP9vW377oz6aTgh2A8hvn
KeiZlMFs+rMHRWf5B0eQ/AONIBKASDv/3ln+0XQS/g90jgk0oT/70T8mdf2FCsHg2H9n5he/WNhJ
zDH2CsYqBy0Ng/lXlwd4DMbVTUt9mYaR69dlqPs9BrzY+zqKpqJBFFzk69Ey53YuxpmFkSGifpln
kYrrPEgdEDcGUIte06jpMBkPA0gBjYEiQiIPMUYlX1RSRCBHQRqqk3ZtSpAzQEKVQbWhp3iJTF8K
0kCZEm4zSEML1gJYBUaKPGbiTqg2Mb00Tl12wKBFiUJm0sjt5xNMiq4o9hq81jcb+rAD3gqHAnzs
HWQoB98FY/ZwatUbos1qAQW/D5SoVw4+n+6TFjT1VYqJc7s+EMcqDDVwbn9OgoMHGhft08rFafet
r3tL7ifUrtdd3K0rRPwYTdHeIOCHNABmexxIk4lrfOIlK/vQEl2yeSOsBH2+4LxqVcFQqTsT9rj4
gB4p1N4flLTTfJDtAOEtsOB91Xd8+prHG7RfOJz5RwyPyo4UtxYmSawpdDDuo/rJEpkuaCxX+AaH
ga4JvevY0l61wxKvX2gPVmGHLgoE1/9j7zyWI0fSLvsqY7NHGeDQi9kgdATJoFYbGDNZCeHQ2vH0
c8AskZmlujb/2Jh1L9q6ujsYZAQA/8S950qwk8WTYYEpPfihhHwpe+3FyacWsW0bWmngMEyDaurD
Ce3XWTci/AjCrO+KgBdV8Z710shCFrSgv8VNX0NURafWdu+GqWnWZWRDSrzUOEfT+lqm9siyFhUp
6wCmr4AMcHhw6M+vibp3Re1vkAjg5Isv1ZjeaSLBz+WBT5Ths+PJC3TH+8XwB+W13pAj8W72oX3/
g/EN80G8WRxRqVfC3dTLgx63HctfxsFAobDtYoUrw57Ru19elkP/mgAKWscwY69dD3RHUenWChP1
oZnmeNX0g8sBMgcfJrmkQk3PXurewpb7iAnn8nezHOak6oAZa0IVPNhH26H9qGxz9+GcM8KBQTG2
lU8/uOdYYtWrcDQWQC99es5NpJW4hjrRMqBOsFTg3z+2Yff5w0/nCRyRLd7yDQKLJLBrLcXc9auz
zmUHeZA4mNaAZ+pNlaZsDVXk7zJTp5bQzSgQY/9KEXcVlX2Jqc2EwgICDu6xjaEX9x2smvBG5rPw
1vYQckqmY75W0uuuosZMbqyhfaQ8y678NgUf2WTFykexGRRO5+IRzB4HBknBhzMvxkG3MR2WPuYc
W6hv1PiEm8g/f/Xptdm0Usq0Xiv812ak4sU03D3BYX1vRox7DMM3vmGaK6SBv5j3kCsUl00pfs4T
PzwqGuugc6wNtzjTXNuu15iY5IXty/A8Ub76gaybBSukb1WJ0H+u35PIo7bREWFMdDpsxeDQgaSY
szfpRs56lqYIYLDI1Zxzh1UQIoTfg3eF4MgCKlbsNSe7W/3m/rPpDCmIrHgXNcv6uW5fXHuoLzz4
FfS2oXcV1q3+GPuGG8jMN18EBWuQumxzG/Sj5bIdyJgB1UbtXZUl5rOgc4t0vTgFIYl2/FOs37n4
nK+xuwfDkMM8+s42KKPK3vj4zPwmfxct8NWmyuVG2cyGuokOBWyUfa2hoN4DuXhgPDUBG8qA0vRV
urJlawXioy2P9rntHDgMjDPuN21XSHwWItMeR0fTWeLOw5eyyvINwAQku0UVZjCSDXttzalJWwDQ
bIz3PTLKW0WBvhMVs8MqpFeOjGUngf6a/6QhyFiciSamsUcfIvY65tSB8jAMwaRpbxFPk1WUYnqo
fBc+7GJYVGlhbimxXWCIVkz3C52zHfQvIk24ZrTIZVXEpCGo/YlPwnXqLaSTs+PXyL4Kxi447fvo
okr05AdH4ygHI2A+f66K7moWVvFsVnnLTQFXNEWw9qaktdOszt6mBU6ItkQH/WF1HGQc7yyAMIGv
JkyhsmEeZkGf/jA99hRm20rTkI/XBbdz5h7qvpxWYWMdUbsGgMVxZKA5wE3qpJt+mvxVH4J6dPoZ
I5lhPRQ895SiWs3zktHY93bIMmRNUVp0HNHiiRTdcOXo9rCP2AZd5ckMhCP3R6ArQBu1vp9uh9y9
zJDa32Y9zTY77/44p+KZnxquKibI6cjSm2cDjbM/nHjuzG/o8kMWlfIl9xawbS8OrT07QVyo/txj
EdoJv3nR01Hf4B9OoS/31aXeqvYKeYbJLqT1vJ87a84kV3ghX/sZU9IILO3CCJEba4DlmcFJKx5W
4HPFoWCKexz5IjH/NZi6DWwWp28sl9wW7abpvP4KGhR+8c5EpbT4Lpl1VYeR1ueIzQOGhFFrO1V3
sHkQ9N026Kz3EwySDcJoOwAZTW1SR2DDXEZYv3gyZ6U3KZ6VIakDYNkZUxGOuKupmqpPopwyqNLt
g51nDSKL0AXvran4HLnsai22ZMlxpgP6GduDcxJdqE1BMyG9CjDCT18+vJx4BfWtz3PWopIHkxdX
NlNHpPtGcgBWl7p8CXIWDi1WiRQ4CjxITfoGpVvLk63J7JbRUVjgh6kMP7kwWqOaLuJ53OXMpL7g
NbprzFGPbtzcyg1wcL6KTnoS0zrOhVs1QI3KtFq3hW7ba+AqY7/zC0a7u0rr1bDLK0cgKSubbL7F
r+CVOJMrxo0s+BLlsnJNpyHQZSJBfgqWoZ+7weckGaVnPRnsopnnpdzo9wWVaop5JrG1jQLD3V/5
AGcsxnZD02BbmGFE1J7LPH4tXYSrz1qjZfEaUyB2a2rPprpptBRpjxiRfhx604r6E6MLFQ6BQ505
HxwgeRuuq7zqA6+IzOqLMmeIGpnVOxd1ip+I087LNpMl2/4Wh44EfZOziKTFyfwLDtBkvPSqND/6
ESAUAL4q1BGZp+UMUUKfn5xmLLdV4Zefu5L5b9ZJhQdR4caRfW8+5HPPmAxT1+JKmYohZLgAhaUb
k/BFOS3lmw3SjJPYQcY+j5fNHEenvp+LEyKSxj7qPb9T0Jea5zIMsNWTbFOPCUKJCAqJeFqeujwy
sh3iDeZzfTEZ8YU/iMZnGUuNuElKZpQXEb5t/WBbjRY/sFXM51fiTudrzEHeZadrVkEJk5pNUPaJ
I29BQDoECXgJQ2c8FPOwHfuyO8+JHp262O/PPHKZnaH4D69RBPc5UNXMVZc4JbUvY2+U9qvVDj3o
B88af8YkNb9JK2q3JR4O6+m/O8u/TrL9vflbmre/7RjZUf5MaO+3a8qvr/mlYfSIs7VRH1pswhcB
tEOT+EvD6AtyBVkX0iLCXGLU93v/KIjnwDYlfOwq6FeBAX+7tPQMEgmWlCKbPRwN4b/oH3/QcC7y
d0TtbEwX7vEiCf9+ZdmUY4H2pan3IkUP7A6Hzpab1mrPJuf7Nx/Mn7Sqf3wrwRaWJtVG/YJv5Ye3
6hMGo8Kzyj3a2BcU+G9dmN+b7vTAB+N8XbFjaviLtviHTaxjLbpUU6B0JqgEoPT3f1Y7RPYYhpbc
h3rZkx2CtChJZuAwcf5Puu4f+++PtzJRGgt0M2hif/izZJLX7uJV2Y9Zfc8H/coz6zzK+PD3nx7f
/o9/k20zS8B34C/MbBAF3/9NhAyUjhprc4cz304VNEiZ2Binv8IXwzirywTsoDf04y1/q27nJyua
DR6gzax3vX9UUdXcdDHH2sa2IKZ/HukrMNIL2y3vvcjJgGrSfydfgAIVwF5q69Er465Bw4c7J8Qd
z7pqrNzdKA1QQVEodpjQJ3uL8biC0ltMd/4whM2Bo8W6Sm3kgTnivKOHEI22aaanY6LdHaM08VAE
JsK/aHDTHxMVf6pBfMAmcgtoUYjQSAZIAO8JyPqcf047HEflAZ2KtFyu5KyAKI6DeSLAJEM4XAN3
GhjK3aoSeCrZG6HLMHeW+gueBJhM0+QMZ6VcE81h7PQXPHeRmcbWfNk6Qjz3GE+NoOrso5RRA/wx
Q6eFr2ndUS3cCeh6+i5RaXertGzcG+V4GXZes3awN46M81rbuSbaJS1XM2QGxh+ZVkUXaq4ytara
UTnbxJiraYvnop/vHYrY+Hp24v6+9wr9xPWZXLloiZ7qgU6oZTO5czGpnpEQqUca9uxsg3Q4lWMH
BY0KT1zZHkcCG5HGIwimqbaG1eovo8CLlzddXgbs/0YICGTrQPKMZJesjNTKbmpbr1jA1VQR1dR4
B8YD4cabKvR0mEVleNASe86PsVY0D0ScmA92F7N9t8a+hVCGUmqGh+jPyckadUAqNZ3vFc2DvtH8
xYHvNmnxOMU9SlXkX6ClSkufW9RYAEvBYg2aq85F6o3PqUvYzN6Bl9kEfKp+o4JWWFP3KbZLH3hX
qhSjCC291KYy4svHrxxgZxfRqgYVtAMvHG77SkD4oEYCRWF11pY18bARAkOnik28mcybbrKJBVmZ
OJV3GC1q6zpoKuiaZN04lB12mSRXtTYAw5LSvBC5hTpvKlrtxJiphpVaNCfTsW5dROPHrjcx4jM7
uMwLBmGtquPTqEnfOCpkXCDVatm11SZKqlj/YhZjrv0DOVr84SnDg95wOUQQwLkcDRxK35pHFFuD
mI/V39VmM72xgayewHnp01pk5Yg211N7ChB50MEKn8EBtmoHZml4HSst/9zbU7rt+j57knrR7Sl3
a2BAPuxMcGfMTnyIpfoVvPLoZ+56h12tpdTWQ6IarkoeHe0OWrO+GxsDKcB/64r/pK5YRiPfHAB/
kEL9Zcr9kr/w9cW/FBikfCFqMoX7oXtyuXB+LS/8n0xH518cS+R1gcf5bTxtEAPOlQQdXIeRZkF6
+b288AkNw4PnO3gmvr7qX5QXyw/6ThLlCMvW+WkCB5D7x0MrGRzcQaPl7x2aJyglDhQlIN1qTcZS
+I4sRnuZIrCIedL314ZJjU9CkNmi2S7TZ3Jq7nh2IAf5gmg7oi+EM1M2/oXdy13uGi1z3/INt/0X
C6yK3TaMLsK8+1R1UUHzace4sJ0OgoBKhB60fpI5gSWk2zAOcFBAzQzX1kPhMUFKo+E9U1a0k0vD
z4YqPfHIQSDLeAuDh54ewqhvH1BX8auDyN5PseFfgFZmkOuZIj9XJPvA+ZyfGuJrdlNkRQHCFrG3
QsbY41y7q6jOH3qo0SfpiD0MB/QPjMAHlmxG4X1226p80628eCoqs7x0C7O/b7MyCXA7zK+t4WcP
WpTYT2a6YEKcMUvIWZGGzcA0U/K90TloEHF12tpLFASRroLF9z97r/6/SzL5S7cpT1Qci3+zECrf
4j7J3hY94utb8xaV89u3pf7X1/96Jy75oSj/fBBolGh4T3+7F7kDf1puNGp5EzecvzQVv+oTeRV5
JgY3MZ48/IG/3YqkYCKrwMCm2/xUHTfbv6r0f/RBIZvAEeQLmhCTGxwty/dnCNFCORkKfXigPCsA
0LsF1zsT/fGClUcvPvue13nrzEiH05yy8EGz4sCXm7UBWGYVZfHDDJ7LvtIMfegDet2wuy60QrZr
nO4D+qGcQAdKx8mnRLDmuyGJm/GoGaxt1qLKq8epTYaDHC39ui/N8RJEfLqtZw0OVu5U+8weK2RA
LQJqS5rs/Jtw3iWmJiHO6JJRbwTgwQCFdUBG4iNzHgt3L9jyIBZqu1uJMnidy8JAXe+KbQMvmNiz
2JzuWt1p8CE1kbFTTdUcY2bbO9p+fZ/MjBwO+SIl2rhWgVqYmYx9UNhRTv3omgpwcDY9FZrmArur
9WiNh7NkxDuE3cpuoJcFjMyhhfZRBmSGypsltDHVznAyKtFkN6PTlucB3+chHCob1EkveuQKeWtJ
1DCTdjnMHSFHIxs4ILAItVcg5qJHlbfgT7DXMcegyWl8DH3NNF0LDdi0tSoFsARz1fq9/4ro0z6l
DG3GQ6pC69RW7eRukDH3Pgot4V10eP2ZA41q6jYN8DD8Dw2T/B0z9pkVdFhczSDx9AvVxOpc62Ih
0+NTY1c1ZPLGi5KJ+XHZYhYbE8aiSLmj4rYLbf2U+zI/svTXTonuzTcIqZCSQ12+ax2vzY5I57Ts
PpuK0Nw7Q2+8wD0runu2Yfl7yQ9M1ow/DeY/JCvyWLfmxtqJBjEFEym/gqdqspNZqOcKTIqu1wsf
XnZb+zTFYXMm2Uw/fyW4kjI53cVQUFdOifDFKJP+ZSbyZfXnONdCOu4rUCzjpV2QrkJ0+ZKhpkaC
9X4Du0JwXc3g5O/ZLYkIFkfBcK8au12ZiehOGlV2by2kV2au7aWvdRUWH3CvqTPaa7MR8csgu+wr
93XMHcNhDp8Z9xTfHewVYDw6eNrJeGFxQeuia/4uKWn9GAMl+ltZD+m6raz6pGiYc3i7XAFBGqYS
CjM/LPggxLZ+Me5DV2cA5gmGprkV6pe5mbDk6sHEzmKcmAROiiwT5MH9lZKglCkYqhwSztyfzRbB
1wc6th9lvRs9oL0Swc1T5WnZXqh6R+ZEDNSwauk1EN8tUJfhZ6ew6d4rO/U2/Cy+VAjrgWCKkqxl
TkUZgYdYY/10H/0q3dqjcxMvnoQR1LsbtsUdwHJWn76Hb8M1yOWrpw28lt00yBRCF8xZhsb2narc
hzQc7j+4s63dubi/5rk9p0xog3RW1dZveu9u6hPzDmorZfDvFNqwM6HkDuYtysviVLoR6Z5uXu5k
JZ1Hq+lR0wp6vz/QaPXJCjlByxDVTVEdCqOLrzKWu/BMnC8w0oG5i9i/k1z2oCx+5dJW6Ri+seqY
P2l6GG0WLC3Bd8lV1Tn1qwHU8Aw0lK/sP4DUGpOtreoQ1HqQxXB9P3C1U27429Jw2HX+zqwV/swH
xazdglvLTSSQSEb1EQ4WnqbE1cyggSR8H4YmOjX2huD/QgNEvjWjiUWuaaMYW4VOcfkBt7Ul+6k0
F89ZNeMDMc2hQyo2FOcFdTu6oG5dLkY8N83ln+Fuh8U+KvPik4Qf+UoDqL3aTd8/j0Lef7BvvWme
DnihcA515qe8Hb5QfPmbLvUhybPn+isQrplXzQaj4rjFOT0e4Gyx8upCfV/x40+o1djD5uEZAOWn
vjUeo4wLfOY72rO5fwKfop3/jI6LwRV56VTc/E7IDdP2fdDam0HNJ2ygBCj8FSS3NoZuK2tQWJld
0/i20TqLtMvfibmxNx/poV4/oLlgDrOAzi3d6HOVFisVoxJWoeo2ZtQYqw+Qbig6e4f6h51dgTl5
9lEgMBSEnLLsNAudI+aDqRsZxqOeuHLV6cPxB7Yuwsn5VkCg39X4VfAcUkj/LWWXxMAy0EELHTOz
ek9iWezDKWUZmJppu4PYbB8gB7c7LS9SjjUTByOWUhC8nVDAR9mggCau94VpQq0c6OPJF6GEt+tz
2qK8mE3ncdDs9AKcHvdr6WjkZZJW8ykDcBwMWtSu9X4YrlldlmtTZitCZ5qjn9dvpe3oO+h79Z1Z
O+R5TGgBIwV1hokIhk/DmlrcVcrZIyxHQQ2OK9DqOd6nvenfmhnc6iTPjQOavhrZ2UIAFrIeN61d
jVu2VEiq48y4VLXlr12kXW5veuxVk+y+Sky+Gj3FhBCP/W1SKOd2xAK+ruvZ3+EzTZ6sYqGmi+QT
Grj6QE4C6Rix86C4tdZTvTJ5IkXQfsqHPlncSEU13RaF/mbCNV1lTq7vWa7ZxzjpXvoK/A2UvGiB
s0P455FoHS2V0jNgYipJYoEoZuneTdezmAlt7c6SWnlUsWug9P4FPNwa2iZ3XQethm6Off8AfQCs
+XXpmhoY7QlO1mX2IfUYv+o+AGQhAqk+BCHmhzjE/xCKyK+qEe9DQoLufNGTqA9xCRUKQhN90Zwg
TdshERAY02xWGCEmZNh/N8hzGMY5yvR20PfKZ28mY+OybSuJ09Ssz7MLJOBUdnJQbNV8nNQgc4c7
BlQzVojBm24R6+NSCeOdNw3X1ZR20VbjWn+Xdu19ZqRpb7KSJVdY4lkThhzhvHvOcfThgNMy4Zsl
2uVgot5ct4oDRcsa4iKrJtzxAFZB5+U66qV8azfkXdcMszL3Vnidu5c2axaW/u4T19fnocySiwnb
wn7C57xpZFvteOhVG191VBSYU0DLg/zZepZmHDu9xSQr8OGCX8N4EjSd/mWoWutcJV27i+EMPyAA
1l90e55J60PtvOqntr6yEQdcCqnKtWdkZrYOxajdk5IFcNxGZ6QwwWOt65zqxtETuRH59KmmkFtj
holOSVhMD4mo2Hv1g56dR9u13jwEqY+Y2Mdtg9tf2/jCIMxAsZ4OdASSz4ka2a2OdiPXaJ4LuR6i
fJDrSB9atv4I/a/ghFf8c4UUlU49w8nJodzlt55tBeQCS2zVWcYyfyPCerR9VFd9mVIjNo3QkGea
CCYKitC9STDmvIETyqbWxoHzwlgZ0EcbKvE0S63p9oAIqytvTGZrb6shwqOZCPMiHSfxyIRavw+b
lmluEdGQeGWpR9uqbXL92vfB927sqEoevClJ5Fc8xH+1kP+ghTQEHKO/6313/VvxlvZv3XcevF9e
9nvLiwTHZa0B6EfQo9JT/iaHFD/pPm/iW6bBCmwBMP3a8hq0vBYTTRZP9Lz20qn+asnzf/LpaHT+
dwx0zjIl+xfjJxrcH+dP0H1Ya5EnCjeFudYPSxMbIp+pGcgQehcQQwy9YpMiVRyDSm+Mct3kiZnd
mHrskuUlNG8DeFSbrpXLHLyBlLoDyIfVJUJBgbgf+x05CdJN9igwSlTmfhltJXn093rf6W9RxoAd
ZFuRbpjYR6S/JWVfHUoY2pxaIePpAARtc9cZjvGOotFBN8/HgN4hm4vuwLHbQ2vrpLkiPmmJzTL0
rDw7BK2Qe+XlYiSDRY5n3lVu7TYZqUT8bj6hJSpuMw1TR0BCe+itNVB4DLiNFOUSTuawRNyhO5zj
yBE2WTiYcss2GZSBaygHSbmjaOeFrxORVVN0oHpsx+ZKZ4q8bxCw2bjCO1euDUOP7pyipb6PQEhU
K4T/KNdtfr/3UA5eE+g2NXmTN+kNNAaX/BQsgytDKOvV8cdWh5EQIbhEAe6qFf0J8i2SnhP4tyCt
cVv0NWhoz5NuuIFdWD4i/pyfQjkJmLGivQrT2anP8ThxzCpLxG8DDJ70jY0GK8u6wsCzPDuyL5w2
TbWhFM7KDVfgSMGCEnWVTYa8BXdYojKv08o7mjWDu2dmAU53H0ZVOd+pFrokrUOaFSfZAj7GZCQs
VD+IKlCEOjmrezF4MBfY3GRFIMjOQQMGucBj7kgOC4Gi5qQFbtE7sFTMLsdNFqpmvgD6Yz6WUexd
d2Mp3K2qQvmedkgPVhkiDsx0Gb6pwGlDDiU1QG3F1OEgUXXFWME0jRuIlG7p1x72BCO3j12CE2Qj
+Rqcra1ZCRiLsBiioNMhem7tbEyLdd6PBmp7QIZxdBOLmM9+jAdOdzDkVYL6yqRxah2Hcj+to4xo
uURPbzITICYpxxlrlCGr24u+GUAi1YuXhSqAGqqvs+tQObtuDM1gWLwvY9EBmVCLIybHGmMuHplk
ccsU2GY6TRJFl5hYabrFVZMCUwFkidMGjjRCQo/MQ22a7c24GHKy9kE1bhBi0rF8ABNu1cJAWhw8
xlTl645jHU1Wc3T13FsnH5afWY9RFy8+oA5DEJssd6NZ9m4OqzN2p+cKCRz7K5xEyeIpAmdUbUKu
RA5/NPe14Q5AqwEtVamlH/LFmNQsFiW/1fB6Eb4XIVQxmPzgZ1KLsSlbLE5kJSGzQ3GI8yklhw8H
IXYo0j/uDfSWe8TDE5k5DGm8sr5lRwoaSHtE6viGE22nmzVe9MVwBdYajRt29y9YZ52n1qELGxaL
VlMpxGOik3vmD9W2X6xc1tjVfF9qZzdlcXQXw5fVx/1VvpjAmsUOlpQTUF/dbC/QID/Xi2lsTMm7
UB9OMvnhKmMog4LFGAQB4TlVRh2UHy60fjGkhXaZkqJGRNojKcjxWosX71o7YWMjTh1Hm1zMbeaH
z42PdHhQfmJtuy5LzpZdox4I9eFEAkB91YVSf0f4E79r82LUY8S3tlPfvSGXKnpBjBYd08bikWYz
fc+yNLzKAdWjTua+fZNh9akC6nzbDq2gYAKsU4Nx70z7VTF0+Z8da///Slr0TMPB9v53JcCfJHn/
9qpfKwDvJ5uRt4PxgNry+5m3/hPmevwtxm/G+18LADz5CE54GYLJxSn/TQFAAjgT6oUbQX2Ch/Vf
Db3RfPxYAODeW9QSVCIYYf+Qb1xqZRgCzYgO+VSYL0vq+6OYGn1f6mm1LSByBONczgHNSohNC8XV
GaVBezPBW2MCHZXqRhvMN4zgPQ8g/7HuCFUJQnJRst0ybb+eozw6C5/nKmnFbi83JvkRQKB9qyL2
tiC6bNUDV+WA1SSVsQydL9IV9g1mCP84TXn0nGpmdW8nZvQpyiVpF2k7d9eyN/T3tFzqkmoET0Lj
UXOEoxEAmhbTX8l1b3eqODZjpsfbCiHnS+ak5bNWO2THDFVdwo/52BJ1pquSo7askbB+GO+DoteH
NzuVpBaGBKodpFnmNyP641WNiuC9XTZYbTXzrMazVZxjA35YkDkhkQ7j2N4hhGkffM1LD6QxWJdj
mDODl8vyLIsjg4NvtkOXeFeTRRuBlw70fMosKgFDtSTUZU2LuyJn6NpzZltbTlEIT8s6sA3JIzlM
WjJ+0WOjRRIvVXYjvQHP8VjNoKEz4apik0x9djewslOkJoYTmZkCDTnAsBPgZ/FIJGevnxKahZEI
0NwG0tzG/lGLarJO3Thx79PEqt7nPDRuAHGmd6ElJrHru55LoJ0yjCHGqD8qkDvDmiwwgECaZ0qm
91piLG7wPLx2HQJl10YI1TpIVZ/t9U6Ve3JN4oNHHMMV+NHpXmRRRISdC0W+N0Ig/ksao59jCNgA
F0zJGEo8e681iElXppvOLyV/u3+ZRKn3nCF8+FykBKqtOGNQps8zNlTHKRrGFsk4v7IRbvkvRtO6
n+yRVFXNapqOiLaG4J/QyNKgsNP2KvFyY014Q37jzAlYO0azx7FOmfCCS7vV+wIBaCud9BPwI/MK
KyoWCwEG7zIBnjoE1tQIZ4WXiat+sfBrhJksZ0YSOpP2UMIPRwsuQuzjE1E/pBrWmbn4Vup0DMyo
tuOVx4dUbRnyT7sM7btDIruYyEpEFI+YG4FacYsNKa2px0SeBumHb91AwyKgIC5+dpOMMyZ9iIZc
wEwJm4kBogWiB3IqiI+qInzxYZHgkedqxi+f2hapVXU5ztiZjNC7z3uRX1UfPnufWXKFuRf7vWND
VlyrNq4fCEZ1ThPj4lXPpP250L2nwklx8UfhRJZYEwsbxz+O1VW2WP4BRmt3Rt4xNU99fWp2pRHG
D/ze8nIwo/gY1v2sbTwozoiECP7a1QzDxlXlIGC+YP7tqU3a9bXc/vcc+0+kFAJ02t9qKa7e1FuT
dN/ubX95zS9n2LKdRQeBEtNyaGU/5BC/dbHOT46HOJMuEmYXssvfu1jzJ3QVHlxTXurx/2Gn+0sX
C3OGthhqApcv/FsO2X/RxC5r2e+oMtBTl+2vjdxTN4TN23wr/alCdk9JbJXHweysw4Cj+6KJRP4P
CiP+jh/fxSLRFrmkC/DaMX+QMTb0NsOs+82xVl1B7o87rwfLLfaTibZe6SimNLu1bpzR0be9kvo/
yBsXyPMf3h9wDpRgUHh8D8vv9w0dt09llToVqfEzx+WaABR7Fdc8DKHbkcttM7BzNHenRd28llOv
bpweP1bjGMYObMK0A1ojL6KuHi4rx0p3dl2QeddCRZco3IK8bZvnLrH8nZnCHKyNNIQRYCiccWVs
bDX45Fgy3J5ENKDpcllEVatvCqfrr9/X/2JTeV1iX2//z/82/uQP5BJBW4PzTThgir7/A306iQRP
NpEobtOs4AT5L5013TVaEW+HJC+uIAV2G14b9zsc98lzZ9C7whZ1HkYsjRvX0zx25Ga5zrRWbIDo
WNsYG83K6z1x/IdfdvllfrjmuBYsy0WGAqFaLNfkN98GTj7TLzy3OFqYMbG+FCSdNugejcF4DXXj
SC5Jv9ZJazf4lPXyQRH0vkbul9/+/S+yXHXf/x6uYUMRW+4/hkU/jm+sucwhmCXJsYRjeZxQxawS
Z4aR5Kc1aaYEgv/9+6HT+MM7elhqkRzzb5SLxg93W2YXMbszMzrWTt/e22RxEEWH90BfJ7ap7Ygm
m++NjMk9YR1pibTT5bvxiNl+qpnhGoFdFWrdMXY6iHR2X9zcbzbUHMdJI+mmssrkuRYtMjoLK77F
7AU2qistl2ig2F/jFmdvwcmUPOuZjuM8IbLok8+J+0nMmrdGQTKvzW5ZuJgZuAeT3BiMJMB2VGke
wbqqQ9RWSy5X81xpKclHCs4g3SypcBPLVXgO6Zvpht6+b4ryEiQreZSq8a5L0SU6uanjDRSg2tv4
MU1yXC54Jvj3DcuI6nK0QIYOFg3gqh/SFHI4cuKY3g+Cn1c4N5NHWCsGm4nFTa1BIQmiMCoAF2Bw
YF2g2xSRfiedcm1xn75A5VPHyXCY9ycRiD3FfK7XPfZFQ6eMdToQLksuUdk06WPJzIApsyI9Qkz5
jjiJdGs104jOYZpXWoLgoZkPOF79NYNla4Vj3zkITJPGWpLaIFYEU5ifR53A3BWjNedgNm5KP2nL
Vu1rvdHLPREwXnwgJjD3KVks6g4DbIFx4aALCQOFxKC5Kns/qjbYWiiP9KI0TKJyypxHYxqFVINQ
Xkt51ymR9O9IqGfzUfUqu4LN7CdXPokc/ZZoDy/dOA0C1XZFOI30LlXmKOPVB5/qP7M9K9t0ZcDK
8N+0HMkId7c7s9FjPbtxauOuiX1ccVOc50Q6Exusb3CAeskxIs74viO9iUsh0pAzR8XkaAHcgyhh
MJN2PyNqAZXJg/DkpIBwgomJ7TM4M6yOluAbZpHwc2zMJW1NBUDCnbT2QSo3fIkLNl/rbMLnvZos
QtxcI5vL40TAvdrhmoOEG+Vq2LY5+Y7AZtuHegH64GtzbQTQ7fJrmIwQ8ILH9sRAJ1ye7RHExrOQ
JepVL0qzJctemd2qSGMQH25YdgcZeaW/MK9SbF2Oxsa3N5sT1I4GzjR5tFBRwJEaOGy2OjPmp7Ft
+qDUMdOYbg0OzXONa599zLp07eKo8MTs45zNa2jc0/GRW9V2mlhXTDxBLoasrdD7CRSF03mOSKds
uOXjMPQPoc1czccDtYnlUKyrhl20m1XD1qRYPMN7nM54VZ2LMR9q3G7tZyIro9XcVeNlOjL9KlB8
dAjQF07XgVGIc6N8sCSAx53n2WcHA0qT3MEpVs1+6oV5h8zcOVGIX1h+aRyENT7GqItIr+uSg5l6
5hVknuhuKJR+GXdF/5obo3Fsi8LbcfBMZNXOZK5LZRwWYeLOjhf8STqiLXLa0X120j7+uel6fHwY
5vB/MhLdj8niwm0dSSwzDmP962P1vzuWf9qxLID0b06gP8h8j29Z0v5f9s4sR24szdJbyQ1QIHk5
XaDRQJnRRh/NZ9cL4XJ3cZ55Oe2on3sJtbH+aBGKUqg6szJeClVAIfMhhZQPMqPd+w/nfOf9zwuW
377mj9LU+GIb2GJIitBpsxZ64R+lKSQJ1IG4ajzqzJ9jLLAPua6BRYQLQWfa6nGv/liwIBe2bXQ+
7Gu44diL/JXaFPnir/els0yRlt8QK5Px7xYsKrCaWhkFur4qNXEDmm5/F+NNoJQxJYPejFxWqPd5
1X+vFqLNxG/ExMEbXJezGb4ap60bfhVYSoo1ecAmxtlpoeMA2elPjgVXnwIPKERkw9EBmx8Fa/vM
1xELaodUaKg79ZnA42pDcA+HEPbMWEXi23KkvRKE09t7wrEXJK4RcqfiaeH4gyee32Zn4I95hv84
Sca8onOC2QIt49WkJp1hQYbT60xQzxAhJRagUHaGC9ln0FBFYfKAYMqCcwweh2oyfJ4XNpF3xhTl
5B4ZFwRFdocaWQB0o6BPv06qzl9bCqdxJTLYGNe8lezD3Qo68BryF8Cj2p7s3Th6xGfN9KIX1UxS
3FrPMQRum9QLmYQTBVhuKicixmkgzYk01jouNlrN9uDgMCdPDotU9TQjiFArVIUtr5PjDP4YhRAB
IlDAxIU2yUNSV9+13tae5wXH5NHm+uS4dVt3gTURs5ZvsgXghJ4gWNk6Q+pE/5az1NhqEqfhesoa
+UxeHpuMLEh21gKGwvAIcK5rirc8JmEWGUh/1RdFduuOKTupNl8IYICmOplJtCQRaiSX+L9jOYCk
0oEVXCi0ZA+5J9H5NaRAQ7CyF5QVrpr52oq8hW/lgbqiLepW7YK/GsyFhMUAACqWQJR56y6oLLFA
szLoWaGRwGqApxUtYK10QWyNgDAurcm1HuMFwGXPzMnW+oLlquFzEYqLM2q0Ptm1R+ve0fLXXI+s
apX1pFNdasCopV+5fXdRKC05gRdigdKdlyn5ebGSnJcs43nhklUGyxekrEl4ChRIUpbsXptymZhk
B261yOKKIUKPtoRUzYaVjmxwuUvmh/ZRK+bGI6fYYwXknddBsBxZDc3nNVE8KRj4xFl2bCvaBnUU
DVz2oc5rpmrZOMHEEE+KWdt8mfEhy3w0P87TAM/PI4ALKHDL8iU6DGQF6L4K3by/noSyv1Yoe/D0
GhlR7o7tVaTdpzY49R7JP9iqyeweQyjft+gJisqPCAIY+A1GiJGeXavPeh5cbW2WjrLfkYWohyhH
8w+TYrSBCTRgSNdBWsfA7sZu2vVg51uurgSN7YT5XtsMotSfOwuRCElVcUqYZpYzmiKZ+L4H0PtK
fGJIlq5sO923OR2+gWOeT6BaiqvY8pp7oVnuc0xK7Ogjb53uymkePo0maDDQwhizfQdPAR/A2Ytv
cWK170yMgvbBiilQILS5MKIne8Ro3/aqVVucefn03ErYLpvSC1xvncB8GXa2LBreeDZI8C0a4d0R
c9tqe2Jz6U+neqwtuAqOPfOA26PwTZsd1A5g3GitHeQP2pqFrEoPPKxgLSThBZmvJxb552OlD87K
RZihduyAlbijKAKpMOP1+DqY6P1Xnc12mlgCwGkge6bxJU46FIR1KaDlyHEiZMCL8QiRkhd8Bn0X
fEsaeKUryN+cpRWe68tYow4Hi6YYHTZ1xLLHjgzEzYwcq2Alo3SGBjbQD+6AwYYkJtL9TX7CFkq7
6GDCx7BcevU8NQNEQDnE3hUpBrAkiElhhjnr5pIkbnnXBF+wx4QZ3iFvqioWXNnkfqaOBX8ImBmR
sXWUgHCHR0KmQTEQHzCavW9Phvai00w8RnYUkJw3hDPDR5y2ER/7yRR+Cu06uEa4kiGpFQ5J3aMx
NK8W7sUGNKpAP1dkDrAMLSEEosLxDSmEuWqw1V3UPzxsE2+FtwSqkJwtI+hnLFtL60bN0Lj8bphM
yyd8nX23Nqc9sexzO+U7VZJ/uQL8BZ0AdI1DzCNEx3z8pLNM5L7JysJPvWoYboYy76NLNVV8uuAh
JvKdg6r8SGgK6By8Oprn+6jopuyFGOeUZL5zq+GMMW1HVYvRuGzrgnYE/i2tSXZuUxAv0LLgnaR9
sdhbDiBjDSUwQUbinaDqJUxNVNxJiVE5B8b51toqEnREqXp2lpbJXpont48SuMDlzrLIbAhoPnl2
YHdmaTqvZ9mMV15fvPX5dAPDweAOx7dH2IH3zO98kDODY8AEG4B6w75HUgHo31OvNIW68odJUteS
mb10fsRaoyyI7WGZUde2uzWwbSYII93MOcVLAzktrSRPAaabc385Lq0mdsUr5sUNudxLHxosLWly
7k5hOJ2qc8c6LM0reRq0sUtDay2tLe/u27Q0uyaJzjnM4QW1vzTDfBaal7Av/dClUZ7pmPWldab7
YbR/7qeTdKC1PjfZS7s9BnPyLVlacNCxSzdeJPELefT06FnjeT4oInZBUeuuLattgcmhQFvIxzT5
3QyxTozhEdpHs8Ee4L6qZSgAkm7imcuYFLSWFj9PsaunG4dWptzaIUdAqWWYRCsIL7Y7wsIlUcZY
JPtx+9BnyfjEQnQE1qBp0TOwY/1+KPSbvIusK28QFYRGt3hgzWLdQ4LIjC0N3HzbhugvJ/yxoCCT
+i2WPbBfHJHHzNEeynouHt2kzD9B8LLzyiFL3JRFVfmMqHKfjQTtF8JFAodJ9YFKCIpV9NLdMhB9
77wMqXEh7DUyCnjVLn0QHyaMl9XRqPrkJIWQa2Ma5idgWXSlgI5DDL0eU/A9xQ22YRJoYnYoVbtg
DJVGUBfLrKi/ZTam7yTJkDwn2KwITVlIU2hEjgNB5C9BFFh3gS2Hq1FLxS6uk8S3UMuHVFhDMRJ4
0jhXmTGz+7A1b1sJrvMkybWKopNj1XNrtcn7hMBuuzMvoLBiOhlDWEG8dkBtHdQgwiKIV+YZMDAo
Nu24M7yayQvwJH0bkkcSoGSQwXYS2Fa8xICmwb9xBWGNQGyEqUeZuPqRm6Ikh6kwr5IqzzBrp+J6
kv20qy1F9AQ06W1g2kvUpgc60w6KW+SkrX1hwxRaV7lXHRJAc88FAryVF2FMBg4o1uYsqoOty3Jr
tqLesvm8jqNa22KHR13fxhhZpsnICdAd9cfOjR9rR8YX5WyIDUpb6MtJ/moZbrsuisZjSwm3Wo59
c8iaYI371drJ3GR3N14DPDc+GRknmxQi+CFtdMMXPTyluKMSGEZ5Css0PlCbjGsVi2rv8UwhQgEe
Ans6PfSUYwn2AQqEXLPf1DyG69Zm9aGHLivFMTmNnMJ3sojw0GqL1881LpzRqXZBbNfXsiy6I+tU
m/Wtw+JrnKXAqNMENzHglCf+ZRURkXDQ7U3eEm2xy7XCzI6eEwV3o1cPn0GDjHhdWYueNhzbCa9B
0LY+ZmnToCb2zOQWpmN4N3DRU8naBG3wTkP/8GwyXkx0B3nadox2ioRZV5YpQj8IOmBxykvxObAz
OLHhvI6IghpgsG2qVsfC0xoMpBeiZjNU7VuzUDYJigyveiuEFHcGcbp5A0xKUf6TNNFZ2ZPSCLdZ
G57H9tEaJkjNVPLtf7KD77+r1EGYUBr+UR/+8Ja/KawPb+3PW6Lfv+yH0sH9YuCcg7jPfgRLKwGQ
/9aK619IQdOXMbX+e9jkD6mD+8UhqJ09kUMEgckb+EcrTpeO5tlBWYcsgdQAafyVVvzXBQ5SSX4F
C+EkIgjXc35ROrodAeQ1vJoD3qt6nYu85JpYahtLi8gTb6PbQtnpQ5OGRHOAkNn89Hr9//Ybv+Ip
lp+PD5mdAd0q4uBl//HTykCG+ezmjhoPzWzv7RH3EySH4JqstEfgR9/SoTjp8YzpVgZY9akoV//4
F/h1v8LPN9lUkC9omA4R7r8ssPqZ+GDCmsZDHQ7XuoLmTGhbnpDAaybyWmgUtbISv32g/i5n5NcM
PMQrqFeQvboCrglCmF9+qstSICGPeDxMaYQwbWDqVmOU4ZPdeJuqARUpDfcz5C/0GhHc3Jyct2XI
SsozPs04032tmj+SSDN3CCLH/+g10X99V4j45JlYYljQ1Jjy1+Uh+2lTG4c8Z2IJ2ryxuhS9OXwM
32vnwl4LTH+o//JyQnbgMTzsvRQPVkUuM+kKozlPL85swvjWkEQU266MNWsr46qtLlBiV/DIrYaB
b2hUdnVb97nG3am7MTdZ2XsXZsX8lYvA7OxXevIm/eTDZSAwqUvSJlaBaCYy50YxqqLC6hLJyieC
Qf9W4oR8pNjUbi19pEGNVDa8kF+ckZYwjYsutprXeR/2O9PJK7xHtlbjk25mY18XlbLWLdEE4B5Q
LR+AfjB6FSXNmBNbkBAxEgJER2TvbGKQWceRhKEPuJ/iqbBSfYNsh6EG0xHyKVynwgYZ981eTPP1
WCB1M8Y2JSrH1neoivqvFWB15IKpvRWZiTakNLDX9cAsryncBWTKULTPkO8Iz+lBKGadHX2nsTLi
jT1E2k5DQAElshsS6G8OaApVsMYYWsgTbXvt1A2T6ZbJSieUedSDi6wonyyv7PZDIcbrpm1PObff
NuzoL0mH27Yu2nroZ1vIdMPa4Glbt3CoboFFOWCSsebtopmXDYMh/EydoAFlx/Kevet0YEDGymbJ
Yx62VMu6DxNQf8xbu30VWSS/Gtz0dAqK2Y3s6upImgGhIGpq+jsWXcZtnaXmRo+IVYi1+Aaq99FS
45K2rmawLYbmq7qlk/Lq6W1o3FcyqfCvTbLe4tG98nACTWsboOEunfkCs6uCb4ZeNkcMCNOlAOmC
K8pDQYPxDZWVte7tAbedoQ9AYMr6CIzUpQfuakCgpXwlm5mkKP2Gmar7YRmWeRxpmdh/lNOmM3kQ
ic0zb2bV3Aag7deDilC4hs7BKUyxqxt0p3WB5xdriNzoIB83hHTbd6XoYp9OwdzAqkcRLFSt9pS8
pc+4asHb08inBH6QEho29qOqq+mzNMLmShdRehcnBN/yaNbme1NYxq5yFQhAQ7bMS/T2O7YWMkRS
OT8PnTFh7XOm7MLlPXgpnTr9KPqqf5hc1/rmMAip11FGP4iE1Ro/tGVzZbbW3PGRwg0ceZF4YVIU
SRweTFTYLcLM7gzN2fS9Kh+MeRngWG7zktWKQLrJMZ/VCMjAZXbBPwj7IqWLkpUBUcDtWoPMGH3O
rk2IQ/N+mkHtrsgnRYfTWJcYqEETDo0gjM0Kb51S97beOOWXPTt+mjwgf3yGEC7vMMAQlDElw5Ui
NYtUzLg9Gjx9KGLdNYbnz3aOxcYp8gybNkjeXjhXdgHSUiLzJW2kq3fwuFmcODJY1W3ZoFFrs2uk
Wl/x59zKflxwetbKg5r2qA3tMwQ4mmTMl7GT75keCjLJyEJkxuAw92mo2AeNo7oMJ3VVW95H4YUm
dhQsVwME8oNK1Z3Vj7fM426IwmIFVvXVRnVZsa/aNDnYRZ2zFM7afmUP3hUZBictCi5dgft8bDsm
imHkrHgRxTZCnndqqTn3iBie4s56mSN8SrYTqG21gCd7VzS7WU+uJs4wN1TIyZyUkavZbnSn2Dut
tmtCdxePzmsUzjeBwvYrhtgACER8tB0md1ZXMi/okvCQzcrcDjlaeuQRvAjwa4vmG1SpRzuCyN4k
E7KuOatWc928DbP+fYkwaItBcCeYL6R6Po3dQgPl+duwZm4vbD04OensbYRDwIupzzdl2qlN2Mlu
PaaYsy3GIxup1/UBaGW4vESX1VC5B0lV/UZ0W+1nDJP9nqbtQm80cVW7mrqN3VCgWK4h9DeiOQR8
Bn2M7fyLY+zUYU+wG8prZa8mYur9qMmsy4r1L2m8RHXtw9DqD56GndrlMQQhlCZfgTDZ/jQTMhga
c/MKQl0AVazJVisdc6PsqEPK71YfTpjIXd+i5FybQc8TYTrmIe4rooFgO+xq2quNMPrlvA5Iamau
GUfDkxkgc+R/dNvFNnElwG+tCxVl60qYXweH3BwrpWtSI2cayINPfeREh3wqDjG+/bXTO4obpWuO
RLa4a0Hegm9OlbdCGe7gmHZnwuUi51EjQ+Ib+pMMbBem344sVr/NVXEAplydkD4SVmLoxmFwl/XB
bH6VOVEJmCIuK1BF62gGWTlwqROwgikRfjTHFu1Eb9n5QZuTYQugwbpoav3FUR7E4ZQ5xCub5OrS
gW2AbWxCBTPi2t9mLDM2LJC1BeCdX1txp50CDcoCTx+TwLkdcaIF46etqf4R12R4mbtVu9zJ5LLw
6dka2twfZaU+ZysSl2QDp0wLeS7sYr7Qg/QiYPWDqZPQxx2ksnDDw8gguWQuXcuuQlshO5SsZrWn
iC43sUT8B9nWwJviAKpgLsArwDiL2HTQs4QYTWO1ZlztIb8vkDGWpqgHSF7tLY9JuFjqSb2JosB+
SjGl2Fv+KJIDE03hx0neFr7VyDC57ocJ+4wTuvpd3MxatdKtqrkWqjWQulI8tzMZ5kjmAZraBFiv
vIpIniKr3GuqGRhlKqlrNtat19/Hok6PpN1uwWCaL42Zxjvkf8+BFqCIJ2YGL2JkidMsNeOmJK/x
ycjJUwxL91JvmvHYQpd6LmbpQVWWCavZvlHHMeyGZ7aBAQQOjZQGm13uKqpc747YwnE/VJF5Kpgv
3SJNwxGTJ/Cbp7A3n+tMqrvKMp0tyDxe2HnUQcIh2eiL+qRG3BSkWayZIn0fuNq33dynR7gzyQu6
Z9KPmA4zzY/L18AsPpqmjclE4JrFLWgoX4296VP9Tnehw07vqWYSJ485met87NkS3eFEsQB5ZFXk
7BjcFz7pQ3N3R6CIND/DxQZJnIV3XyHzaX23Lr1yhyJu+vS8jDtUd8rTbPTEwfeB+5L1TAuGRruk
CZFbrREdttmIkzswiTQvpx2mKh7hqew2ccheO5kb209gd6/KsksegiyWq4acroMmAu2R2JSJz4Td
X6R6cyl58qm5YqRjWGHzraXzkYjsyXsN7RzDudXP8i7PI4/bhzQzcpRHnrGqNu6UG2P2mgxl3Ubj
FNxEYyCriymczMuwsh2mYJ504YdKybWNYQatLCvO5LUaVM+3Seq4/E7X1BwJkmXbgZ3ST0J9WCc2
j6CXYuJ3Apzr87ifQzjLuQW4C0lZgGOqpDitsuQbnWGw0apeUzcZBDZ3I/Skr65dCz/0HR8Xae+L
yDG2rM+Av6zJuRjteyftyvqCAdPEZZ85b8Q+Y8pBEJHbK9FpiWFgvh3DlCwZZrN7cnSdl64uSkaD
4hjw3Gwip1PPjdDfZZ+fwgiOnkSTDi4McLKFvNzQ9G5byWBdM/A5wk1DP5GrD2D5Dms7GkE6K4ZY
c/aQ4zfau0nhkNpmOcYeG1l6naQGS446cW7LwTP2RjF0ewgw/F5yNgJ9N41BHsLczTTbVy6WErZP
uHvMBB7GZLjRoZqN1EQDruM0YXY0Y9EhMXCtkdhxJNLLTjZxIcd6NWvsEwqvJz+mteJ8n3rQt40J
Q7899lCPg/nVyFXMEDxlHSt2jeeSKRojJg9u7AisngC4p1lABK8F4yvyCEJlOn6NS25cFfFgaR8F
iJyb0NEnwDeO1yki8NiG57OEwV0GUk4fZpQJoOOWbOHEEBc97pu8DT48O2N7zJPbmvcjUGaxdkfk
1aegY3m6audxim8ip4ira2SObXDhCDMhdXugwALpmaivumqzr+VQKZ4QALnTemry3n0ZO2/8mFMw
6hvDIwd0Y3oauGwj1auvQV4W7zomLMEwKuqng1EL1JOFx+z/ubADrlxAVH3vsrSMNIzixFhRvdSo
BPdx41RyOxiDE6zZe7bRhrg8x72g78fP1Q8Y8KgAvViwA65G94W0gbi7ZIvZcQxng+WtvLpdIqMs
roI1IBci1LWwWtBX0SJEwrvV+N5sgLKkbHeb7ivPgmAhI0LiYNRCa6b+YQaHbJUJYNJ4AufBDC6A
UOyrFvHfqiYTpqaXYUfghnN+z2sD48TUqqtmEsk2bplcuixdvymiC31CF9I1o9nhKU4nQqb5hgCV
DesaqBKO8E5Olwguop0ObXsF0hy1ogyz72ZcexwKPfltqTikfDSfcsz8axdJ5y5RCYFaaAZIrgDB
rXfTeDunobpJujg/zIPT73rPGx4xtlYnKx/677zFQM3yOfFWwsrdQ9Ik4xtjZz5tQIczon14uHYF
K7frxuvohoZink82v8qT8Mpe7vMuy67Pg5f/Eff8B+IeUwBi/WlG9e/EPdfqsy//dvn5r/+3+Hmq
+PvX/Zgqel+Yy1iSybxtCNiOPwt8jC/ExHgoexgzneeDfzio3S94KHWmNxDDgJguc6cf2nPBFyH8
QSsEWo/f8S/xgfFe/yLwMRCfIyCyTZvJpn2eX/4812tTDVNw3BsHm8BQGKe5NtUQG9jaXFgMquuV
I8bUZfq/HDsZLPLqujkfRwqPLAvO8zFFKgBHVsX3Me/TkuHQChNM8JFiSJr2SG6BYimSkiAVaHo4
f2TnA7FbzsbmfExG5yNzAYzdlOeDtM7Z8tA4dIJYiFly2DZ9kIXXiQWUtka9nZyPZYB8TbeDa8Nx
PcZNxtmtL+e4u5zoOkd7qw/WKuWg2M9OYlFQUxP7fF75d0VxC/8/WG4JO5olbY5X6w+4WQmS69w+
M9cTW5kDWnL9yjpfOd1y+4Tni2g+X0o2IaR8HM+XVRWIbl8tN1gwKedW4xLH7Nil19Ny0/FycOnl
7tju+Yw/sH7gRV7uxqahbRdy+KBkgIFj2smRlL+1vtypyIzJCRs8/OLct2jjbdgz+anmKg6XOzkH
W7wpE/vIBpmt53Jzs4AC9kxDGKfXDICK5XZ32ELY7N4AyE6D7rwRIT4hSl7KghCtC81yaydpQfRn
7rXXjNHj5uj9VlPkStN919TyED3SEGoHWZmzPJD3aO1qlfXfDO4znJ0BHaY3Vb70CnCMjoIkhN1z
5fYWceGxrq1nDwYYHYJzbJ3AVTfUk8XAHs3BZt+d6ySIaFzH6lw/BSrIZ4IUKvlaw566jM+1VryU
XRm3vNzLyArua6oy5oeoM86VWnGu2sJek3fW7FLLGV4oXweLRbWzlHqjpbPemTjxX1ISVmsc9hep
O09bRBlLmUjByMI1WFu0bnt+IMmqc2fCGaa69KiNtsMQpldJo38LZ4hr6VKONpp24WoMZvCdwDmh
ZkUM0K+6pgLvZCQA2Kqltm1HY/o0uLv4soRX/5gtxXC0lMVA+XprS6JY5t0YMo3Lm/RcRI/ngnpY
amv2r5TZda7C4IgtQM44zYNw9Gvp1besAIy9cuzsqKw0+HBlWd4ulydrcn3MPrRMUKaF5Ih7wbKv
9yIou/xgteqrSmbaqodm9rXMQP4ywIPc1nh11j3wuBtMIlhNLmBP9E9dqBWbFHVxdpwRBN7HkZ6A
+IJxsGoDWHH1jNusFAYAOe8Mk3PPYDlnYcwFDYFyvBAm6DlQ09MNCSUA6QjpvLYg2eLdcqKQ9Wo/
lI/B5Co6PV2N4ZYNI3i7mLoWbWxFZcKQ2uItW1h42YLF04dQfiXRtNU+ZDflQYOe3ok6iEpp7ta3
RksDtZZRmFAHYonJtkY+6eUmOuP41AyZz50NUmgZVc7mViLHdlZqgfnR+pc3kQYF7lQaIysO5lG5
hvXTVR0S9YY3vPVmVDgCrJzw3YwJ1ziL4TnIJYEODh+5C2chDeJ+Y1ebhToAQl5uTPDKpBVn5w2i
0DFDfO4LtpA6DhAPUr/xvj5zDQFWmNtsgR1GCY+fRvjJnbGgEKcBKCLZuPAR9QWVCDJn8rWempR1
pgP+JRbzTix4Ra9bSIvR0IKuG6dqT6trPDc0SNu87IYrPgL6bZY56iAWdGNoLhRHCIAQHRnZzPdU
sr28mOZp6C4yAbkqmeqEzSpEMqLHzoTI6UyLLBdwpIaYw1ubRgxPsmjZ9a/SBTPpnYmTjdc25juq
I5mEvq4N6MRQS0WwYCqj0PKDWSamPzQszYMxF/2RIDCt35EN0d8oXcSvoorrFxBC+fQgReaeZJ/g
SgQYlH0aM5P/dWnDfwOCIwxEAkUEYBAGOutXESJA+20P9p9WDS0/6L2sJggLPIn/+3/9/oOX4uJP
f9icrXEn9dlMd5+tyrofDrPlb/6z/+ffPv8pgx3w0X9Y6Cy/xb/+n+6tKf/2L033+Ra+/ane+e3L
f9Q78IXZmTF8gHcKkOVnRqr+BUqLi4bUJeDg7Kf7sUQ1vvA3DdZ7BBGfQcd/lDugjIm9M6hLdEuy
gbT+0hKVjeEv5Q5hDEJiQxOu0AVzpV/WqPqQwoFpSxZmSVEkRExHwwM+a5YrGby64m5wEoF/+exh
rTRZOBdNz7pfyciItybLi/zChWBv3OVOWfqaZnc+cXQPImdQiAMgWqHYD9be3H0rQic6paCaVhWd
4CYKen2lZoHG0RhpPdpwfqyM8qU1+mTfptJcZXghdrwY2taYCdlkPzMQMp+Vfj2ShW6IxGZskJ5I
lo3XkQjfcjl9dkbZrZn3y0/pYmhtMvLF2BJOB8H0CDaLP+jdUykxgHhG+Vi39ilyK3M9hEsWYCEf
8qC7Kzv1GUgIdWPEhhKo00HHHXspdTgSg2ndD5kiNyqCSY9VhukktzbZplb00Oh2RzgTsupRRtM6
6xmD0Jhyo6OX83sCLnyX/QgCPWD7ydAVG+Tc7VqD93TdjZULvSbyDkaoDZvMHT/NUKm9nEx5GGEz
+rGhRwdZw3yHXEF1Ern2lkxGbYUq9a3oB3s9LlBnlT+j5UppmuSbkohf0nQ8xfp8zwjtExdKsU5F
ldxjTWlBvIPjrL18wFeehzvZwP6ZOqYCkWh39hQf2gyHP8Hn0VZlYGgAyRNVEA/B3mVsAj1PK3w8
pLDwombDHVX5qgHLqLnFKR2QvvTKNhknCu+U5e5pKElrDrm8D2Yos/1c1CYQwPlrV01XqWmYB2fs
1D6txIObht8Ic7sljVeuWTSghhrve50cHErwdA3AlkDG4H100ntkquklcu56hfFd3CJyTNwtDnsQ
j1oxVY8eg85pCxUsmvdNy3xmXfbuXL+z72q3aD9nX5qBvWrGztxNE3LKoZxHhsIhKYG1WBtV564I
KJp20PCWQGx7uB/TsVhrY7VsXJXcETNE+oKR5zcmXe2Gt386otSMN2WukGRiC/CBe2FMKbpT11vZ
Jk6NB6NjRUUllaDuJp+iz6oH3UY1xLw5O4B2IIQsSd6qKUn2KmA6OaQln5sw1jjQWSbls2HfjG35
oZtpga8L0ZUTp+N2ym0AOGQMoPkMx6cE6dJdv/xM6WkKAh/7d/awhwTtBiNFEYnvZSPy+aBFPCXE
Cg8V2fQEthW7zNCquywntQD24YIrYh4Z1bQAC8YodxekEbGKGjKmhfzG6j+1vjaYiArQM7CQ2oWK
ZCx8pBlY2oseTpnvLOQkBHpuvg4z7kqqb6TU/miU4b3EaJv6KE7BL9U9dR/qL5Y7sHdI8/W1M7LJ
W/YQayIhQDmx3jShQgFQf7XyDhCeOoOfnDMEys1TJtqRhY4fCVUR2cRLm/ldstCjDNKLAEmhsN56
IcRWzeK48TQuxlXZT2W40nlTdm7Q2OaFY1gsdJXFXsNiDTVSES60KurMJ70nFe0QBeqlov7iqTnj
rVJSk++zookWtAP4q+KMwmrK3jK25Wh5e5hM5GOM1RJNzwaYmHpjSaz/6wOKq/i9AdTwvTtfqH9c
sOdL89/+9FDm/Pcf/pW/+43+C17csMYN7te/jzd/yN7G97fsT9f171/047pGvsRlrOuoSDBmM8L6
Q/RE8ABvJYgWF7Kagc+Vq/T3+5pLmUvfWb7Mlegkgcz8sB8Rh8Q0QYKF8+Ayw0T/K5onY+Gm/8kg
jBBLoMRyLBMJlSBh4M+qo8zs4cwUubMvXEQVjBPQD+oZ0Lk9KXbeVtPJBT3UOGZDhqGOfRsRYvvE
8DHoWKgKNgcTXeQx1Mz+RKmcX6YdYeiorL1ln69K8RY6WfPIdylhI+V4iCASt8c59tQxMeHDebZJ
/CTd6qGp2J5Ohlm8S1bYJ+x/nHZ6M9iPUcxYtoXPDIypa5hAZBPaQFI3owe9moznMogYI2Da/Tql
trft68E7tGKw9zojiO+QK5kqQGbHx96QWOuXWWTflG0vTlk96g9OUURQjk1nE/TImqPW7T4dPet8
mVojdkkW98SvmTdNGmknEVryEg+FdREMabzNJlLNVk4izVcFqrNcWXkw3hs6PKcVakj3QS9d9772
GsSe4DEemyLceGhFZuJ7axbvqEY72DmquUzceuMMNKfL8qIHvbUenfFVOcGxiLlirZELke6QxQbn
D5ydnhC7WnEPq97H/hkccC54hzqSww2eoPreGNPqkv1Rdo/oKtOxVfPzN+WQ6E/NQmhJrKl8lEXv
bNtUiEuyHrBrJgvMJTfllKwHQuIR5mgBUjgvcK5iGc2vAuI5iPKorCrWo8p4Bwvfz6m9iWECksEG
SbnfdknWd35eNu4T84EIktxISrIPSkfzR4KHd1U+W/+DoPrnOoslduwfHVA3b+Pb+5+OJwaey5f8
OJ4Adwjy0VjLU69jQUQV+Ls9kuOJTsK2HOYGNj7mxcn/43jyviDjpM4Hf2VL5CV8wx/nE55Km3gy
yQeGFoT//JXzyXKW8+dngAEnk8CDCVlEoL4DlPnn82mMRhTJhZvulZjEdqjs7jB3cdX5FuGi39J+
dsNV5Orx68z0BkcPoNR7xzC1bdOM+W1Tlc2706UDyp7cFcfaIywqdhux6mqZXaYqghM4lRbO5Cje
5pAj3LFZVQ16mYaIVGgXuvltmLL80rXQGfqaMoxw7406wQmxln+2ONaX6KzMYjqIU3kldMfQdi7C
aCDtDcw8P9Jgf2yCOjQ2JbIvj+5Ez18LR5OGnxWd97DMtSnrOHk99Gy5/TZBybsRhdtvGB2G1zj8
zIWpZd67RVjTdM+u5ZttAj5PMeMWrOlxjm3MLqrDQ1Didr9kmZbvSGOp5wPc+LR9i/FRQdmdcHyt
bS2fp53qG9fdQd0UFLPVGJ46A7vhirRLxaq1kaZAdBbU2JaSMr6BjPz/2Duz3bixNUu/Sr0AE5w3
eVNAB2NUhBSabemGkGSJ87TJzenp66Mz87Qt1/Hpc9NoFPomgUSmrVAEg9z/+tf6Vr5rLEvpgYOV
30AvKtxpW3imdckYNT2biR723GR9nh40fF51+jRcSIGLLBwH49IpvG7Y2NIbOORNEBacJu2/NrRF
4ZNRSdoGnhzrbWEWRru1nZrDIGTGia25lWU7s0J72jkYNrzDzN8O26kzBe6fZEEXGx70+ABjZJlv
o7hxywMv0zI3UTw5Ez5SQmgQuWP3vrMz8oGOrvLXqFaGfzRzms+dTFUHxXNlP2CO3ZjLu0utZng7
DQ1jgTMbU76aLUlhDqCQtd32w609ueUbU2uxd3o95Z4ci+Zg9a0BiFHaVgM8wEkJPQ6d/5BqIa6L
OdWwRxp4BOZwXEvpyN1CJA3qYWa6i4pGW/eiYikZgb8EeMDMqYPFHmyRrjUjTM5uMnOsNIYJ+hKI
Mn1dti4rdQ2LmNW045Mkw+LurdllUC04mOI/G7I0IN07494oB/yg7BXDU2i5Uqy7rveKO6wP2L3M
wenHPSFWk4bYsJnDdTQ0BVHRViXYgnx3LIcAtwDlP5e1SpK7srUd2oDGIb+qKSklBDsZ7RsbUCrH
w7ETlyRlYN5U1ehjsoBNnV5VbNewFuTo28IHaI7VDQ+TDn7a9aIB9idP0bqZsFL07PUHaTa3MhMX
aZR037E5O/aP3kjyoS7vwJiJA6DnighVAjbLy9vDLMvxttZbQI+mtLZYeOp3URbWY+pgkijqpalB
WFDFax+/aJ2Jxyhr33t4OisXx0JGmjaG6q9V40U2UxlaudhSx6h+oCegw5eh+i3RmuzCGtIntIKI
Ojv4CVY1X1oFbM+uMG9zDknYK9t+hxGloy+7mJ8INZ3x88EvBwC06dmirBSGxIg2dvdSFCXoEknA
i+nHIflhxSaYmBLc3jGjq+7ghlK7nyPPfZgTO7vy/MwExcpi0lRmfRe1jZFcDjTHnb3KlXQ1u0nE
0nKcX017TK8G4Hc3mYvVkZfXpI/RPI8ejUeRmljiN+6bn/FEpzM52zldKbZ1vdy+EtnzRcNjCKAs
f+JOuxoav/5mEqqDil9aMpi8OD1InGzPKRfnkW6NEKeodWGgyDGghJF/Zcb4xsAGd9ca50djA8w6
ORT27J5EZ77FdfNtTnJ14SkC0RTILPuF8lSPXbNdHHX1TPquANJ6yul+euWwVZ7RSt2TM+akqHQz
TNaxQvWRFe6+qAP+OkvWuqvJNKNXtlu4wdJqQfKCEacFQmlev0liGOx1P0bXBsGe/cz7cOICDneW
rmI7oODSJ3DkpmOLMQSzoBu13PdFj7WChwXDXUJh+FTSL6Cl5bswy+TJqJRjLbl2vNPYcJtl2Z3X
Hp+t6e9HIvY3s5rS58FwU8wTcZV9qesyeh/JMxJlpvbksan0hJYarfDXPg0wViBd07r2rNQ1cXkk
wyv+b0ZFt11aKWgqTOivjakqLktw79pYms+IvR7LikbZKx2GQLoahrht1nVMEfAmSmm4x6aKv7xu
rfWA3D5t49A0djxT25fRrdx9Xg/drS4JNqwxDZQTeD/eGuBvla/W0BMdfz8lHbs7w57kly6t9HrV
awKCSNeZKelXQWrNCjtKQfBW09ZdY6GSvUl/pEYPChelKTiLRhFBU9vhizNG6gnXIVoJeox91XtV
I3fSJmUpszpmAsmWkl/laHSMJVZxlTtefHRy3TqpbFiqpbGOzLQI2f4r0LmxP+e2GL6GbmfRLjlY
apf3I5h525orOly6TrybdtMBUDDZHnpF0j6zXOqvLDtp/UNhGtN2mOhpX9EXnCxwWDM9JirLmpOc
liILgVR/ga5h7IlvaYvTONOfSy6Ue3oMewWOxBtK2tRJK23tClbnNovmsrgv9BBcDEVGzlPuh90p
xMWKmYxQ77TKiKZlMBjK8KTX2siKEslA7nkZYPabnqpBF1HuiXciCbqOwP43PInpgz7W5SEHLxul
NLr5kUn92qRl1w2+SnRWKw8frZz9wCbXEtrW50k80S9tQeOFZN0SRTanFfkC1z9meS+fMzrZzkaF
56OYzcthith6dTSwrOqq7sMLZ8oMOEBpgvRD7aPAMluPR3rjYhJ8E93zXiW9Y4ohks4dxy62RMFG
Rap0aOIdxgm+wwM9FVsxNrm9KWOv19aUO7Gj/fe1if9pqgNxmN+uC+6S8iWvfjrVW3/+mb9O9QC4
/rCQByD0oEx/gp74f9hgjWDrQQMj8YQe8feSQNBciNqAHKCTqHIWFv3fngialoHxoRTgiYBTAsXv
73XJX9EmNi3/NPTzOWkE9c9BxCBVA6iOaudPKwLgBHobt0kFsidqD8iwnNZjh6udIiPCslOYGsHU
6/GdTPnK/3nB/NMf/nk/sfxwdhM2a0C8ymxQfh4oXJvidt9X5dEY9eHcat60BWdXondojQiPAlF5
xXrACtdNmpnjIcvHPN38MIP9N1kv3uOfhpo/XwPzEZ8BL2f5DH60hJRVLpLZk+Wx6EYeXNxquqAt
swZL4yjtp9//sEWx+vmnAQPmiiInhf5Ez/LyjvwQLJs6Tss88NNjHutHc3Fj9/0otkroTdBSDoHj
X89x69k9K/m6dsh6uO2jEXnNV0Jx3PrdkZZYIT/sNDaG4Pevzvrl81hiVaSSXZfUmWA8+vnVdQXR
94rE8rEdzGQbaq32bDuNW5MHBYUaGMQnCON6rfbmt5l6zGLk3bXbo3FrYYxw63LwwrSQeP0N3rfi
Vi4RIlADnuYAw6oAyNZx3PZB6GNmQ6KtcCeScxa3da+ecnceHv1QDutc8ct3g39RRyZra4tHiDDT
AOsQZ2DMx5D94e5vydUbx9qfJmutJ05nbB38AnLbD0Brg0Z536MBTlv8i4vWMZfL8sc5mPQZbxE+
nOVDRFHkBvHjh2hTLcwdXdQXGHjlmmlV4ojLna9TpWZc8p2l1xdeLKDdLKyyzrbAlrXozxKni03q
WmUL2ixeKGdVYmX2S06o2g3g+oJDM6chJlFs6GMg6b8ljZ4wq+0FwNtyY3kd1cGi8qLx6CeVtnfi
JcBdjM1m7ljRS12sywZ0mSGL+HUGJnOt6ZjkCjN8zC39MPsJrWaQSU5OkmZbGBzOHbwvP3DwS+5n
c7IpUS6te+B5BLMRufnf1npORjjs3ctM0pI9RFQ9RFK/a0yYy3HuZfcEWfogC2fzYs4qVax0x2rp
QTJH8wISkkucrZ0sum9SLPL72q7JBps85623rgmbdRVC0iVsNjN3OVOVvQ4lwc9wEBWjOTGHF92Z
cpwWMu1NZga1bOU4eFo3QoCl3XM2U+fWnm7g3jAuFqbtYtAocOeEPc9mEY9s3qNErQtm1pBd0OR8
dQYZE2NO5uopyiobClKfsFsxRIE6V9H/IOmmG4anLEsHbW+NXhSwZq1IWRuzAzEkSnFDxrhnG/h+
SXWTsqHcUZ4j39htMu4NZX/rDRwDVmHoVUVQRmHn7BwD9S5QIdskZEWIgdexJe1yjytOkY+Yvto6
NwdQEa3X7KdR6/1zXyh4/7IsTdBnum0enLZX8W5URuU8p12vfeRFLqZLmw6MgpBRFl5PJIaIvsW+
Ouu0Ah1HVXVnNMy535YgLFyIGBMFQ0yPbnbrUX/E9chlWV6PPCUuo9CfaQxJivnZxYQZP8R6p+sH
zpqzzgmJ/QrKrEmDX1+ORnxSZcPeVBURkgSPl7Q6qmoSr3mbeiYby3b6wofrUQKmGOBXUnNq52JU
sYPQO1nyJDNTjEvGtWOCKJtwPKRk5jHTGsyPK1ZVdbox3VoM8sgV7354wueMrrMzVAQWGVgJkBxy
OlEOVdPVCywlemucroAdowPg8kb7dpBeyYMkMo9MF90+7pIJl23JEby205dEpJKUZBHtMf5xbQpM
tLDA2/UC5MjWs23oT5UcWWXmc32lslnfY2my9k2ig1dqSmvn5mO0dr0svPXUGPOiO2NJDXqKVMCA
03gDDYSZ3fXN5MzKWaW7eQE+n7GB0NZdY+kPZrPA+V4O9cAI0yrPDZToKx1LkGDPiT8y3cip07VV
7WTjReeZ3xo8z1xbyWTdwIns13QiDm/42YwAgC++I68RFxHAiICFh7apXNjNUyebQ2ObLP8SnDZN
10enoYJPM2DG3vSx0eysdiIy6tp2uOnHrDvTdRjv5QQNAUiId5wd6mCgNbi2tjYJPxhB6cJ23FbO
0qoSad2d32m0wHDQf8Ou0rDlVDrYquXX2zeN9WaTOdiOxpxvOW5rhzrRxXU9gUWcusQ6zVp/47fk
vszEh4YxOu4eXKbXLkq2dhta3nzVIJecGcu0pQ9+pvpb9PiKat0HJZV792pW8s7imsAw5Y3pisbH
oQ/8qWwuylKZty2le7umMum51yv3sgyT9M70WrJjwsw2fdeqdUTR21m19mXp1yfGZx8fdNLiZrJJ
XmQwP+zMfZxroKJqyMe1O5nVic+XKEUthy11YT2UGuzYY8Y+ee5rG/6OP90iSX0UXELEVllhBCkU
0SEYCcBcYQmr7mxtzNfsdpyvI+Ei/oYs3PVD+GS0IBMzpYyNNbBBQe8ft9kYgxNqbGvnzJjii67r
doUa7CtXn11W4XW7zckXbDDseXAbs3Az504CDrFjyx32T40RcprSmmYXKzx9rLJL2Ee9/9Zwm91l
Nj3OEbUlKdVqB8MAlA40hdVzp4yALBR4pbr0hx0ZVv8RfUKNQUHy52RiQQxMwGLlVvfb4qLsaQPj
Xmubdy1Ncv46qTFPYvMec6ob7XI4sY0nzDE0LilJiLT1kZJ65xaoSbNmaUonSofjhkAzcbajBD20
znwgFnPrfSHFE27cdLLPjr9Q0gyGNcwL3bhvplq7aJqw2lsDnByRA9kx/PjsCA+Prq23t5j4bGo/
qp7Ku2Jr+XWz6VPehcrt3qI4StYI8xk5F537LdaC3YAxd/P9ruNaLIHX+mhAF7EabJaV4cZfeU6i
vnU2ZQODQkVp+04POmLhBxtu6cEEr78PCegFXWn5dAEa4jrTQ/9LAVzqonRHFjUUVs6IVVqZ7tPY
cQnG2Opo89U+lFSFbptSXuNa7DHzOymczBDvIi5F92Qyxp2G0vBKUnoxLZm0eBIG6MN2U9Rts8md
rH+O9EZcsz1qd0lZf02NvLmyjZRQQC7IQvZu4W7qobzQ+J+vXQHFaSVULMsF0co/UVZMgh8pNsZg
0qwiv2VXP77XemTfNKG2hLIt+D6Gzk+vopTnqBtn3kuWJeIU6SN7fktPOAbFuIdGugLwu66KSOA7
6hvUq7Fq/ceRzrVv1Caa9C5Low2YhGg3pBx8F9squsw5JN7qqdUdajPTbrzZjK5bY5zOZg9yplA6
LrhUAtZpHD8d1kbRukdRJeYYNHU5305Ycc/May1ls1J0LunhqNqYQ5mdXGBpbBnwPzncvTOk72yx
AoQOLhl8RqBhql5tNdyo23n0abNKU1Vbb4WjBvZuPFrobSSyy5MQthF/Mw1ymkcnhkgj4xyH2RI8
CVNa5JK46u5GQ8l9SK/vHgKMi9EWo+lhwiCltkie5fuyS+3JC0Ps28WAKwEnW55ik2C0CWUCZNy5
51VpfuLI7c37IbZUtSIouDAZLB8urGFJC0CPkX6BpNlcs4DxQaaV/lTxXoRFDoax8kWeBRZQOxTe
iPKQ6Fg5CkxSotLonPdZXAehzQ3hep4SOIFjR5/3lvRptbOgT77/3xULfrQW/ufuvbp6YcXz2e3w
/6CPAd/fD1PZLzmL/xWplxYbQ8LO8b390Xr4/Q/+Q1Qw2BU6gFgYQkhMLJPzX6tC7I1/sKg3TUyG
wjLtxWXwt6iAcgDhlBgFR0XfpUHmf4sKmBK/awlICmTZian/O6LCL8ZDNAWWPIgeSIoCF9wn5Dr1
mYSyWULwkDerp0KS0WSOkznOAbcedlEOdiOYrQQ/MguWCkUzJsIqU/WQosJ3K6Mhmoj4MHGKMNra
2ImhT8ZNW2I1j2OEMAQBf+lPmipiW3DM3ysNR9FuGSl3SaQ0/goPk/lUNCa5fcHJYd3ajJ0BUGJM
A+O4bAqIM6kAMcz/Zvlp8pxqCQ7vuVQdZS2iZBYrQJngSnbr9kF1bvpgl1n4IKzR/gbCuj/VMfBu
YpkYFTlVt6keENI33lvykA9zmRJxGOyBB6fvtWKFBhS/Sm+KbqZ8Li7oiIzZRwBVXGX4yb8YyJP3
vo9fnaSxRx/b0nL8hLWwl9uJ5Fa0LTiclhuyfBlOxdEwH5yJBD15E0yHiYeAvxKyj7o9PNBp53+n
UTLmQKakbR1KZfSdWCmnfrpviHkd+XdtBvMQmwVCruB4WSXi/3sB/g9dxu6i7Pxzr9LqJX35j4Bv
ORa8Mnn5jzslf/yq893lj//ju45KCPnGYPH/l973j++64fzBFI4LExPQ8p1mY//3d11gJfZseqfw
nRvfVcIfBMTlvqGjONpwjnTn3wpVfTIFYEZYWhXAjvCcQbAUn0xLCAejS/OkfiqafLgsdaIKZRbn
c1C5g7XxMoutuO30/d0P79d/I9t91mB0E+GFt8Uy8F7rDCU/azBRM1JRn4vopDiAbvooyahnlbN/
3aZ98VwrT/v4/Q/8RRszUcVsz9JxbiO/2st//0G5M6xmdobUjE5GbmAnLEcrpkkJlG6QuQ5VAf1Y
UEDaT1ckH7XnTjOd8+9fwKc3mvs67g7c5Nzw+QfgjZ9fwJyySm8G2CRdMab33MQ5rRBROzksIy9V
S10n0DX/X5Rn/FJlwk+lQ8IyDcfk8/U+k6gKPRfUdMB9xmFcssZTovtCCsd9t6vczi47vc1vOIek
N4zhNTxqrXKvlR/OLyk0n1UBPzIPMoAob5Y+lOtJahBzJlrcV3AFhi++luffHJMi6hXViOk5jjRa
H9wsO2EHk1dh1qUvnq/sgzS9+c4MJQt69jvx+vdv7a8iONoGzj/aWpevymcdOp1mYbFym49zWfWP
RcE3aqWDmL0tMNWSexrDc0c2Zkt/hn77+x9tLJrqj2KizvGTy/g77It3+fPHGvdtVWdRPR0nLfbv
LIA0/IoUJ+Du6+tvONthvkoiFoHdZN4rZj4J+juZP3jN9r94Ld+17p9fi2c4VPPwlSYsQK/Qz5eY
jjkJo9w8HHHxFPe0SVk73gycuh3x6Qd9bjoZhKHOlN+7clqHskuPaSwypqEioqRGH+H7Zp5sEHoz
kJkrPUEeajtPv4ohEGD615Oc52kzEHuyhmVud0KKqCw2+MAuZrvfR3mHVcINKUde/f6d/kV650DC
bUqgYEDVMT6fSaw5qo15roYjHavAfwmiIwfiqGoPuW7kX3//w35hqZG38Ejec2PG1Gn9stro0572
j7ovjmGb2x+aP1K9CdcgvO6hAMFagXhOCNMuNBZMpBCDTjp+jsSto7P3nh95q252mrsibSIZQL5F
9p1tM6QIzTP7f4VWW9ytny5CLn/2SVyGNDx5nz/4WnbTYHRL+gmbPKcWXREtiBI2hCYHSYJ96NMS
0E6L/TH0hdxD8MaX4HsqvjSjuniFWNy2gd9Z3sOkF/K9sDQGrQ4oyluExLK45Af10dTdfPn7N/qX
5wB0PIdHGVeKyZ7sOzPuh9uyTXgCoLvslr30sK3bMA00U0073W4Ecobv3//+532/TH7+jkBwIMlM
kQ8FBvD5fv6OdHpPoJAg1jGGMXemIaAI6trq72hRTA5EXuzT1I/Oxql754sXWWkamDXI53KQTywI
9e0sTVOsLPhtsJ+zRl4r4obs7UdQSLNR9RsO1e1Gk2N8yPuJOx9u+EuqyVNwuBRE/f63cQhQf/rk
Wb6JZekD7VEghHxa+VjkMzSER9oGWyuxtvQ9L22M+KShCzTsA7Z2N0yvkQ1OPwj71MrO5mxbL3bR
VPa6Y59uX+SepV1bytad1ajNOK5E5wFGyX3z0XfYAUx+be+MkC5ab6xyWhQSF+2hqZts7yVxTnY1
VzTMUt0kLymuLNUFUnBVbf3K9TZRBEobx2ysv4uigOpMrYyXHi2/15JNYzfyeU6JpC9lPOE6S/Eu
TBkNO6vMTMJv0+gBMBEqq4+AYC3KFqDa+BdN7RJNwEFiaxcstlSHhOAXj4DouSWVvahPmlKXUW3Z
B2d0NKIB7igISfTVjoiQG8Qdvb2GU1fnsivybyLqnY6EtSvO85RbBzyMqLoFa6A3Ykzx42Q10deq
1GcQ07rpsFlF3EmJzOHrUZQ5D1aYPvXWFN2hJg3hStXJ2F33wp1oo2elhhOiJ6bdUA3W7jF8khGS
7CHWXS+ib1Vcjz5W51q/nUDhaFuz66poXZqENlax6cu7eXLxNGoNB8grTc+qrwkc3C9FagzexVhZ
3RaC8aCClid1FGh0Ub8ZUakuXaWJD7sLywt8IfDgjTxOrlpaf7lsC6yoAQ0NGDZKuh3WWWWqR9uB
xW0NmjiAaKaLRWgxGXjVNBgN5xJ8PrsQ/2ISlbYjRw1VqSr9E7snSc+UDh6/zcv2chS9SYmSh1AX
TKFhzjScewQ3GOCcF8TRzlyhQ02XUroSWpFhQ4AXbY1jK/KuJ6VDc4NqP795dueeu7gjq7rko5Gy
Ru1GhEX3Vsa6umyw2e3I5aeXPZu8YIQEicCTQ0uznNo+mvjK/A2IO+05izPtqnfz/j2GTn0jpKB0
VDdwRVXovHlBTRVycrfwmX3vRY7JY6TV6ktsGf0D01t1cEQ9XIDUYElKoLZmS9FGNvk3fbSeolhS
AzoazYtloB+tBHV1tFj3hlvcJtmQFufBs9SHOQwCqrdUWb+zjZFLJPPGliaiQvPCu6HlgxFOj8gH
qCXeKRs3VKAM6oWqtEewJddSbd2pYbvg5shxllVC59LhWBe1qO80aty/pD1s/JHG8bfUHcdrN0w/
1Gz7t3Smzm85jW7b5cFBLWyrh2iuNYHXlT1O+g0ipvGRcSbLVrrQYXPFsanfwxyIjo6E6Uxti3hK
8bdyWJ3m82iExu3ceD7QziTq8S8Cq99pZJAMok1meug90Wy5wT46kV++tnn/AYrZvWT4qR+bJBa4
4YchPFMC6t22dNoa7DiS+GuuyfKdgqPuwqBg+V4YBVdYPOnTOcUWREMInafbrJRdtJ6VvSSeUsBQ
HELzWt/1XV8ae10OviLrxT5ypcuqptC6MCoaPUiHICc46TDttU7E3zIIV1P91GjQWowVEkTlHSe/
6m6tSQvhSLT6V793q6fOg6YA3AWsI1sxa1ti6rhyWjRkXJW+w1q0Vs6bAZdrL6oJnEHXFXs7raqT
rXvjg0L/ZoUMrZn1ApGD5siB0L3XAOlI8N3guRAz8mrbahVb4jC1eawgJfeUlbTVKY/7u9wdogOl
1n1NVtwm1mzZswLx5rjOe58lKqjoondXdhul7+Ae0hmzRUcScGhmN8TE7GfPaRUKe4U0HHZHj20b
VFA5glLXKngYWAHSqg+YCTVMT7btfISpsJ9rR7MuKpt928pOmA43faZCdUpx2+Wb0Ztwdeu5r1nY
fV1BVEo3WAYx+jzhNR1vDG0qWRoVuh2tWreuDZAYEfZvhFmIBiwM5wtB5vPbNFUDSb2EpwL0G92/
cF2DLW83NrSoqDYk3ydHCfAq6/r8jvb64U3OMnzowyK+NEpDnnU7jEmJ6C2AQJpj/Sgg8G2KDUe7
6XnO6VMIFT9529DhU24IjufpdTbmNqE5vWqT207L1FPfszdYgRM1j5oX2Qc1CJ/tVWJ0AfB0XBSZ
7uKUUC06VAXHMtlWfQ+UrkvdyLtwmzQ5pq0ZPbdxyuoHd55xJyfbe6GuHocjRJEZxFVNxxZ5oAq7
s1n7zTOMNbTbDgo5+MnYh72dR8neFIYqITE4csuWnKYHhPv+m9fRpBPwsEtYJHcNmfXWgWS+DfNK
04PBrM0Phqv0zSvYk9UVs+82HRPHXCc5xQ8rkQmrZr52tYnqQENDz3ZU95rOrY5Td3RUjYLHBMcz
Ugt3WWuInV0bYCGwH4farsvmblnHkfqpHWWeBrtmIvDZBN7Litmq7TpPbEyVyBOvBPsLkM8OPH9T
IIwZY+5RexOaBW7YMJfnPDIVi7O5q75ovgjDncbAxtvKwnMTVu2CyetoX1+raqjhuY4+h5cNPg6U
cI9Ig7UCEcob0KXQGUNYMNFmrEOirKQai2Tll9UM203SwUwp6IdsZ7ZSxKQW2zP7m1PtGbnAnxGT
Htbdojwb1ljLTcF97BH+FGZxz5F9fpSxnJt1k0firm+97GuGEXDFal6OX1tj1jv8fDY5HbP3W3vX
Ryra6G7bPEFMHm8ao9DPXkFEIVtlSVnZN1Fba8lN6lbqWIp4UsGsuf2TuTyihRzoUZrp+eXb2kbm
rQ31980ToX7RECKKQEOgFG/MBobbmp1n/mpIWV3U+shnV+VG2Aa1GU9f+XBdWE2W10J0jbIcdpqA
gKGoqjjFtWyhusshvk7B22mImQpMbeErAuJFcR8qk3IKmC5bbRwHHhB4w6/7Jnae8Onij2gJ5z7L
ofdvk0hGj+zT2NZRawX9Xxeq+tbZhEDPHsHk6ADhrX4ixdI+TindSZiL57M2h4B2qZvBhlHV1/bk
FLsm8uvj9/9KIZN4iFljPeR4iekwYT80cVjoxXmBdiQQstgq5kY3UTtBy8JXN9ZezSKmMGTUXG9H
FMcOlDWPzi53eQhtHD4AbMotpYEzocCBegvZmWy7aJK4ZIea1u/IIEP6PEvV0u5QJ8B1yLfpzkte
VNyvx2LM613tAHf44lAO6OKgcrV2Fflure6ZAF1x74asyzep1+j5oSnQ/QOSa0RHh67gZJPJpZWi
nopuY09J6L+pwSTC5nXs0S/6Ibvvfcg7ezOf/m4MXbYg0Xv1l6r2pzvwHznRT//6n//DDJykqLA0
/nMlNoiTl0+k/D//yF/qq6//gdTGpgU35rIv+TuQZcPIZ+T0SEORFv2+SvlLeTUW5dVllGOyopPM
shhZ/7JuGvYfDlAqG8HnL/bDv7Nl+T5q/jiKkklF4hVCX0D+v9a7SgWMz8OIthOsUgKdYAcwFwCa
puQOZYkIK0HnJ9zvRoTLXeT5oGX7LvMHzhOVKjfunLpvP7x5f11APzYD294y//78ojzDMOF5eb6D
bmh90oNRcQAm5w04c3znFJzTyVZkg+AModpLe1TJXpbiLRyx73QQYy6NwX8fzcLjNbn+HZf2tDaU
onJjCJ0H2ldAhZLa+eAQu236zrizvTB7s83sCimPpbI0LikxWxMqsVpiIFFOdLKDULafXDa3Q5ne
abHrP02NGu4TducS3wouIkip8bHLC3tjiU4Cix5WAyPY3uuxvRfDi5c8G4wk6bLB8sqg0mErA3k+
WGxmZFx+4Eq9nFGA7crGB99Pl1S2DTxfaQaNrGS/iGy7lgHzSyXtvWNR8Zr7GTSemRaygXQIUolw
Vp6qHy38bJVhbhO3OXdtXZ4xFeJN4jleW+JxIp5krHutrxGH6KnnXWuSMcnsi27uhkRbzaHpN0xQ
vqrHeB+CJJlw0FhXmbK/9uO8bWWjPvwulK+1avstrQVi0zrWFURJ6uiQc4TOQVKWxWsBX3eFfK8H
6QT4VTjZicL5YVXgiOfhrUs8cCH4JbOcjg54qkOYUqNmNqZ35NEBRXBSew++6z18Q+8s6vSU2uql
iHioF/DJU+zqaz2ui5McqwY+qz7HVPjm2YbAMkFWI3mwGFRvI73axb1xKR3Y/eWQWpveA7JoJ18y
A82xcJk5wuJhqLP5ph/McePGMdQ1IEA9XQA7kO7OHmQE/YIcke/0dH71I/kU1XGLhYI6QGYCeT3A
Ygr8IWMBFhWvY+S/FyQT4ZFQMSGa6MvYiMc8bua7HliwyVMRcrcdqW1sjC+kitsdBbeL879ZkhKP
CxDkAHytOnRuG5h2u5VD+DaACXp07OHNdJDqRXgw3TGjAWgAjhAypGxCr5hunMy57kpdX4cTZVKA
KKt79g/NupTaJbGzck30u1p7QxhegsryNt7AAWQ1NXLaADTA+YdzowXFd0PhlEYgyIQlDCo6GGsA
kN4Ibqmmanxhtq/wlPUfnCjdVUsTnCMWG4A25+3Xwa8dMDCAU2PzLczGtcncQxmaEAVkolFwEsvo
guKEsESew2+1MA4c+Y1+FY42wYRi4Vcwu+7nob5PSwJOkh1GkMxNcuy9NN1UU+Nd91M2HpG1gsp+
wmmaXcAOGQkYkl8Y0QUD1gdi7c7jMfOmm26Gxabc+s7gaj90tQpklZUrx3Jx/XXFAwziaE31w3Ea
khMFR6dOY8BSbddsEiBzV0pX4bZXZd5stKSIECnb+URnkroPvSx+Kso0PfXNCM3dqIdLzRU1oF7I
slRW3XZxaF1pUcwmAL/nigInfxMWcgeaaanfMeiAtMSbvbzpdCiZTJHYjfZz0+b72AcIwxLWW+kz
nue66a8l306tje0L9iXqGGGT/bBlln2LZK0R8FDYS9g38FEJ/y6fNS4Vi9//v9g7k93IkTRbv8pF
75ngPCzuhqTPmmdpQ0ghhXGeByOfvj96ZlZGZN3K7tw0bgO1KCQQESqXu5M0s/Of8x1sctHOgfcS
Lqq7LzCv+KpMhu9JNWmPS13XT0liMhDP228LvXWTCnCXNl15DzQz5hQr6l75hKs33/UdjGDfjark
i/SW3FLToD9ntjbgobROYMUZYJufM3zfoFYs4wAM/2Q2o4IrpO42nGB00+fsW922Vj7fRTF7O3+u
y4iCv9bQAilV5WKRKbdxzlmyShoRJqZR3BfqCKLWmzloE1IpHStE1N5yrKawoh6nx7Gdko1qLuNd
DdCNVKZKcJDMsJd1V+kCT5lWz9zbOKldm0Euh6i6l26rjBR4rtKpwgmOiR9HefAIPZrXSyoVDRec
hIg1FlK0tJLI9oFFWwHO3WKF9kHvCw+WAlA9n+KX9oJHh3aZtPpDaljLYQQGRxmanORLgxjgWzlx
UiNpePyXgj2d2uFMcIchOkhjaL+k2TfHSneTTe/Z9w6FaCRfBdSQwFARhZEz5YbIGCXdjTVIkj1z
pvvCypU7p8cujBOA+w/XwFNErdOtK0RPx4htvNk0p9J+Fccz5sHYe+CSUY7TrHh73cg1kDsxVgRO
RbHxNkCt3mZ6391GtjToUeh4chIaqmqCjJSkkg/rxnxLv9f8XDpGD9HAljlDPFW9qrG67fVC9U6R
ThSZ/jetjScfDCcJXz9yVMopSrQJIt5T/lirSvkxGlrB8SFpazDU8cIMjxNivXFYg3SfBF5kkAMm
gYwMTyAyNAd7iW9rB1bsYA3envA0xEvOmkMg+hZRApz/QJ6qaj56VpV7NzN7PFINaYKcTwj5xmr6
rezlvI3OWVgDtmjja+eMLMbAhIiGOy7ppWN0KUu3QtDrYqmVvnmUa9SWJZ9RUtJU4kWQPXCDchTC
3usNEd207yXnkCZpefKmngDpOwissWAhNxI/FWfbCLaewwHju8okYAgooog3s9SH5zQVdmAtybAf
S2ctOuvUIE+xVgEQQpqjH4LSCCs69SltEnY+T7duBvztpMVxXIIFHgb128IFys5mWCyl2NpTyTcb
ZFVW2xeqUfJIDC3gmssWBYPqnSzq9eVhHbDSELZkUWldZl41TO80vSyPIzost3lpiuh/GIb7/6P7
ylon2H9xHKgQM39KczEU4Sf+4cUwCF8Zq60KPAvTPf7qH74r8xdbhdmGz92gCdDFkfD7iQADh8dA
nmYlFGlmRvzV7ycC6A34R9cBjEH4xnCNv3Mi4NV/2nszufZs3IG6ujq/Vt7DTx6FmZwDsUdboyxd
PegpUo+gKogS4FIT/8XkCPLon18MAwbDVKwkBNQglP9po9+wUyeFr04HeluZt4jmOS+d5EHU3HDc
PXZyafV1GmbzqG2Fmh7rVh33ld6aoeYOS5BkToyj3jH8MZc40Ns6BoVGmmUqBho/eTCG3sDNp9OS
gpKcoheX6kZ4PWXHguWQyMbsA9BMCO+PX0wBH3Uje+8S+iwNqSTUkyaS+TLC7lIPL4Zeun5coPtU
NB1n6a05eWOozOppwkiyUWflMZXGSy3lSSpTE0yRd2hTajCFZb24XffaCvmpNvkl3tcLzcmgmgsq
EKlw7Xydh96XrGtnM3XYWpucaZBSiYSSJVgUc2kysaeqdp/oGTXY7oAz3J4GBE2VhgK6Rq9oX7Iu
mWp4AbsJ+s1cy/IVO+KZnfTsd1SmQr7oJaS9qkCyMwZM90UbDF7/Dn8AL7JnoIDt5bkI0DqXAvJB
SrCYBX4FhQtzCLXKGb+8tUuQfzWlCD/lPAZltxYNkvmgdDChkJtvQF12FJ/MHKfKb42IoI/jBUWh
F3ggBsPYFB583BxwH775GUwgDRvLjr5qERAMfwTINDEE0qotGXcrENBCQjte5g3QTnmMTNbvtDav
uh6oQemsftmla/G6UTrtWLdl0zVQP4ynPge1XpX2A0pUtlOLmaKkFkYXRaw50ZP0sMCiOAxrNWNW
MDihIupFryrOZovxxE4iWxm1jzA875Rqcf1lacEvjIPHcq66N/Ew2KcyKS8cZrbI4UxnBwkdnwjI
hlwEyHNGWTia2c80NtrhbJrXlHDQlFO2B5wirl+3ZspIu/g0NIon9b688Zrevcpl9ypHBvZNTLNy
Dj2a/Yj6yOdUhJ1C5yNx8qOa2VexSinSVMB2xW5BnQp79y27yyvdmVg8NLvfzuWsM8oia9UbeMo9
DVYbe4zER2hsw3og+CLzVYLlebaxSs3xy3hObnRMHcm+NlHJB5NCWoh9ean4XKbC17R823rjTT2a
L8XYPnR5csR0wJgwb46Fl/JxlPtMKWZw9Sn1RMr1PFZXxFl8d+mfVUMcM1ZDkoOPJe1YEzFqjp2P
deF1G6ePwKRZavLAuVNuKzGesFdXoZMV34yymXbOoLGFd2s25cyKAFEzP7cxc2pRdcGgqQsYR8BR
bfujLe3Zr6b+0eYUGbXg92Kz7e/MwlNeZhiFgTfWoQF1kK02C7ROn0KzmN+iinmqKLFJ1ORseQcL
smGFLMK+pAsiAxNLk9SPzTBr226Q7fcZoGK8SXDd6YfVsjLtBcaII9KsK8KO8wGbo+4+d6HEOFH3
VVmF9uzNluDfVe2MOhtjYnHVVFkbretE7IS5XzT730swK5PJwvSv1+CH9w8s0NWPhsjffuYPTQ4n
msvAUdcQaP9Jl2PSBK+NYPT5b35fhFlpsXsgvLBAI06t6/Pvi7Dzi86qrnpQlBzw9Vim/5Sg/qtE
NY7AP62MqykbLqxpwppz1fMm4UeroGOW3MGtq+86GsGfZz1xPY7wjkoQZEv2pVAu4gRDw/c2Q/CB
HNCbPdBDJfO0I6JIfCrhGTBW0OQlWbdyowDJPraGfrcKAyeyU801gDXlNMQZt4qaZcZFo9XKhqrm
5KqAuC6okR2cByWfckDgQ1U2fp3YtXsoZKwfgUdo39lCaAwkac6Ed25uxTgT+qr1fAxAV087byL7
0E/uejvZdGL7ArEhzImEX6rpPN9oWR2xao6d2n8siIwt539okq2fcqxj4U678Y14Zv8Y8fmA9DSj
FII3k5K7Mcl5PmnTG6BS8KQMpB6MwbNuQKY3gVBnQs1x14GCKJaua0NdRBVtTZyO6R7iSKRgKet2
RUVZDeAd/ftYoqVlJJSIUmDRqCh239sZ7YReP+pXqhF9rfkaH3DSPO+7OZZrN3tBy5KJKY3RJ9Lo
NXubKsygMTyD5GcUSQLl0ShGZVPES3OSC+0WrIJaZ4IZt5QDRqfy0I5JVwQjJjJO90yLys+mybpN
pxt38RRVG7Uoips56tSwwkqzUv1jpDhnepookguEY7tHp7PTvQEfnlMvdcrICFat3BJkK++A81S2
79XpcaL3KWQ6bfkqk4JvtGane5MG8QvToTCNgTlv3+FX+9Q6Ldp5Yyw+zW76MrVM37lJMoWTMaf7
nGbPt2HteZux6e07G9CEJPQ76SgQs/YGvcnca16i+RQUHLOBPdRYgtkTHsbxdOwuDEc5sI6oWyQJ
HtpEbjeFbg2NL/suv0wzJbo1reja6Ut6wIBhBo5VPJVsHOlJU5hp0wjkmxgVQqceFIVsizJWWzUr
EatwknGOUwqSZgNtCbE0IaysCR3SdaCVMgZBVds8DZPh3Rpgdi6WlO0QNaXdU7n0BTPBodvlS45h
REDrXfut03JNoLJbqPi0AZpakMvCSHreSdMUdQ9vWL0CHUuEMuUUdx0TFX9ubVbHYYKH5WupwvkZ
Rgdn6aFuzAZdd+lux/WwzcjYeNPOJ/CI/Lzuj+vBvKKk+gRaxHtw52zGrbSe4LX1MO+sx3pvPeCn
nPSd85kfPoqgWgchID9rAlbR4+iLVqmA8up59Z0UAXICSoJ9VhWQOO4rSiE30yo5eAwuvzJRRAdt
tNhqTplV7ahmAUy4Chb1Kl3QjSdfUvZWfJG9hGWKxsHto10a2dxeRGcFJD6rId5ZGYEQiEqSr4LJ
cNZOrLOOkqySSpw41QvrXIXQgo1CDoEzc2uyEcE4BkGx7at74nctwhXknpdOWmz6zwKOWNqRiXhs
ce2jfm0EWPQ9XvLh2M5zfeGZ9ar7rBJQm/Du0kafXrEG19uOxghYa43ctZqaU46WCeSYooS3k59l
pXhVmMpVa5oa9MxG6bKtBwL/icqGacXgryrVYuCv8RNY0YGjgInkNtMYo9t0ypm6vHBZyw9uBe4h
aePvzKhD5jynfG3rYp9q3RYMMI7o4fFXEYEMCyAeeMb3pOvZIM70uQJzod/Ab1KqsudVkYvP2tyq
0oHcwuIHvF5J64IGDrQ8rgZQZRYp6FQRzPA6ww3o9tieF8r/sQHe/9ZQFcs6XuV/vaUATf1eip+2
FL/+yD/O9Ws0ChYJBtvzQA+D7D/O9VRlGyrnfdzDhDBszsG/bSl0+xdspwRHdUc9k13+2FJQh21w
ZNaxHAMSJonl/q0txbna+MepGsZNXDkqAFqmBQQ+eKUftxSU+1K1lunpURRTl3wNIwFOP6aORkUV
ZUIw44tUvfRgTnRJBkIWnobDejC87ViOanY/xxq1uokLTeml8NQy9/scdwt5PzJPIVNpOQFyyqMP
OfGo54ghPsBWrUZLVVGqUO+N9pXbRAjC80qV+xWANLxAdQM2Gq8zuWAY5cwfyyoq87vCGOOdG+GA
9k3FJfXppVn/qukO5NlOc6cNZMh+B2FSMgdqoxBMn7dzjcZ5YfT0JLwqvVumXn8Hfe1Ct5pwxnS9
Ku8RLpuLiWbca/zKhbVja5PVIcZ59INBMaqjFluDXflNPFbZozQV7zmOhXdTKzVoNSWzKwuzqSp3
lJ0lO6tgWQ5rbGzyRNVILu/UulJiGaiRKe6tSlLvojJTlGnVFnf9gLZQ+jiEXN447C0oqjGOymUk
3DWJYsxCw+QRxYIPry4FSm75HZbCF4oEmdiA+rJOIMpjhabmatp6JCqfJB/BezGMan6d6vV8gUdT
PvIbiBPPDC/U7eUDd1u2sXu7vrUjLJg0mbJfEHo6bDjGKw+elht5yFMdDkuqapej7JqreS41ePhQ
So4T/O7XBPjaIzXp3Y54uHnNR/m9g1YB6sICgOtLFxFHJSh6ZC0W25rYPnGMZqZRO4/w/pRLvcvh
1WwmqxT7vlWhh0zNtzR3nlMLxIQ/MCLfW1Pu3NktU2Fo7VoB3MxLPnNdZWdrzhAjC87/taKqzOWK
+lDWRHKrGMeOCsDiqHsdfUAJu+F+gNBeT4O1URXL/cbUUP/UWuSFrTtJosx5smszbysmV95N+rR0
/qSn4z2b+4YazzQamQPmfVqfMKRfd3BIGJnBg8suQbXUL7NQ3N2IaDxfxa1Z3drwLyJ6SaXeYW6M
omzYoatVVK6gsZfPM/boCv2IqvjQtk054SvNk5MG9sy41qzEklsAKQZtw12bC0yCnWHdtJoBMG2y
S2dHBYvz6ubK0vhVZrWfcQR3t1Wtyd4WJH67bWGp4tGMcmK8LcyHZdMZI9shCWej9KsUNRE+I3hz
JPt0cPhcpbgg00ihcG2wJFL91pNPb/RuGpHRpuqC26/XbxhwlzGFg1j4uVgq5gFk5WdDXtosZQYG
Nz1/Jo0dWZsOlxaun4JRNWLZTFgRfiA5nHJYLoeF3Vw5yfhLOLq3qRg/vwBVyd0gqsw0KJsmdtjU
AsmASjYzLxxkpQWKFpeo1IOCGpPW3RTvLJtaB32JxBKMQDLMUzkn8bJVaTI6ZKCwmSNUs1mzDCsi
OSzdMHN+t+1ouUbEgd06qRVZ81rBydHwB/MrstpYXlGo1VdvDKYH8zk3wZuVi1zeea/Tl2Znhn4o
8WnuQNZAULaNePCuzTNZxVBXygp5nxeTouidODNYhhXH0v+KZqFqFE5LcWa2eGd+i3NmuTQr1oWL
j2YpBtXfkhX6Mqz4F6ipOJ2SMxXGwJk9h+6ZFqOv4Jg0WxkyWQFOhqEZ4Z6Y4wJ6KTpI6SvpSp+B
MQvp/sykwZNmv+jMbSOGExF+xqYj+OrHXYq7AKpNIagqq5fZNUPVUm+jFX5jnzk42ZmJAyoQP4HT
prBy+EXg5hQrQsc703TGFayD7yDFz8+cJKx4VuKSzS3c3WceT3Vm82Rcd87eOzN70jO/hwUGts+Z
6jMuel/46Qr7yTLMn2IFAOHcg51RzPdQ94AcCUPf6bp56Xo2bGAIQsQDOSW1a88jcKGZWMGGeqyJ
KxTYC4XgB+mY9Z0HPXarGMCJSqN0g7rQDzncomgFGBm13d6oK9QIPOuyVVQbognAI7gbCG2ts2yJ
3ir0N61kJEfNDEx9bNrKjZq1jbtXAZV470lXEqwK3JTp/UuT1pP2Vup24l7avVeqKEsTzwMii+08
bNMZGsKVHOb8amoTVEXZ9fnwqcR6lf0aZfz3pu1hrr/+73+8fxZJGbIvbpNv/Y+ijgY+gKHBv961
7ZPP9/znXdtvP/O7ELRarQz0PMYnlg5Ijm3R7wYtj4A8vkMmFOpPOpCu/cKfIgDRAoA0g0jwhw7k
0Q/AkwXjEjx9h//+nU0bstafdSAdBcjDCWXjZ/ecc0bsx2wSSL22hMq5N2UfUTkYp3cuVVMI52Z1
k4Ll4KzaPdbuSqQHu+Xep5aYtZ2u9exhrBVkbzsZ2F5tZdz32thSrZsb8dY0ZXFgPzTFCN5Da49v
Zq+iGdcCfGSIucP+wNzofXiQKu7kwtnYb+YKokOL8vGkwtJtNzbxD4pW8o6QrlFrCj02EXW6YUra
gnS6o5VbpTCAsdmxnb53jlerQVy0nDLbIc2OCxTjFYQKpcWPEMOppk5a6gCSWUH+bj1nts1QwVjs
hUPegdGn8VPAj41Tz1fmVmctU0b93naK27k3gXAkbGi/zHxBWcjqRh92EKdlFy42OsNeNsD0Vvmp
vxs6GJbsOEYDwUDJvacK/f6CbtZa4j0t6gx/bNGQhbG7L1OM2RKojYSTxuDIYOVXyno3YHRNfbKl
tYpToE6MDdXFLm+GpOkJs/zUM8MpzfuOwpULeL7JPvN49JoNOq9PmIvpydwpeBCcFqTQxiLtDK7D
k8l75BRJHoghA8Zl21b9qhOc462UrvgcyH30vu5N3RLUC4OdzRLRQp/DYqKoAKa66FNrG2GbVu4W
Mh6fFkrhu7LEPUFLaNnV1TIvjXc58ZHc4xdeqE+OHeXFrZL0BtgYXT7LuR8nt6jKqedpuen15J7h
/LcSdjY1RFkw0bbou24cUX5tlOHIomLb+bDP14IeaSwqo7MCkwKImr1S4bk1Nb04ysy6VbPOvdVk
RBLCrFS5LalAcDnPB/aQy31sCnlwJvqDkFLQCVuzv01oGar6OXII/RYELsCtfk1Yb0lpF+XlRJsR
l0W3Z6vu7WKgI1vssNpWzRf26Dqtt/vO40v1F3tWrwYPN5yfQloNSTg4T5RkiPd0bWUiNacfuFjp
N7Ly5kNx+iT01nonobVfOnu4J6d0X1Nr5QdlkL/q+XXqbO1JH1pN289ru1S3NCTDbM1jmyUVq73s
xfI4UJ6OG05O2WMaFfDpCmz++zbW0+ty7cIa6UlS7zKo/Nqno0VlvdVFAxE57RvuhRZaYkV7+cKl
2ksS5f6k6GvzEjYN5TFuJuQwDixCCVgiV6lAtjqxMtvFUqU1S4UJuCR5os9udJn1bfqhckpDcVGU
4o7izhybYtUc2f9EV+yNi1sQ8xpqxNBd9UaBf5m7Ul61fGZUAmdepyJSZNZDS5uGR71etLw1S9qJ
kG4/EYUOXXKvtMeLCgeCPX6jQtB9MZmVepe6ky6vKU1+MOGV1N6nrI89u3OoHxvbtl3mbg7aq4VF
7FLLwTsuuiHxr83DFcm2GOvIXO2Tecj3ONkciiORvtLQ7oropnBHriXsm3Se/lsD+W8123F5/OVc
5Wb4+vi5Hkf/9Ud+X03tX+C+rDxUNmfrqomk8sdqipqJadnEXgBuYsXR/i6CqIgg9OWQivE0RskM
T36Yq2BPhs+AHYL/VxwQf2c9NZx/mquwxDv0vqsa6FQApasj4Yf1lDoB1rJE0/dQaaE/pTzzpzBB
nWl5ohKvRIDrygAT4EDyaMVU1+tpzcave1WWHZP6aQVaN2e2NTVt9iEt8dfsJmc0r6q8mNutKaMP
ZSSauVsEE5dw5dvcRzXw7GZc/cxaX8PUrmnadEQzQuLCokkk3gA0llgTKUqDP2VC3Xj685LiX8OR
aTjtzs7GrPOj0TS+gPEB9bbo90IoVjhVK+kA9S5O3f5uWjHg0woEFysaXGU4P6BslEmoo7U+dmKq
I07NK1CcenPg4phd7YvSHWzKhpn8YN9yNf0tLTgl52c8OV83ZRpzyrF4mHr6OSqUng910Rz92KyE
c7mgatJDkURhPzj0IeAL6J6maQWj55YuvjhXZ88Tq4ceQMvP3rze8m556rJC9CDHwtlwwK0na07d
t7qU0YKCLeC1pJvrq53XoneSjMazXvY3gib2YKzayLlZUKVvYGgpcsO/jEK1LjXayQDgEkPUPc6k
JiZuZtbzuBK65DxUF0kyJneVxrOQHuB0Vrbz0HagGWc1orYA+PejPQva3rqqumUdIsHMp1588Vt7
12Xi2FmgJ4AHyXuU2QtWyKbeLtXIoD62Cb1auWE/GsLJD9wf9YcydZQiexxbOUhVKuekylGgg46x
Yp5cw3QBTQr8XQbHvtAkHx1xwjEA1DKSaT5IQOENj1SDNLrQ3FsMbZP08054h35QWwYyznTBv5yf
K9nlj9LLSAhrFjE6TqfONU0U3jc9kwBEZZ2YA93KxoXW2t5n2ZDGBw+U3SgmY1bf9RD2gtbMYiCm
fdQcnbKPDwIE4Kml3+eE5QQbm4WJmU8edSz5hq/e/OpTT80BHFJq984UgUmc3joKELQc+F7IKc01
Nx7VhfFTBsMMEbGWHXAPza5f2saW7clEZyCUFQ9qFfTm6Jjgidw+J6Uiou95RF42xHDovkRiiL8Z
MSZgP4+86HPJdYs1McrEtq0NuOR1zlpr86ZsKMEbUprTRo2NFcRe69TIc9AGFLVkIOrTkvAsKuN4
SnDzcMfMU3bK7Nh6ayzKEZCEiqE+zqKf35SFsT6Rm1pNtj2/+eD33GOpn9pTtIS5A7gyUIlfRf5a
r/0FwZDegWZeumPb6Is/auZkBphYotrnmLre0Hocs1tP59z2of/TwNgazCDAyZXudw777QVO4PR9
wbo3hXguyy3FHFF+jCms1hh6xeyvW9OBC6BHq1ejV9CQkC/5bciPsjNnW8Mu3V037NG6dXeH0f4A
ZNFl62yBasssmZL5G+HRddMPR7E4ROStAkEDxJVocRGrpsqhQGmoN60i4PWGSA84GEyLYTAkV18H
S4U901JRIBwrJ4/X2sZH40piRk7T3eK1hIypia73e302cKVOyr06LkXP2u+mbri0k/VYpLVVBrJI
n4gywbefcKzQR5jnWk5Kbu0Ui6ceRYdoATUDeb8WkM0xfbZAuNDWZlKyzbmqrNQXr99pQrZPHLtR
zfq11ox7hYqzNNHdrTsP/foAUMuR2k29wSHdWmvzpcT67om1zEorGI3vRyfC8lLa0Ao5RVFWnSde
oj/XXj9cWq1uXRoRebogB7VeUexbjtfYorXb0qzAqwya/dAOi0HRZhd7R7a7+JdmwiETdzZGzROR
C/2pyWDlFVjRTlZqepIsPHzEUEuzaLpsND6J0LJLZYuNPDq0wuwd4hNzvE4SDdjUDTFdesnshdoH
t8B+66In+6kc+34N1j15abt8txUrPkbDovnwLbv7mTrFGwLT0jw2skve2tLW7AutzFqMYnXf+4aX
l1RtYqbaeHluHopeZ/dppjpRs6yfrgq0rFsVzuM2ZlLMpT/P453aL07QATx/znIgkWGsdfmNo0/x
plMWJgZ0kxgnsm7VJ0tin2wS06vZow7FQJB7cvkWtdSqgjhrcopxJu2eLyMNV0HyUFVc0twV7oIY
zmjAgF/wRqPaNf4mSk46nhNEx8sQHO9Oae37OtOO65ktq3lqROhRPh0pNXkabXicxsm8sJpaHf69
NfzvVZM58MH+Smm5HZKyfy/f/89d9dOQjI3d+oO/bRBdNoioGe4ZYQ9xZYWF/LZBdKlCZD6meyq4
m3OXwR8bRNCCZOHQW9g4smr/aYPo4Xrlfzx50Pf+zv5QW6sKfpiRWbTOo/TQdoYpcAW0/KnKYGyV
Cp2ilLveK+pdT3nqBTMRDOuc7TbDHLd01XRFwvMsbuLnwuhAKznG1P8XRJrV9/rTr+ExDOTXwPVJ
alDX113sD7tUsyXMNjvWsrOnluJRbekE1/WYJKE7m/FhVAztysNOOvo/fGM3v77Cj9G7/8fr8pWg
Z+FjguDo/cmPO2UlZN4u03aVIpoPdBzpkB+viosGNAAoray5YyGVm79+1RVM96e3a1gwgHRCf0Qt
yT3+/HYFHtHIkZXc0ccGfR7wuHUNfoG5kuE+JfNS4uHg8T1s2giyq1ISVj42SE3FvrTYV0/4htgG
9Dn7iCE37iJHa8zAAMgCiN1SmJ7oVgghaXls8RF+9yoS0LxNutpSkAXgYkUFIAukOZhH2fSrQFuf
FrgYr9ni7f76va74q5+/WYcxLP4x9neIjZrx81tdCoUHItObnT3nlxR7zVuN3ibDr8EUEMRD74EN
JC7bJPr66xc2rX/+ctcDFpe4wwt7rvenl44cBlnrkWOXw9pVS23DKJUIf3KqWu0Nt0yycYhQDtCq
ER+Wg45GkHcRnTBqvynEIR5Bu0SAEUBUfxH5us6iIuC6eIAPfDWs5lBaC7R9res7OxV4z5Zjxn0b
Vma1qa34PhsNH1vKyRbje+FOlHC6+zIvb3Ji3IYoN7hnwrwpX6ZaHOgFe07r4bLHQL/vm/gQJdph
0oDDgRc7uTETURvnkN1bJ+lxK9Tqa2HEl8BYQk3pI4am/SY3+qC3yg7pk3mdVRBlE5MeNLaymzUi
VmVMXsLEu6MluQx6MVPqJAONXQIgEcxXzn5I8ZS5/SfS1LQfFSq/sF+TWUor42KcXJq1TIYU0NY2
RQpAPclfoQ1dZ41Y/A4PFllsx9sJ5UbvM3WXkl31HWaRW71pxR2k8JfSBMDjCccnjLRx4MlQsYOM
a3olgmd/U1i0PURO9by07gv5ja+kZEeJRbXTEjb5sbiaDfutNhfGxdVmqnBCL4lXbzytf2NMRCgF
D8myU9hKH/Ius7+YL7YehyeB765FjLqaakM9aoOLOXjI2+bdnfhtAjEaNKFqTv6djdLCxpUu9+PQ
AjgPnWgYlKNGfTZvERoYVa99Eh0lSG58wXMnokPZlZx88VZL7GbWfGuiXD45lSeLwO0W45vTNcOr
rhGYDxM6i8YLLIjAzGxXNN/IkjbbDEf1l50r2iunRP2W3rMeXQuPV7Oph3reac2QP7iS0oKVbsBo
0PRGlXhlBPZ9LXjwwcQxQ2zwzG/KdrUsZLBPKRXLrPSoDNVAlV1dZxCR7O6YDuOyNXM5UzfPNLin
FeJYqmX7NDHhuXcXnFlfdufopyZOVe5ZXFp48D2SopWa0nSluXNxT7SnzjBqQnIMaqA9J/rD0+lG
mxwin25tWlWIDJ5ogWtiBd8ok02PZMPgejy4Ih0D6Zaw+0zN5Qqo7KHPb/FVFReR1Od9msp8O+rQ
CBAWY32Xji6CxZy7yZ0SdVRQt4vFJlGJZnWLhZ/2Lh6mxmWN2HplmgkFhdIsBo4gscuujkEijv6G
nG8gvJG6NrfpuxIGV9fBGPfMa2lH7qG3muI1lVbz6PW2V4JaUJto65DffMG93Q1BgiFka9VuxalS
FhnYXfAvr6ysK84Inte2NGfnU++M+KLlMd74eVxR8pV3cr0FFLmXfWUebF3gs6pG5sf+lKasc1ZG
ZHQAdu0FhWztUArFCNKiwknHFHq7oC9dmEjP20WAttfNwdjECupwauncGgutNyUd9esBK82NaKfG
abXJq0JuXTs1l51jwsMNPS4djJFQxB7oxIgIlafRPvI4W3dy8jZzPmV7y20+ZsfOd3DCaIvktida
ns0XIwQXPAeJHb2wxYEUkra7hZKSTWkqScCp/TVxFgdPXldswQlpV3M0TG2QeJN6UjQ9d3ZVUkUy
kHg4TLrTWpVmGxqGVTs2HzVoNJS8eLUnrshYuwSsiWQeOyg408Zoawq92GDHFLSX3cQDnDTADS/u
3ptM7XMa0ZCHeiWHh5yTlQPBw17rAX+hG3hFPD/Wg2k/2VYlcfI2U3c7ZfF8lbVaYvlpa/UAJFrD
5tnKN+NFBme7VChpGJvFWAZGWxm+6zDRDzO3t28HYO/3it6KN9sq8EAapVdZa15Y3MyuhuETS4n6
hvPwy/SakjKeiARAbFRIIENcdXveWLGll03uNdAsm4ViGsLdLuzXvieNyFz1ZFsyuiGjxACBe/ax
jmY8yVGRTJfVYjEhcZZx/pZJ3bypBBpCaMhx2aeMvQINTQecjjbYtzaSUxQaojdwEMcNp4uBCTtm
DWei2UdpOEiHoo7yOcw0DpprFd5g+fagRlQ5CjV/FJYpjqnKAmEwcjri9c0v+h5WXVZkTji1kYCq
763xBXOal5csJTfkYwuO3p1m0C76qa5vZqOYPsw4t69cwCCQCdqJArUmPRK+gakc18YlflftcrF6
Pu+sqA6xrPU9Ig+pk7kDAg9nZT3Z4zl4rPhCOQjXNnYts4q658gYlyqogeSQw/dE3fF0s/UTxP1o
k3WV/LDKrGLIUih5koWIjx0AwSxprCp5JGaIZ+kI9B8gNnicOZ7r61h3x2G6I1BMNibQtYnxfjK8
WSyOaa3spU1d7PSf7J1JcuTGuqW3og1Ahr4xq1G0DDLYt5kTGJNkou/dAbjvphZQq3gbqw+hlJSZ
qnv1NKnBtTeRpZRBkYwAHH9zzneEvEsqa5+KCUWY7dVnZs7pOk3Q2njH6EylhKkUDehV+io/s1qy
nVa2O3L7N9t55phvzP4JiieGDWvK7+q223Gfs8KbzlnV1ludesRp9Ok2CUknqGA3sXU9eLi0R/hJ
q44BiNEWF+DGNpNLUEc+Blepq8Q1LXa+VfYo1qQiuWuCW9k2gJFSMyj/3njTMO25tr27tDa/MTD/
Zwv/N1t4+MsL7vNfb+HvGyb9r98v7r99ybeukI7wVxwVNHFsuU9MzD+6Qgs+Nf4H0HCsDniFyX7i
29rAQXCJBBNkNVRCC5MlP8M3OwaySpufiXI3dJ2TufCftIU/Vc5m4KHQRMLPXmNpin4GXBaBpZww
M7pjZXU8CoCTMKoiBcUhFajmanTasn70qt79zbnzA0rn+3bM+akdpQmkV4Dty8TdAhjs/9QY5VU6
KIZK3TEPNbFpPRxLBQnDqbwzCSvI3hNn6ZKFrVqNNAm4x6eGAfKLAtR0iyqLFEeIAuAC5dA8TdHE
DCloPMRxMXE5R2fye2tjmL3vgmPE9Am0qzSgagqGqBFbu6aAgWI4UyOOApkhofKyTAnx7Uu5Qa5U
iY2V+j71FSPKv/nNGRB83yYtvzhNyrIOAi3q/8WFyq8ZtlabNUeC4eaHhnDka8OtzL9pxpa377tm
DBw2IXWnt3ixaC27pR/a7NDJpdNRbxxj2rWn2Gntdu2pqb9yJcFA6++u+Ju/9tY/dX58My5SRCbo
FVD1osH98ZtxdkZs9WfvgqJ7up4xtJhsYxe1ZAc8mt7IjJkVx00XHPVYwm/699/+L6Qfvj/MWROP
ELu3IPj5WsLtG9R11lgXyiGxOMI9KSGzMbWV7lQ9z7aUF6yqN4aBwNbHoLhnFjJilSmihLyplpi9
f/8DOdHPuzgTsQ0MXOQtuFEZ3vy0ixPlWFfSG+RFNzjqjjrDvqlDzQKjapm+b0aWGTcoU9LHcQyX
hFVPpZSyk6sqm4Uxj+p5P6awVQ/k0EmFX7iI+DNQzR50ofQeRtSHF4NOkwvEF9Pl7BT+pQWwTftD
hP5j4naxQqKZrJmsoQ34TBRxNapDzJtSOo8eRK2FRSnVMbX5j1YztG+KWcMuTU39zM2IN0bnMaK/
QcXm1oO1RLHMZu1cxIJCBVltdJwrNbE1pIQkFMYtBnnX5XlYbvvc0hcVfIOjdvRSZNeJ037N2dy3
OIW83N5SO6bmIfSBko0rAA2ZvHCmqBCHwcjtckv71be3FN1V85wMBjbWMnAd96VHmDyUm8hFxAIy
bmTpH5KR6eJwmKW8EkHpAw4rwjhnHzJJ+6GtdJ3sJrP1nkk/tFgA2l1WvFkFS7eVqxkys1SAXRYw
AG4J2migYVJxNH2peW77tiILSqpxH9duOu2Z809yD47G81DbNHkLRzZr+7WVpQamkngkTy7QoMnW
WnXdCnkwrDxj6HdSlu/YrB2xjYCYwUjCeZJnPkJRQKtTvsKba3xxGE7nZFUoEQ7zlRfmkXMvK35f
sRf+NObp2WK2WSIwowTr3w2yCx2aO88rCnkkdS7oEVcXCfN3v+y9dT5a9arApkxFmNWfaxwvZFDe
zXF6wxfcM4f3zzHometmaC6M2r/zI5e4qjkwr7A7kegXiVuvYQAAxZsAe3Cb7ADCfD9YC9R6BFmV
e4bFQk776z71XwA4dWemDtqzgjnjOp04gKU7trs5NAwXkku/Cbl+N6wJyxUxOiH0orgkxBF2viCz
OsrgZk5p0l6GyjPupqa+JNXMYFPtTdcqieLpkFiURTWgwLVXVR5k256xVjowchd4fBC3hNtOWeSg
5kkRQQ/21W2dLkIOQumeCcu0H9JEulezxYIAXxTqe1tlpNNDv+vSSF0FWSufM7LXEeV4o3PRMHhf
62b2bnynczWEP2OhnTj52KzQB5MnNtO1DW3IUmQM6vgjK3pQGbHGsXgWFTbDkg5VFLHDnjl8blgJ
AHj1oBkD0y/CHZybAKyFk6MPjFm3EkBvNyVOZ4hBfHS+KV89dnlbK1hAnNlQytuwq3S667Mg2uEO
IGgJw7f81AAIFus8HZxiW+cDneokWjdhxpuGxpqWPntCtDMU6yrSeKLTJkOx01XK+ZqGHfQ3lXAE
sVKJPHRosgIZSaOZ8OwveQRv3LFy3pLJ8rDkGVOPmQxx9lrTTj9J369fEtSm/SbN+7m9Dt3KAUhm
ZHZ7Lt3aJH5dD8Z7RfFsbGa/W7j8afDe1uVob1PUsB5MLmuSn8y6CIL7oZpMwqkHdwYTFPqTiT8z
cz4KUyxNeVoIEACd68+AGwpDr5Nk9J7NkVyHVTi042Ukw+yL6xesTPRoqb1D0E0N1mTp2ganyYOD
jDtYzXnldTZ7G4czrqlqxAkVEWubKI5Ge6OH7NPkiQzReomMjx56cDTu+KIe1nMfdETSgihx126h
EneHe2uu1xbwGHOHZ5A9bJyw4wnLfrqM5oLFWVWJ5MF2UtBC3SjeercG0WDOlf9hQRQQa9sky47c
+zGQpKRVNExW1wU4O1XXLhcOGqnWmuoXJj8RYDGTpbdLJ2yweitKYysKBihPwgnGz1EwjuOtpQIm
jsy0opyZ3oJGHOYZILMxiJSDicXnI1SFjM1qOI4Ex092szGmMHhMl1BXtpSFywmbOqa5g+3oWVsv
qMAqaIVe/CzCQGBu2CzPjy3ZdC27gmp4lCB8pj0XdfQ1mdgbM85BAb8bgVGkezNmicisr4RkbpjB
SCM/mvWNq73qq0drB0MIKqi6bVuvCVZJrBuUmqYp66PXRiNvZSit+JVrIgOlE88lAzOVIS3PnW5o
2e3iGdsEArfCoZgiAcWKR+Ht6OmvedKUj+TgxU+2LW2Fyc8gwtD2MlBYw2iOI0lCdXMeB746ZBo6
6zjNtV7XyhLFMZZBfYHSVCPcDhMZrpaLV+1tox7PXctT+sxyPXkbDxhl5pihA1pVj2TIOtFYOkqq
zbOWZby1XjbgxANH+0bF2QO4aP+CpLR6G7HBthF32ybdaes01wovHcPd1jrn+BjuzUrE+zbpbQjV
vs6uwrEYz9i8l4dJecMGjAIj3kwKDV9p7Jrgs49T5LLOl5FF1xRLLGppNvVvBrp/WbXTkPxYVTp4
x62lX4CigrP7p7KmaUTXG4YhLpzYCeqNaw+ao7CsbQ6tGGlqLb3wb2qpn/dWdCZ8T4REoGGQI0OQ
+bG4rPAaZ2VZyAsF7fDa9Ib2BVEHH/pgyr1bMIdu3EX7wMorgV9i5vNlzBYp+e3n+J8G+G8aYB4P
JCD9uwb4tf7lKLPhl5tGNMN//Z/vW+FvX/ytFY7CXx2iUwjSwPdPMtJy+XxbkNJC/GrTGFEy8zH/
Jq77XUEHFdTj5aQneeixTjHwv7fC1q8W3kJIQ1yS/9hGSO7BT5c3yJ4ooF3yHCYu/POnyzvhghed
8MpDnBhFcxWf1MWMW6tXtUiOjZP6OB4Zt6PEZWp5LLI2zs+9sP+qwfk+Z8jHDk3kVc82qPntjBpv
a1msNoXHE80BH/0GZQS/TaXP4RuLfeTHTOvx1dcgk53yCpEGFY1dfqZbzVCzz3AW3bRYgyWVt7LX
ICJlSHZ03YlVLaZ041vCfqxn1z3waCLcWqW4D0GJH1BNnDQ70bFs8/qsR2W8Nure3EKAvG5lFa6V
6l3Y2aJaMxdOAOZSNBatqjfdmKLJR0L7OdVGuabmzL+aVYYmSHreludNnYJkMcq9OboPYzp8MK5N
tpPlzofK9OZDWhFAp0xmq6rR4ry2sRmH9H2XuhbxVg4VC6XEE/eJ8udLs5/VBwPO9Krx3PTcZBb6
koHy38yZG2xmNajbUKTJJcs9+7qP4/i8KcpuB1c8XPcIlBWKXfulU3n8jnyr2+Npd66TacGXWYkX
Z5dD0zFDq8CO+luc0jW7q8BrbdSDRWXsGDt7+hh5Mz7nqBtAzjUF0ZKrekIrualDcNtHGbUz1ksj
zJybacohnhSSlmWFN8kPLkgyHfiorQkkjy90EzGYiK3xzDKLDrhSlxrQ0KYRCGvjxTAG4HFHun+2
oSIGW1I/RnUALVChC6yaGlWb2X4muRhnupfhLdty0HKwWl6v3nVPkfCS0NIpVhzI2bYmYdyfpZfL
z0VbFtEBnCa8ZWV6uKBGrsVuB/WsbXDLk3eHcGwWxYpEPBCAM7cAiB5HAAi3NXkt6xZF38cS2u1s
YqcMbq04rdQD6JbuxZ7K/JM1yPGaqtcY9wb05vF87kdKLIKaN51VG9Uh1CmTXMuYSNJb27j9c1rx
nG92gx0tth6SbEifwT0osH5BzRQH2VuVXCTY/cTd0Dtzvrd9p7iaTO6YPZucgA+pql3sXVAsNWKx
CMsqyEQBqr/V9kwbLaeQfImqGaunAo1leDZn3FsvdqeoNlRH7VhJpWEXhVH3NQqpltcpri59pQ2H
3kEVKc8J3A0CxF7n3oshKsLNZBWBe+5PhrwPBcuTXYrcnGQiQkTStU2WGl5gYhHZeXY0J/gi2SQR
sZuhXIQrrEuV8bbgikXbHiXmPsEFMnNnWc2lZBQPd78aHVhHGDOne3q+MN3UOAF9iruZRQuAi4/Y
aYJhy57RATWIXYKtbyVjYMDA8TFvtIM1bhaTBFbDQqczK3YHgv/Kr6VPg99JOCAyIs585elpDNcs
NVGX857TeVa06fyUPls7RFImE3ACI1gkhiYErDVtZllfzENexfAo20bf9+Xsiwe7Q9by4mqrC89F
BxWA5ZhV3FlF7lvrlkHWeRLPVbOtRdG3bNTt8iuWf5xwZdV5xZZtgMxfZ8JTXpNpZn/DCA6e75ym
4ipi0XGmZaifScVrnhAPBvE2dciquAjznpiCOC2QZTjj4ImbjBJ1JN4xOc8Ii9kwB2hYQZsBHCOU
qrgooqZeT5LR/wq6YLnXaWE94fAL7gBB5SmjhpoYnNBUl5QVxkNcyvIrPI6Yd8cX9sHNI04tW1ft
14bVF6pmcyFFm6BqYpl9JftGd2/dIGmPZ+zN+sxkFaB2gRG3j5UbQzwiUx7ZH+1YfqMW+4l3cqKM
iylFnfwppyft/xQlf1OUIPLw0Xj866n800f/+oYy8Zf3j18OSf36ljXLH8vXX47l6/jxfY3y7f/1
e43i/AoswQktNFluiKD/T9QB5YvvIB36BimkJv1jXG8zrifkEXk/5jhmu4vM5096EnJ8qgrICZRD
y1/9A3rSX6LIFpsBOhfbwYEXWXRhP1bDY2W0XdsE2SFpQ4acYaLeiWBPVpivjA+zKuYrpuR2ttFG
nWyDFgzvPheT+c6VO27sSvGEM9P6HRuXwpqGXnGVD8L+AP6A+iUsxP1I4Ku5+e69/3/Mh/8yoMU3
aHl4VcjRgooYREtf8Z3oSxhKurp3k0M7dXP7ELdmdVFXTdcd/LDIz1CnZ7eN6ilvuOVW9OQBc9km
fG8ghGxChAHbf/8DBd7PI2uUvMDeKPcCHI3Uj8vff/cTRVOrBKNDTEsq1NM6HOP+PVgIq0qYya1j
py6udBkPSK3TLJ42uBPrL+mJoNMyFxowQAPW6Ru3uq4yucB22CvnbpwhnwHFg+/2aSB2wzcANcfo
zhaxAuQe1sj6XSw4n/Q3so9KAauceD/hif3jLRgg70QEmmADMdpB3zUVT5WCthguACEPkhD2OgNn
IHAhGA+ohewFORQu8KFqwRC5QCoKuESIzUZW/LF9XUqmCVjIDkxKARYPxYKSbb/4C+KohnUkMCaQ
pdOdxV2YHSj2nM/zgkaKFkiSt+CSPLhJc6OMt2owzTOU1sNbi8kpW3sLaimJlH+UC37JWkBMBK9j
ufAmagkoTZVrtj7TJNBNbI6NW3niOfWOIH4pXDBP6AYI21rQT8PYzE9qwUElflJu9IKICvE+3mAo
IzAPflS/gKS63iE4ZcLobbNm7/txF/QemCpBYG/NR9MyCRMI2VnKRpzUmBNcApzIx3K3QePauKOx
Oq5zojJfySnD3WjVwxgyygZcQQAUlp19iZUAu0LUELQZJjV+SpgVCJMtyE+XaWeqN3BgoKIDt3uP
nbq5awY3XUs3DoxN3RrGNSMZfJyqNvKXKQsgZ3b1nC3vxZy/u5Bt5z3zU+jpYauCczUydL0quA3r
Xdbq6VlTT3j70czmcJtm6XycQk8bWD3M0QPKQST8GouGiycGJQ2zgfg5zLVxocCb7aknnZts1PWt
su3wPJ3G5Ogx4zky/NnZDF3iq6kiMJVhWuq1m0oE+St2BCp/pFhwMxMvIu9OjNAnUKE/dC6V+crt
OvMOfBMRc7Ar39CYZpCy2oH5ri8mZNkFJauoqwxWmFWBFykRmWz8KgJE4UbaIfe+7J1D1NfYGcGM
TpV1VbQ6uJkFKQhUv1VanjPo8qfHDC4i4ajk6bHOSzod7KseGvxrPucdGppgPExzL411GTjsCU07
kfmFFjURt6UJEjljOrCVnu1uR7cSl74u64ccmIm5hcRetOvObvvDYEXt01T4eluBdyiQxueIzMxJ
1Q/YOJN6hYpBPMIRxtvHPumzFwzhTuRsiyizcmbZ/MK3jvTVEfsXRkxWhphpsRui+C5Ms4f6hRKD
WZdnHZQMAzxAnu2r9TAn8Utd44sCvybljvPePSdbUGw4BHx33wSIdNZJg8tI1XH+LKJ50Wb4bnau
qjY/k5mfPeHvsa+Mktq9o87uGWUKA6ATGksUGhlZbyt2S+Y7lSihAoAYU/topPG0q5KwemJr6l4r
Y3KMzehr90D0ZbvO0aLzGRow5j2UoQ8REL8eE7CtHn1VB9slzNNYVyS2vEkeggzh0oF3oTJDQPUO
i1RuJsyr2N0GEk3DFJUK3D70ENC43NvCAqoC92TQxGqvbN7q+sg8MS2v/cwK7I3vMOXCo7tupKdM
EowK563oqxA3ZzNGZ9HUpU/M5vTtEAqBFND1nKsYoBHQSrxmNWkdFNsDlLRFh4fGxCUdlUwCqmdz
CoY9LiDQe6lZv8qK0VpLniMlc+IgAstE7PJRD/2d23vmlgAgRCYA5baETknUo60844aFKyor9NGE
4rTIWGB8xXET7IENHTvK3l3Lju5QUeXeKaesdiopGoTMoXxHpmiEKxvb1KqfZX1pFxO2qz7k1tNs
YWum5itS3tkTsP0jYjLZGBQ+oF+7z37iHyJtAbGnbYfm4ApjjaBmDhkS4t9ZyT51LdwdSy9rYIgN
d+Wpxw0HcphXLXaN7BKeN+QT1xzBsVgBjPalTUZa91J37qA2nAshnpK+26EwjM+jVprXudWkl1iA
ratedTBt0Odt8JTXL+3SngfgdK+agZADfErxZV6WkqaJhp4y2N2GltFfsjffluNkXGd24h0V0fHn
aWkYZ9rmruzb9iPTPpmPRDEWQc4koeRlWzg6FpEGa6a58Qc5y7ADO+V+orOIzoZK1FhKmE7My5wi
WCYW2jaQBuDdPcD/n298/TK4ttj7jIyPdA3ueszGQ9BOgJwQMASbapmQZH5iPzbL1ITcLLGi5yjX
UpClMi3Tleo0ZyGh7WlaZi8D/S5wZlESFZIwnomXSY2zzGyUa57bam7XNgFNj/CbzE3nC7melmlP
4tQC4oxyrtJq+jz0Znxo09x4qunTVt2s0/xcnyZH7cnVbuNvr4Nga0lMH1sL5bZe48hKQCidTPG5
EuxDWs/Z6KQIHnL2a1yFnsDQMsQoxbzFVo+7DSFEb1pxss0N6r6VnDkq1yXd2n5UHK6IRJ2dRv+1
7ma/vm5BKJ0tOXIlV5Go8nVFNXzjlZlTng2GNZNlERuzwhy9MACIVIYHMJ3YAP6JE9CK5WROFdAr
sAbDRxw5zV1iWURVjCfSQBJl6pjUOnoS/kIiqGDtsMZotbijxYYWNLLd8s4I+Z2GTX7iGTgntkG6
YA4gJbj01mFzi1XAvsdIFj+70jQRA0dx8gVFJ8CEJdY0YhM8oFtFtp1AcQF/CVxhPoEWKpAAEzaj
BcAwhnY7rQkjz887byZ7AArhWx1ApyCrhhS/FUN2umeOyTRcRSdDmwtfGkd9i8FoPTIh4swPh3Ny
WDMXSevYfuiTPS61MpI+s5NtbjhZ6JCBYqczwsVa12cpNrv55LgbF/NdezLimQB9P2eLOy8TCUa9
vp9GVo1mQ+WRxv3OH+p2PZzsfdbJ6hctrj/V2sZWti1WQGlPd6NPX4/0EOQiSBjyGlrHe2Xdh5EQ
9l7yhhh+EVYvRsPg5Dk82Q+HkxXRPtkSnZNFcWRk1V+EXdO9cG2expCw1HbklGNu9E9GRwN85bix
TgZID95oDH089/1XD/5RebQXv2QeDnb2FmWDhdq6rQQRIAKcpK+i8lIsWaLF4r3sTjbMIGJ6D1jN
XeyZZZjf6OWcnsMuepeVjYtV9UR1JAB6SieL32wTwyfVJNIJBALJS70YQmMeBs8MIObjwNDlrFiM
o/HJQ5pbSXTr4i7M1wJY+Npa7KYxLRHxfGGBjjquhoztbp85VPet/8mzjZGwh8W76rgZIk7iHvC0
kjiJoxf3RPtlOb0PXdCFixPT+DIaBLJNQWcQMHoyyVaFn79UQx8ZHOo5NtoAwdM1gJXyQ5xstjwJ
6tvMR1Qbu+P0WJ0MufNv5tyTUbc+mXbTxb8LbQ0rr3my9U7EaTJQm2wDdifYVU1JlM1k1ySUmMOC
SiH9dYQ7bqtKXUWZ1AN7+hgUrGtKHJvUqwiFsVMfbaWss26ck5s8lcYnaWQTJgZnCU1u4H6v6mwy
kCTbdvJF9Yx3eRTNxJJU4bCly8SfZiLfdGeGXeuSSvXYYeZgCQ8o/ujF6Jh5wnyxZV/srEAB0ZKU
3RTCME9KeZ603Xvt6jcKOf+YN8TVxIYZWlswB+11Pw7YA8Y+uiJ2CAoSQc7ns22yR3NVftE5vv48
h2mOP6IGHW/NPDgxj7fvaLxW/tB8stCqQjvNepwfBWLKCMDtrpDQ7Iix0Z/c2fPfKLb4FQzMggs0
ycmfisqtAExgqLtlZp1fYfLUX0I/S66CxscKimMyuzYIpskujboz2/smdq8C9vnn3C3FFTw//7Hr
jBiLzVwc8HYMFwG8v5rPh7FWe+aAikFT2wdrMYSXwsRhvZGthvSG2NmV7MzWUyuvk8HUn1o744lS
mCOKaVPvSNe9sysHuwww0lxxaALGTJArlZ/wxBbnDBDH3bIiBVjfPyJyY3uQYxMUzjyf91ZRrEDI
QN/OsZcyaJYf5QgCJnIzEkvQNazqliQwQwGK8evKeTKYen5UI+GrnTm0OwdTxJ0Ky+EQ62xJlRbN
gSI0oES06vusJ7twifNw91mSYWEktOO5d8jiijoisKpFvMI8YlpnMwgBgpwM59KLAfSTBGAc4OH0
h8mM86u6mVl7oFHCwrFy41kEl7GJBENN1fBGELD2qZWm8kr7Occn+430Hu9aVvqXfcSJNC3JVfXN
P5+jXWZvPVqXr+J/LeO3PwIAT8OaP//tPyz/zwnoZr+bnWxexesvv5kmr14r8FSf5Nur+K//Xf8w
Mfvti75NzMLgV4+trO0Dcjrt4P60PUbmry57qwUahTNs2fj9OTHD9ojwlR3con9lqIUw9feJWfSr
vSzhGJYtYSDLnO0fTMyCn5Z6HqNCXJqLBnCZvyG6/HHSM+YJmvfGtfYBnl5E4L6qCiThURpJBOLh
bJRt9piqRCMer09K8srmuI3WYR1CVlh1UZp6D21DTPnGCBrOEoHZB5IwDGXzrBch6gDPxW8Tx4QO
aEL71rbbT1cJtigYQ1JvR5VmayHARXA+V8OX1uUptmrdPqSYa83OwrCdEhZXg6FKVyPUipSRSOgc
iM0FF07nWb+5FNcPdTyIq9JrJ4NaWOblBy5PsTHrBGZoRoQ1KLxhGvr5gqEDoJlBy+zOCkb8IsY0
zfedO+EqY6VRb4J0kPW66Jd4PfiN+T4nqyejSZLiXGee/Egq8FDbzKhrsUl1Vo17HQLq3Ha2HT/j
CO+uexaL5qoMAvkFN3cCljKJpEN2M3m6ldTZ11DXGRFyOfjX5oGJR21CrZgS8TbnxJZtF84WCWGm
IHLeSTQJDnuSMEyvuvjn9/Z/3F3rLoPffz3+/vzKXfvx9jr8eNuevuoPXbr5KzZc1Mguc1D/pHL/
YxnvgufldvU82/4mWf99Ge/9iszXj5ZsHwIG2Mf/cdtCjlukGi6SdRTwi7T5n9y2KKK5L79XMPPN
mdH4AZKPyPbQiP9431ImFrjnckI7Z7uL1+SmE3gC09r7bOswu/HygGtOUSkyD8sdoS5rpaePvCXU
jVCZbt7oqQqfs7BBTBPTe2N/NG+javK+BKKX5mZQFqHzeTh5n5xMZfc41zTlX2/17PKmzgcQ3JjP
GvGVscXcz0M8R4tE2nedWgmdgwwRPiocnbFhh8YmU6Vz8EHAJDt2kFMPcdGb9MYcRi2AnSdEYdV4
JTUJXtXa1421CoLMOQ4QwW69vs++ZFnn3hgJAH+GhszsD2Huu499MmCzGa25Z1vJ3XLAowIvNKqg
e3Km+PljwhDuES+nXWwNJ8coNUapnJY4Tr9nfplnnwNG+u/geUNJCTVTXUzSjo69G0cdezPh9ZtY
CDT40h/w2ChXD2d1p2N5YUzJHqbXCOPHZunKNDAoDoxIY3PTzxqCVeF1hO7Gyg3XaWz7T4VV1+Vm
gdCxlMTjyIYyqzqbzcNpcylOW8zK99lo5m7mwg3rOorMYll6wmRnjXfahBanrWhQ2ezXG7JdmFEP
RBdvpAO5dF0MfXPZtKbGbNabht67p22re9q82l6ecF30p82s/9uaFopRUO1sB14QtJ1ll+vkacDJ
NBkmUqrTuleeVr9y2QIHUSe/zKfV8Bg1TO6GOpAmIeKzXexYinrYaTPZfS1Pq2Xiz52PuKgBw81F
0F3CGlPxXWiMPdvocJ6rJ111kVpbjaWsTVukOIVoUixW2SUyZJzEaJsxlHoQBfZTyue1j7OMsUMU
q3zvKg34yBptCPrD0NjQVGOwZCt0b+kzKRSJ/eB5Rtnf+K09HY2AmLM9t2flbZkMZMWtn/BwiyPw
dluGXJV5E8FmTkigWV4N2x7rVRbUn0jt6+7gijhHzKnGDHfNmt2zaLTaK3OBUZ8VY2k/O17AjjgI
cutzZw8sFFxQUHpLWByMvNphkoYi24alksmGZasDI8WLtqZFIHRG4VsifuCjAhtNaHVyr3+jSaM4
zXGneizaL8gDgescorrYp6xe9km5IKm7E546W0jVyoVZ3acLvtpOvYVl3TskbJ/rhXEtG8x1mxmG
iLd3RS+uddR1R5N6875FdrqxWoRJ9Oax9UpcTnbnNMkTcHD/xW3zaJ8vpO1yJkUp9Aok1xbPVA7B
roFgaA+fpqAC1E17j0XNdpuU1yNpvNNFB8Mf8CCrjImsdKKxtLSgAJ4w4ORagQS3BIMSzIiAwpsT
NJx8neQL62PjIBw7+tKd8OKVKLkRPblERcUmya8gf5y0e4H86Oq1znpV3EdubUc7TGGhtYhA6bxw
joT5AcGgi2mOVJPavLcz02fjIZFufCBbhyjXT+H01pB9nL5XJZMGyLbBlB5DFhzTtQGpaBOze4nO
gi5u5g9JZ8683zbgQm9jgqxiMBDFjE1NF6O/6RyDhNZhUra7oR1FL5H0WeNe91HqL8JXi/xRaiYI
2ktiXxVs4FW68c6yi0WZ1BvWF9MUDVLvDGfuyhk75swRHdwnv+tmUpJUDwXL9A0Zg+hTqFFSLBYM
t/EqdORDMsaGXzDMj9Q/yadw5mwRaMEv6j4rMQh3Y3APOq/g+E1ZlgGTgauoyCN4tuOUaDGgiV2y
dq0suqo0HppVB3jxRfiUKquAjJLwssv94Bhzaz0PcUt2aESgRnZuQmr2txkZF9baSodR7MO0YKWU
FLKLWSwR3bB2ZqKbyQMOEGdl1QD0nel8dsxMEzAmdHjqq2gU8ZeCKewHaWxcajwWSHxV82gPiMIa
JuxMFl+MZGqrddsbfAwNfmC612HhGPABpvTNhCNgkE5CuZ9ac/IZhblpexVX2KbWTLX7ay8xOVpB
Y4niEHBTL9ViwiSLFa1b731WTw7OwgTVR5fj4Wbx5xGEZ7ehgMTc5dHdkA/IpDHrk5UxytSaMAvH
AYKraIYHhputUs/9KAe5U0UDk6Bpg778/1y2/dDD7T+apZ0Zfm7tfuj0SDH6JrxYuqAf/gXhSibU
LXAodfcxyFL83pAsr/zv/uW3vupvpA2hA5TOpxv619XdZdN/lM0Ptd0fX/W7jAGtApkMKBk8G9L1
qfP6E1aIWQoWCmt4OIGwYP5oyiwwNXwVGgcc+UBNQ/7q96YM7Sb4FFxWJmcSxqZ/BqM5dV3fV3fI
K6kwiYA/4W2in+MRB5txASpR/6y2bKBMsfSJh52XwXbrkKMr7PkDK3qwp86qD1XN3ofAWdlfoqxy
fIC2st31Wusz4mlHRXRtntiwJtzhAjzYeEPZM9wbCy4qWMBRXhLor5Olnop5XKhSJ8JUx6uJzDEr
KO+CwPBAl3sKPIIXVMiE+kSogpGQwgBkX4AlF/NTzLwc+nrfcRoSwB1Aq+/Mka4uYUeDQmT4lLq4
3pIoLR4GwppvULCLne0abNcW9OF9i3uBZPlB6Ue7E9VxMrv2yoIcfJ2Uqrw12yhA9T1694xI5GJ5
cC7AY3W3c7iETY1FKe7TgZxvz7eHC6UbQ2wy0aYK+4wipx1/48awrZklbamKd3A3HvNIdq56k1Mv
+4AK7PpFiPwtUVNw48wpdhI5+ym7JVv31GyZyNEqqNx/SfwuuLNH2z2PZ7TscKsYbq3glkrNE950
b3O/mdea3/crxnnCEhMj2YkwUPt6iPszA04D6a9Oxf6o6dwzjOvypnMGTYVUNp/H0cIoIHIEcfuB
t/6A8xJd6LK3aGcqCRbfHr5/tjOxa+KwiPSHYzVvEiUfE27PYhYHCV30cbEiOIvYqlmEuzG0lnxp
62sby5c01OEWcdf4ZjWGe9V1fY1Bx1WISqnoESAWW8q7/j9MJv7dCfeXc+uPGLflVLuB9yEeFsne
jyfff+tF3x+P/5e5s1luE4gB8Kt4ei9jx8aEQzPT5pC2059D8gJbQmIyxHRs00keKec+Ql6sn4Cl
LBjiWDnA5BIbayWtVqvV6qcLyFGEUZavd6JWb5PM8TKRbtJSggWkQgkPQUgNGOfX+K5O5l5IR02q
XhGOldKFuvr8vUSbk3tMN1iJRELRNrjSRber8Y97x0G6t+x7oQ8PI7wFo0G47/kBDjQf6pp0h6EX
ov8CnGBy8qcpz+ioxymoJH4+9STvdkqoXvW4TJCsezK+2fgkSm9ck0+O5YFC3z/3px5tFSW6rUX2
dEkPp5BiAuKzGRfZBAWWOJWJSLX66a71XrIxXXDwngaEiLt0I/NkdZAdfErmvTylaTWiFU8Up4SS
OvZej6rrJz/wCGOUeS+JDLHc2iv/BC89JVQoNMgzOtEnwUt6Tai4cEKxbd8nWIHk+/LpcAGnpQgC
VwvyjI4L2PHLpd+2/l8tDaFH0hZU4qktnw4fuJCh6rjVkdyJjEsjBEyhVhhoW0vLWooR7hcGMQKQ
lCkVI0YnBjMKv2iFgMVAtUXc91hA+4RgNsVhTzbdgpIdY5v+mT/3tTsC9LPUiZYvaqui8rh8bKpE
LAT62XAhyO3k2OinH9tCrQwXdP+hYSOV9wqNL9rVpT8gaSEIqVP7CvoP2DfrEwJu8PS6OEAk8bbh
PHnxBXt86AKobOgv1x/eyfnAeVEcKyXouG4IcebsmIWd3/jS2v3FONXPKwK7QztjWarsh58TEk42
0eqx+OKxQrO8Qv94m9Ow26S4W3fxtnkjB/Ptv3u9QvVmOAT+k7kzk3PA32SbdWIsQGERNYCwpv8T
3Ok2dcwAk8t8Y4FWg2BsaAc5N/e/42gVW0gCmTPMG/CHmTQUsWgCXlKK1/5/POMBvMoNfxaU4Fxa
8GpuZMBN3G4k5Zaoh5wm9w7GFBdj/Wvhfo8fkiibnOMssMCEHaVlrwXe35+2XujHifZFTlXvu9zs
nLLe1e6rxfoCd/GGdgJNflS2vhb0QOs3JUe+oki2kYtzuRlrcf5hHs0m2TW5QfaJHPzUkPP4Tzb5
Fj//dRxIlSdFC/2neSCawmJZaLwFxTntB8frj/6GQ8o5lK32+WlnXNGrDlhadrxUC1+J++UB1SS0
QyRrk2bOjFb2lpY3/bUglShfmV+YEM6qnNNQ8Q309pW5N3matDZIDo4Sj6Plx1VqHjB8XFbP/Rnn
LS1om+BrIcm6tJm8SmYPhTwqQQ/GZSlhE7+6ykzUitVcED31BubZ4JWjFvHnJ7EdmjNZu0GGxWSf
rV4787sWvHXk7/uZezyRN6I0NpuzfwAAAP//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B323023C-55D3-431B-8796-479509DD9BC1}">
          <cx:tx>
            <cx:txData>
              <cx:f>_xlchart.v5.10</cx:f>
              <cx:v>Ventas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geography cultureLanguage="es-ES" cultureRegion="MX" attribution="Con tecnología de Bing">
              <cx:geoCache provider="{E9337A44-BEBE-4D9F-B70C-5C5E7DAFC167}">
                <cx:binary>1HvZct1IkuWvyPQ8UCJWRJR1tlkH7sbLVaT2FxhFUdgDiAWBAP6on/sT6sfGKaVUEkupyrSpNpuk
ZJR4sXm4h7ufcxz8j7v4t7vu/tY+iX2n3d/u4q9PK+/Hv/3yi7ur7vtb96yv7+zgho/+2d3Q/zJ8
/Fjf3f/ywd7OtS5/wSmiv9xVt9bfx6f/+R9wt/J+OBvubn096OfTvV2u793UefeTYz889OT2Q1/r
Te28re88+vVpXk8fbj88+XD/5Pzv/x3ru+Hpk3vta7+8WMb7X59+d/rTJ788vuk/GfCkAxv99AGu
RfIZzrjIMCdPn3SDLn/7PJHyGSKSEipS+ekr+/LQi9seLvxTNn2y6PbDB3vvHKzu078/vMV3S4Ez
Nudvnj65GybtH7xZgmN/ffrVB7Ub8s+H8uFhLQ/nwuJ/+T4S//QBuOPRKd8E67Hv/tWhf47VcFtN
dXf7xVv/7yHC2TMsGRGE0s+RkN9HCqX4WUppymTGvjz1txj9ZsvDznl3a2/LYf2pXb8Tph/e5XGk
Lv/r8BeL1Nb52w/D/1ZWEcakJJj/MGSQXJwyIgn57Tj9PnBft/jvp/mPY/X1wkfhOd/+1fJI3Ta3
T/Lbrv44WF3/dNv+uYpH0mdMSJR+cb18nE6IPUMI8QzRR+n0J0z6cXT+6QaPoqTyi79YDuVVXU1Q
8P6N8cHimUgFSzF+XOb4M8plirIUWtXnxPitzP0RI34ckW/sfxSL/HDyVyto++lW3zbTrf834gOc
PpMpozwlUM4+fT2OCnqWIswoziBe30blj1nz47B8e+2juOxfXP7FcuQIRcz9OzEbxISJNJMMy/TT
F3ocE/KMI4Kw4Pz7mPwBU34ckK8XPorG8b/O/mLR2AMwt/f235giKHvG+aeS9VuGPGoo0OwlRpxy
hD+H61Fb+SMW/Tgq/7jyUVj213+1JLmY7sPw5Oz+7/+jv2zZfwNyZs9YhplkkAaPuI3kQmYI/4ao
H6XJHzTmx0H57uJHcbn4q2XLA/35+3/7239nvkD5EowhoCw/5jOQL4JCgQP4/DmhHuXLP2x68l/A
vW/Ln4KPHwfpR/d4FKvnf7kcuqn1bTf81Bt/Dipj+kzKDEob9P9PX/8EybJnNMskFuhRBv0BU34c
mK8XPorGzcn/79D491SKbyncd+f8SaUGk2fAF5kkDyz/22r2wP9ZKvnDny+18zMw/soGf9+GH0fh
64XfGfy/Lr38vizzVcLa3Prb7Sft6xtl5udHPy0RpLlHl/5MQvvsr5MPoI+RlMOu/6qpPdzkEcz9
Hk98c9H9rfO/Pk2keJayDGWUC8xRhoR4+mS+/3ToIXTwMwG6k8qMs4dH6cH6Ch4MNIgRBFSVpSJl
nINE4Ibp0yH+jKQpEiklDL4/HPqyxquhW8pBf3XIbz8/0VN/NdTau1+fUgTPHz+f92AsQ5w9WEAg
yTGRiD10y/Hu9ho0Tjgd/R/TlgOdEhIOCe+SjW6z1h7GYe2HTdr2VZtnYMWirKeJVrBQc+b9wN92
aaHb3DVs7F9Ql2G0C1HafrfMMurtkNRhOhkkb1607Zq+Q91c+n25jOggjFuPbhEly/k61ebM8KQ5
nSpZm01c+hCUxmjZUVo7eVKtS7gQ0+zeYZ/4A3aw0k3qfXbPyDqMmz5EVO7WZCbTPuGeXPc0m9/g
mqzhskt18Z6047puUAijVE2KM5snwc7zxsjW0w03Yzptyp7TMzag6WU7VGMuPGuUrKYxNy06rj29
cULvPax3w1w65GKliyqiv8yyMXvXNUW9H4cEjWrtjT1Jo2023TKjm7o1ncING3I+i6JSaWfDsGuo
HJNc99TVWyi7+oM2DTn1ySqRShyutjVy3VXX9aPbLHyKr52ZcN4uS7iusxo1Ctku2+kC9c/pTOaL
WQ5WmUnY99ZYfd/7ulq3nOoPQ9X3rZq73oa8FxidoWqZT/gY6cHS0rxmq23JPptr6ZQY0zjmc8Nr
rxLS801p0jbNB1fYg3XGK9z19Hxq5ypVq3czP5o5SLsDf2WTclWffmjd6q+qvmVR8ZqU70O044s5
9uUbFjJ5bACoPRcN/YjTpTJqqvpuUhOf5zaPBR/mTTbAJj1YzH27JbIK4K+yLy+FoPKqL5um29dp
ZjLF+uxVlMIfypncap10y/NFJjgv2+ie92uaXHoPLlZl1a2qn8SshlYOOxJtevBDW77qA8NvWz+Z
drcILpYt7L8Kn9mQsDnPEhb2Di213Uz1kibbmZTVkRWxPR9RUb0UrqVtXmRl6dVketGoKXFe7jyD
HFahEDFTuJ77XU9M+UKHrmF57G2PN2IsyjxbZLWz5Yh3lSf2gmatuGxNK1+kWXSbQeMxbGjbzvVW
z4ndBpswtSA6KZ+ude7L+TCsXaL6IFyfk2GxuV2ScOA63QhepDkrEpSXvSE5gGJ2CzpYPMWBCUUn
rHONQ/W8HIl735UPGTbPb7kuE1VF4jclmlab9wtJ0g2q09e0L6RXVVvOqi7hDgZbv4sxmY49bhVP
pj3qY3Ul2IwuUmHNpsEt3i8tgfQtsGJl6lRbrbD3ENfbtpmnWsmp48eqbOKlodoNKiMFytHq+ajm
RpIddsJBcFmy7xbrEkVoNX/o09KfNYRN8x7ObOq9H/q23hibBvg/c67KS76uNNfSy3fNaNFhnTpE
t1nH/Ju2z9YtdVzveJ32F+0Sw6YTqG+UoJifp2tGD6Gau20VWnqWOT7ta4abw9TZaufFhecGbdMl
TBvfrsVmkdbte1BErJo6sp5b3PvTAAMWr+xcjG/GarF7KkVyIunYY8gbxC8o98NWd/VGY/smEyJs
kDN0Uy5llvdZrc9wEpZTg8X5iusPNg7vZds9942/QxPqD3Omrw0a/NYTthNTc9CQ83uOdbfrrNEf
Yje0u+CwUXUzdOdri6abDIKwBTEt3fIqsViNtCEnumtf4QHXeZLwJh8y814WNRHKk1JC6L2Xh7Rb
ulNdp9OFXkM55LMZF2UsJwfaTuVVT0S78ZH1Z96x8mU/EXwy4llfuCbYC9m68VIaueSJbZZNzUOl
FYnN+m5lbXLPAn8r5sUsavFO3OCBC6gVs092CZZNuc2cmDeWN+tZgvCwqIQn44ENvL/r285usnnQ
ZzFtoRi1onqDIyfbchLB5bReXLuxsVi0krrJtj72Zt9impysSK8qSxzaQ2VJdyis1XUbGb9M5ExU
DMt8s/qSQAGdqUK0TE/0ZJpdm2TrmY+SvhYdz+nUi3KDoRxcd7WUR59ht21S4/Kkxrn0hb0Qui9K
p9K578oDXXmSo6rq35WpqVSH5pKepos0r3g/w33XslXrGuttmZH7xko6qFhm8ZySsa2TPOK6Gjs1
24h6NaF0Wh14sQ38jbeWkbtiSO1pG6k8qyo/qWWa55NI+/W5Q4U9R45WBwmVNrf1bDdhKPotItbf
VM5CX2sYr7ZR1MNRR3aLZ+62dKmKU17W72KShs04k2Gbch3OIl3IJvYcC1V3uoy57DCJJ7KmA9lA
e0pK1U5NF492ZdryXMzQ44ki3cDyjA4VUc6F+XIOU38bMzfXKpurxUDrnMhyKJMBHctRxzInxCXJ
OW8H6D4xZe/m2Fb19tth33e4524YF1uX1W+T168//ueLoYe/n6Z///jwYXD7j5/Ov0x8H5/1gE2/
nvaPEeIDHvw6T3yEMD+Pf79Asz9z8Dts+h0G/wLwP8HMB3nv95HpVxD/DZr9JAh+hqWCPwNQRkC6
EphgihHIVl9gKYBPoBkw+uUA7RijMPv9DZYS/CwDLSvNsoyJTMgUTPgCS+kzRgBFSpC5EAFBOPsz
sPQRKE0zgmE6lgK6RRRjoKDfg1JLAqq1rsx5Ncs625gBL+iypabFd4ktMFddQjJ6CqnIkl3R2WZ9
9Y2zfoCLEaio38LiFByQEaC3MKkTknDyCBbXc91VrR/D2eCMwRscLJc3tCRoOlmYrMZjXAhmV4W1
EVpV00ROj11PoDvlJbLlOivu+oJU6l/YBdOO7+0SBBYFnCBL+Q/swiDVezR36AzPvnMbMfC6hFwX
c8jbpi2DqprV8gsXCXW7to+y2gjSL7XqXKibK7MAvsgprZLsyAY3oc+J9nmo/iO/AR39zj4pGWMY
I0EYSJ6wWb6PXEs6ikfCxrOa1+u0SYeULKdkTMRVEtN+/BgBkftT1BLmdgFDkVKRZlq8X9pqsptS
MnstWyzCaYl9v+46FmR9NetQs6t/4cn0e0uBfckH3ZYA60Ecvj+KMBoAWiURo9M1jV08CdqPxYnp
xBpVaaLH24r3+n4Yqul529p22TSzcexgaPT16c9teXjUtxwsJQKYlxAiY7Dx4D/fO03XVRE7juZT
XGTB5wb1rjuf55UwtUKRHd/W3Piq/BexghR//NQMls3TDNApFvjBQd8wP70OCdfN4k+HFLGwAQBo
pGK8TVNAAyszL1Zmm1QlmtZxP+AePl+SRoTrny/+0Y6BWaxkgIkgBJBmlD3eMb2mOjg9m9M0Njg5
GhL4dEL7Jq7KjEM9gKr6tQz+YIc+bMDvfQ1hZwh2p8QUSfHglW9WTZaxqyoz9qfYDm275NM4UGOU
kbqK+58/Cgrld496YNWQAwIkMignUBq/f5QpSi5KiuOxbZJl2oyfXYgqTk77zCX9SwtEcD1Z/MDo
4U8+GvTVTGAK/sRgxsMw+9tVJpx2RC7OHHmCmrgXAD02uB0xvxzqFRaaNEtht6acgGf8/MmPw8ko
hek5rBw/zD0AVj16crqUzhI9Hl1pUJob30Omfy5HFZ9hJ/38cYjhRyURQQ+DkT1oF5hTALXoIQzf
RNTVYyyGZATmNiTLsC0Tt3z0BKSDAyBbyraQ14POG9mvuZUN3zZdoKd9lxVsW4xmuSSZtwrwvzxZ
xqXbZIZy1deDOC1sjbcz1nNufeRqtD4cO9qT10by+WDShF/Pktd5tBptyeQvIiuqm1Bk80hVJwsj
k52pY93SY5qs0Sf3oetc7qyZPj7gxvfj5MKuTFB3UpGVXcB2eN9PY7JngHPPURxFPrLU5hIX6NCt
omcKA084tS3ye7FK8SKJTFzWg9R5DzKOiuOQ7dJq7M+ARphNnaRrpRoA/uAUYIDQVF8Sjux1lQGJ
W0Lf7oaJNUeuh3Kvi/7lPLbr8zDjuOXrAOgRTcXeS8cPpRuq23HyHzO/8lTNtDW5nNtVFXOybnpg
7XspI80Ns0HuwQ3AAys6XngBnkBJgyo1gvjjSWPUzNLxVYHmfot5bIWyo7a3tp3wvlgYaBusGF6U
xont+qC5QHtG78WMl0otxi7bZSiXc8raK0d49pwJgMCee/Rc6Kq9DkMaPoaGxVw0TOqjzIDftAub
9XNCEAUq0KCgULmkLmeap5WaQJ97xwoEZIen0pwB82DHOPo1Z1Xh92zhcj/x8abpNTkOFY9bqBaz
ygZT5IC/11xPzpstTyRJTnHp1rOm6acXhWirt03QXbGB8tBctn7hN0gU5DIpq/Cqp2hVQxXk1kxt
cmo4TVSsxSLzRVIEgk4v0D4YU22TrveDsm1K+UaGpbkD+nKKQSNyfCOytGzkLktMw/obUyawuS4i
jWw6DsVyx9AI6gN3SHXN4k4SwPCnQdLsTZiTOqrK9s2hSpKpVL7O/AFoxStcpt0HsjB0Mgo37xti
WlXxLlyYLKnVODe7NGvrfErN+bREX0JQmX650LXerBIiFOia7ToMtKhnY7trpqxVGLuQ23lZz2kx
9BuoyWGLMC56NbLqJrPorMGsy5ds+MDNUKh5LE/QuPQ3iFWvF9SCjiAav8ssmUEMielbVIt9YD0B
QWQaz5ZySoECTpfFEOY9Hta4JV3bHGIZw7bGbZujpADaMVMx7wJKXD6HZr2YfSb3GDfjAffjcKXJ
4m74WvQXtanLq7ool7OmJGZrTZxOkxEEj9xlgZF8ne1klIdXjGw+4hDKLcv6wqps6caQF1UV78lY
Y5YPUytVjWJ3jirftKcCZIbuTdUWXfK2DktfwE3EzDq1yKypzkc56uYDKhr00UDk8KtVE3utF834
ZtbG+wvRYM5fy8zWxSs7QjvvVb3WTX0MIO22H8UQwpQneHH8hgPO+GAFiH8ABye7XgUqyrjHtXDp
hpQOdbvPwEwnfNKd4sIHehIrUH2UWxqyjTMIgKAUxJnWuXDB1jtQmqYKMGYFqM5NU+x2shlwdTK7
rhD5ANItPQkkqaxKlro9r1BJszzEcRJnpU5BoHFR1+2RLeACnQ9tHOxZRB0NFxlUYkq3ZhAdwGZk
oa68mqo2tqovcJYqnU5yzUnXl8BWoY5yEC+GGTTbsWPtuZGDWa9oaqDD4mRei/t1gfw478eW3mIL
wPE4Lm59qSVssTJvkAV4zHkJXSkzdcHeRIPAN05A7chd0vnjioeRlBtS8BQq7riS4IZexWXt1mJH
kM/Cdd+bsj1OFR/XK6+j4C96LoYOqLac5ZTD7gxMmVmMQkFgC+DQBjq9vtdrV/UbgykbTrGrbXWS
yjCWTd4nop75bk0hQtU207W0dldnXJ9zP2Oy086QawJkqKnPTKoXyvOkM6bpz1HnurY8ZVNPZJab
OQaoXVDl01wsZE4huJM2ekdxKjWIqENwkPtBkHSrRdrETTBtO3K1VqvDeoPaNPsg+0ZUvRrQkjUl
yCR+SbZZ40K2Z6XpdkNdlVmzoQFEoT3jZBagGldiOGMdasujjBmlr2QUs73v9QxhSUQ6BrcB3AUS
8yedOe6BfjbCbMvB180Z1rqd3vl51jUUvyHtxEN7KgZ6T/vUj6AqrAXzZNMAKyo/Avqw4/MVsOl6
AkWSuuuygIKZaw2w/QAaflm/HD12/CK4ZQVPVciQ4q22i4aSVUx9XVwbjNKFKsdNRzM1A6miWnWg
TTcfa4AtVquq08EkeV9QM/jN4BYMKHHRcWpeJEZWr7OyQdukLqLqhDRhH11rTkrbFS6fTEEvQK6L
75h2xUu0BHkcdcXzuUbjRoAo+Apg+WvjyvoElqd3swYOpCSZuRq69pTTYu52ZkqXQo394K/kFG9N
8CAmWVrvC9GI88T3RT7TBfYZHt0Jj0Vykw6F3q94hN4Sqc05zUDCq2P6HMTrZiOdzC7rLIA6XEu+
QVPFNpUxSNlMcKYKmU1bs8KMok2YPC44mbajLFeS8wiFRQyx3awh9d01E2W3Eck6YZUAFY0wTWm6
YyVER9TEzHCesbJrT+RK0xO8huJQ9y06EBSqbdPPxa6u5ldo6etMcVm6XGpuVNpTdgpDg+VIG2ZO
cT/PCmLSnQYNu5p58HU1gmSotB7Ze1yO3Z40BVNdnFbl+kmfeC3M82FFUQmQxk/sWrutds09XXt7
bUqmlUPZtBnWYspRHKrroYHbOVRmL1k3IZFrKsYzm2pN1FKN2WUzWwkogbASGt6Kcmk9CjlLpvBy
nUfbb2s/ROh5gVRLTrI6pFvrZ/RRFok4axZKXuECyLDq9NDlbkxMqmTa1LsJXv0PCriVNduqKtir
FuGF7TJZ9uIttbJsLsK8NDCWgeILrJO5BiCgq6qNZkKDmKuFBTCEJ1urFeCBUU03jTc1NOtjWdb4
PSmH4rQlMz7BIA6HPMgy7MkokFSC4eXQ+nJJNnaQzaRAuJ2OsfTz68Hb4cozC4AKVi+uvRkQ9Hye
tS903wxxs5QBv64xES/rrInHyrrh2tcFOakeiP2GLtGdpCaC1GAtTLfWNsQ2r2tGdykfR75dwuyL
fKJt8cFPi3zFUG1EzqfRpzBGWeA6EHikVjaJRisjqkF1U+MPcGNRKhPSuts4T6c8xsyj3WSn8tjD
WyRqJAT6VmhgupLj2tYTSLbjdAZTHPsuiLq9QV0sCiXNtL4mpOTQUMau2WVDlORC+ARGFSjtzZx3
dmjOWQtpfxRicS89EP7nUNC7Ck7omkvQmLuDn+ZxEyNI5Ts3B5jVlI0hjUq60OV0Sfm0k/0Sz0vC
S3doZDXP4N8l6ZWMLUtUsTTdKV7KZIuqNd72Icu20dboJkxO5oGsOq9aVu6cjWxvi3LYuaKvX7S6
u0VDSw+wQBZgNGfJa3CtYZtlhVEhHmqUbdJVclDTq2VfVk6fGuBNe8KncmNIRoyKtqvChQR8eGXq
dH7J62zWUI6L+WUk2h9FY9qzdmr781H354lZ/N1sfHHOOyMuYXjkd2lc2IEOBe8VmTO7X+ryKEBt
Bo2ppaCFt409W9MGtpjDDjhV6pPDyHt7yYY1uQXZWca8S9b1DpIVwySXcP22q5fxllE97+kkPmAN
ABOWM4lpm6yETgBXZiBXtWwOtAY61luRGBhRlfdGNPyYzJAX8Ao52jeuW/dLQBb4lXbn2Hd2i9j4
fvLtLHZRsHYD0z10w4EFb0LfVwfg5ONWL+yexaSCoUx/WmZTuTNzIZ+nBU5feOAAxxRQbI6tnC88
CPn5KgasCr76bR2a7A1zhbtImgBVJ/HVfqAtVhkdsxOWhnEPY162RX2dwtDJmzyh5gwJhAH9OJOb
OLvcDxgubXl3HOYCcsRo9JbOTbobH6YRnaZp7uuuzmHkdygKTgCNwSyb7AgDRLWCQTtR98VmTds7
S7Iqb7pEbkNIegA6fjloXnQPc2Sgo0lbbntZerOPiMx3y0xfjtS2x9bx8siaoVSAsq55R7KPwLGG
mwA88qIB5uG2C19avZ1FMl8XFADyRrhpvMQu1dn50kN2qQSX4rTqY1qDzG8Fm1TCPCMqGRZ+VWuW
vGBAr8RehKJuDo3OmqBG4Yt3gH3QRni5lmrh/XVKUvxmscbth3rkXomyBVKGUPtKxI5sPINJUKsL
dp22bAZtTHYn9YDfTnMYr+cqAo4yRbjSo5mPyypLqNkZOi344vMCcMJNkYqQN0MPv371MF2J8Hs3
rw23InekSy7rBr9qPMIHXi0gAqZdxTdaducTvCK9E9Znp6aiYEQY+zsoZQ6GzEl8PUxjaHM6Z93J
qqFeLx5QUK45T7adCPEi2mw5g9zuFAkwtImm4semaN8DNW6et0BD8pgY/FxTD3sdOtQhasx3ZVoC
KIN9UoEAYdqTfojNdsFdfdPIMVxQgP/jIaQLzlOR9e+oSWD6aIy5oKkgORp7c+hqk9yCcApFfO30
DnZ01h4ETtYdSNbrkpcwfv1oZ+rzNcu67Uhpue1Ax9o6aWuuUGuJgpKTOWB5UBm3dNABNmPV564d
XlfetlcYJnPXnJM2r0gAqpgsqVY6ac9lDdgs1bM7jGP4UNPW+jwYx4e90zVRY9aO79asoSplNRBU
DX0b9l+czBbQ8C2D2/Z5vdRINSm6Qm4YjsVDr00NdqeEGnEeA6YXICuS5y7gRsPLFxmGSW5x2uuS
mhzm5FkOrAamULFBZO/rZI5bBgDwpmqEvpwIqm8l/PYeLGhNP1YgaACyL4CuznGEYV+fFjc09enF
wAPGeQRMeKYp9jtbjyHNEdL8OBZptnWrnPcljBpDOiJVdkm6K0fHeuU8WqkCiu7vJ9DKH9hk2OgY
hn030FWttOHvXJvi2xW0GKeyCeoY4H1wmHDZzgJk3YID7jsqX49lm+RtT+U1XdG4RXNWq6XouwOa
DQzQTev2s7HNSUmtycsyRnhdB15iOEs6jBDgaMZep9j45zFkASQRxsCE7BQoLXuZ2CXecuf0DhTg
nm4jsSuwqGx825fzciXMwoJKkh5e65BuXdkG5EaYOfq2e9et3ezeLgtkOaAjGXZIt7AwbQd6J/sy
3kOzDHkNgT1zIWk2ZJCpUGxe6M1EaxIUvHo4nHXJ/2XvPJb0xrFt/UTsIGFopuTv0ltlpjRhKGVA
ggBBA4IE3uY+y32xu36VaZW6b3WcOJMzOBMpQqpU/knC7L3Wt3ZlK05MsrihorlYd61xXXsFyagW
13Wa17u5g3L0Hq9iyE4Uh92yQ9vFXwnHDaY6Oq1NgualiHoQPklqx+sFC3uxr1uauHVMy5Y5Qkfg
E0luBw1Ls52bbUNpuK03PmmSV+lIUcYDe51w097EU6e/QStByTGIyLH7zibjZuodyU1nhiql+GyX
Do3MdpwaKAO3fTeil2ycVewIBcamZRq2AldDhjIJvn6LvyXDMPQ3YwdSogy+xp/4uan7CHUjDyN2
WJxNTpWTiYvbsGRt2PWjY+5ZFJbdKBv16c2wTnH6aekp6W7Cuvp6X6cqz3ZZG9v+2Ks8wg4MY46v
8qOCiNi0QEuuixEv/NHDuoUz1cda4p3gg6FHaAfasOPwo33GwV1vX6IGWJQt65qP9YepS2d6SGAE
zId8Fbn+BlTIhscsxAqi3hBytJhdCjP2GBY9NVd5EEFeCRZcdk8jS8AU0KaFwm48afAbS0aPFioW
+YjDcNNxJi5y34JoABSR3SpO0ccHyev2UzCaQtKsA5rHxdM5a0pD5iy/tDIi2x2hMxr/DlEhcjUO
ydbhbFVNBODCzwbyxDAKgva3qKm+X0M0xAeTsRkqSIda+mJclNdXeSQgfcfFCgJkwUkDb8PVYnvl
QvY5qxIHQmUPm6BmxzyxxB5RmkIsAGcUJxe+zdEwwBWyhSgZ9/oyhryw7FhWsO5m7Tcjv0ftNKAJ
cqjQL4akH5NDWGKwbiU0Zuu/hySfAhgYEfL0e8apNLLalhnrKUmas2VmDB48jSb8WhcudY88VgR9
qU0DnL20BkF2rZp4lFc6ofjefYbS9g2HsST3qIXkhAo5GR+IUcnnrqEpH0uNbm1CD0+nbd8KtMbY
OQMckvpcy8QpWKjWurOwO/GlLmkRpd/HOUrc89oVFK9OuTzGbxlPz4uFewboyfLEoHjSWY1uBJCT
LpsaJeYzaAQBeXjz+VBmYZWXZG4ydphqiUMqmWygD4sIxhzGeiD9AWWyl3u2kZ6XEYCe/l5KiZ+z
mU0HYTEQ2fSXqhXJWy0z67dyFitvUMfBJatSLI0TrsC1uA4odaM9zeHt3vRhZuANRhbIQ8PmqCnX
doJBWusUzaDPi0PXLdoexjjgp4bYUVwl07IBl1LurJx1Ai8TWGfS72uLiuDQ0nTVMMdkX+/WOema
MyCD2goH3zZe9o7hq1jmshw1Hzy3y3nNQw58bOmbC1Q8zoX9b64o+/FaJ1BpyRNRS6Gr0WXpeFFP
PB4r30UOFMysUlcaPVh38EBQyL4IDqzNOo+z2sltia6wuKLidpmYAemis+mRyaQbPhdzEkU7n6Xd
EUK2HC7RahJ/BQ9uyQ5yytP+pMii48emM77f4SDkYVeA/pC3Y0h5AVkhmfubjfUFkEc91IeAYh81
bA8I+RqN0diWedxtej9AP5aX3JIW4i4rpldX6L4uY8CuUNcSaouq24KZvzDZMbVLmBvf/cLdvQBK
lJ08Sab5K5IArENRavC6FzFpvwMITV4zpbHfzDCgmSJBDF8pXvVnaEQdPdliM/6QAgQ0O9Kamu48
DoZ6f95hOKJzNPUn1Z+XhpXKv/+2Oe2UYI3m8VSMp9iGrOnKicxrOPUuUX7XpATCoF5MmC+J1Hw9
KBSK6cFOUBJhCg09Acc2y6vEiX4pW0ptv2tisfnL1JNJ3NG4NuOVjHoVg6mTi4WW2hiJvtK2Se6S
Xb8G6I+pydq9xMLNDpktuqUSBgCsAx8kLrI4Gb5nc7w236nhSYDyTOpU4sExKDtjRGh2CVNE6zc2
LdjzLRnh4nWT7iCcCqNgzVWB4oe7J+D+5sOQMdUdSdDiuJKJiN2snM0BRgrAqUduM+Mv0bGf4UWC
E1d+l9B2uktcA2l3w10ujd/xGMv0APsXynrEB6B0gyz8y+h7f008yL4RRsSE87OgCU6vretRd8tp
HUXVFVmqL3kALHWwrI38WtrBkPqlzRo+HouI5wAWzYJKG+e0rtc7xaCJ3RVb25hDLgusCGJtS4+b
cvCzGr4ty1ypuYvwMww66nTZtUapy1nnUbZb41yeAilafkoaZeUF2o3iA2OGNSV28OB3Io8t9qs0
U7PTYR7fQRGi7bZzm/BDAknsbRrzegWFKRWpfrsjfrNKN90ouTetTJ54mxpxg4fEzYNhvoZkATPV
vgy+sentbydmNpIu+eCm2MjDlsQtrzw6CxrKiFHXHKN5wYtD+gLGL2tYcj6B4745kbAFeUHwKi8G
1zBZ+YXa+Ws6kdruHG48nD6pmtKjRx32oWNTznZxr+aPQ5LFbu98HvqlysywEls125KiUsZLjlGz
iVFGpz4DMnlIfI2aOEoWM9yvDPYFlE+7Rce4b7fiLoLyWZetAV33SfGcqxu2dekXyAyjv54jy9hO
4lp0z6iIuHsUqHzDfU0cdc+ZWEZs3824Cyaj1F0DHIvD44TxBu45BVq0QAbBSmov6mhq2BfZpz5O
Dm2MS/KKhuDHb7hPVIcLJW51CwouViG6neHnD8dVqjg+cTafBeFoIYwXO7TQ9bZWjRNj+qXWE9C6
nInGXOcT16Y5H1NJ2EVxbkKzMxuJauCtBQyF9aofjR9cyXOzgnHUVLt96nDTf5qACK+7ek3PEA/M
gQIWQVuAQykTyOaoh6es6d3TPCk3PKCZ8O0RfizPrzMFjLCSkmh9GmotP3aTTySWKPDss4a9weU4
9XrMk1voT3rco9Oz9FLANIXYPknYHr/XSDxeKKouL1J2mtuux9UFKiOz2MVah1sRd+5r0nqcAFGa
NJEFlO7r4dPECaj2EK9O3QgZDdtTPgyt2LViwTrr8x4vLZYFNxeQLobhFEWRmCrFt255CjFqGgCg
6HpOLmTRC4ym+bSusR8qZmUvr2vHnTegbZ3fgO5E4luWwfv8jJ416t9ERuL3LCJy/BL7pEAfuG5N
CjB2HZsNNQA8yybuSquJeC/cvDZvSAqM9Wfua6yNGvJm8R0GyzaevG1qdzF52e5oiLoADbuBFXFF
+452N7NAIb+vXTrHTx56FlDv84M90bmN7HWvoaDc1mAxhkPQlnSvHD4/DvpOOW5KUJnprA4U8C+D
fYii62vTAFTNS1ObPK16P8JSVHJGRzUnjcBz1fd0BPIEfzIU7ujxkUEyLrST4WGoYUtfAVtM53fd
L5MHWCXWFswOXKjlahrIYE4TGLvkbLK04TpMlpDbAUp5X0aZct6XZkV7VpchMta/Ga7GFupIz9cb
PdqePboEl+NJTwnO5hEdencjizUNl86pHjzQENs826qo83N70c61Ke5lnbHsNg+2Bum7omIB66uH
5LzrLY38FXqGZdnHCTSR14xHbbGHDKyXea+kiWdSLSufoBUqoetxt1hILxOUU5MKtddgKqLhjkbO
JsVNZGjbSLChKHSXfcC3bfv/ALv9QgGe23dOUPszBMzTAkTLX8EOjpp6St20HZ3RKX2yzBfzay/Z
0H3eGg7TrkjguN8HhTf0VqgC188PuOT3pNHvsNBvcZmf6c6fYc//Fjb6l3/o+M2cg1nz/xy29C8p
u5/ZUgIc7CcM5wyv/iX29C+jLP4Jmf72pb+Hn5IEwChIUR6fk0UERfdPlGmGHBOhAL+QH2Q/clZ/
oUzPX0dyZHJAL/1JmWIaTlHktIiTAggqfk//e5QpJhxhdg5gVeSskND66/pCY4GmaRnojVvP/BtF
851n7kAAYcT7GdTkDV9142GSDMnHn57Xv6HQfqGkALimnFN8zwyhMMQsf0HDKHTQjHXrdhPjIrza
JKwn2mp4KWvgbfX33yv5BXmLM5bkwMEwLyBFRcHZL0hWqvQGc8cq5B2a/KGhiBVUWTBEVaNqE+g3
vY86uB/ZdIdmrICQFMsvsXCLqFzNIlPyZWlu5yJBUVH3ir///ef7l2eB7FmCMjLhCeV4E7+AmNDs
gQaAorhp9bQdok3W92KT+q7uVPKfaLFfoE88igKPgdEYawuIcXzGfn9ixRwqiVGFkV0jDbYe+jFe
H3K0Z09t0dBT6Bv1AEt/PTAJZwTGdvEJ6sM5gvx3BOIvWCAIzyTOErwLjBA7f5JfeLWEpwpFVJdd
D0CALhpdjBcGjfXZ74yv+EDYUSjiD3//TX9BTM88MwPsWXAQzTEp2C/YY9POMc3Utl0T2GU3bsky
uEibdi8OniL6z3zZ/gOCyP8tQp0VNCcFcpTAlv/6rFHKalWnQKibdmkuIuZHXtlOjk9rn64fR4ga
/RWkb0FOMbTU771cw1nOantc9XSA/rC42y7N228uBKjYICWArcypPctlTS/2TBUwK8FSlVk2RR87
I807bKfM78y0te9Q4rKtNMO8vXs5ufct78xt1sSp3oEVGmVJM4P7S8T6wzbZ9HmMwBNVTMXhEqHL
QlWZTthRajW0KGLypVo0kmYHlbj2eu4dCmUEp67nRST3ca7NhxXpongnUDxMpzjD0k2optBNYWF8
Vb2MkLTBLfn896/1HLX+mTE948KUU0owXiIjZ970rw954qD9VrFM1yvX8pm2fVyy3ImoapTaumMW
DcUjWsLlg/bKoQ3rZXJZCHgGu6GBK34Kta+KbdkiZM5WRDqcFU9RPKUPf/856b8shjO3nuNA/0GG
/gtPn5llRRMAGZ2hfHdgHcZelixOpo+NU8GW3A/sxfRT4coxGHVJ4rG+jQVorFLYYWphV+TizrPm
OVpHOE5m7ORLfs72lIqu6qapB/MCBEA/xAjKvTfDJhAYE0t/x2K1QAaOOArhSGafXCPSEzz1/p3J
PJzHztEXYTQsTqXn/3C0/Vaj/IQbx1nOAKgyknOgdUX8aw2T5AtrpgKt0Di5Lk1gcgQxq49hisBc
QBdLPMJAXF4U4zTtbYggr49iYkM1Cdd+TrXPsHDJFFVhGxSkBCWHoze9ckAX1fSudTt+U7ZOL4vI
AxedhHhdM6L2vB1vzZYvjzC2Ec6J6zUDFImFWgpW8wAKc0VrmkX1dieixX6Efmr3iVL1fTSo5S6D
7w/Osx3E96XoxysxJOsNTGbUqha+x3NaT9nBDsn4YQ0tvJskbR64qNcTJOYBICSrkXmM2fRhzdLh
UBvyPOEyvKNa6LZEzn38lEYhOokWqbna18sN+gN2NclcXM2xbw91yGF/8tZjXbu5lA2cjnhWrKyF
0/dewXlM6Jy+9Qg4DYc4Js0b3SBF0Fw1h2yw9iXzdfcdYTWAG01L4TEBjThAb6GPW1QPx3iEqlwt
FhhPJcetOyHFtN7CcEtDSf2kXpdlEiWHK1x/yoiV3+xmrd6bVKkrBTyqEnVj8iMRkGirBmKIOoDc
Cq9ZHelin3f1N/il2ZtAHLUHTxJRUq0ZWvX9NLmANKkDmTokDYi2pY+uHbYDmOMGmAxo0y80ldEF
OonxIzZVf2RRbL40gBev2yyIo5UNrasaWr0ojSX1MYcLcg8XcXvGc7JgEXgbqX2Eo/QKNTGE5VaB
Dt5NVi3fjF+itwAx+5GhPZNgC9dsj7ZjHs8yZvzcgEDcd4HSu42MCoxjwvRuKWT9EVIxKMgJ7aoq
g0njC0ugBZaumdfLVETyW7dqBJRz2kZ675AQw3+GfusqIb0vSmL6/HPjQv9Qx6zdyUzE38aGyzvb
G16DclGAs0eHK9nP9jp1W323LoRe5DybH7tE9e8ZmF448YDP0IIXbAVg53qdVS3vNhyzBmzuGOUI
1458TQdowLjiSwMQYau24PkCD53kFGjUGj3CMgHAW1tIsKXosuEwCkTWQJpGY1+BlWDhPjYbv4eg
zap20/RKUrNmO+rI8tq6PtwCCKMlJ77dabE0pW02WxaOsVvlW/oMEV6+TvUqdhLu84OSuATKNiu2
izqz+X5rxmM7IxqeI/BYJjnhEM+XdQOpNnRXQRT1esFqBGUjmkclrK+b3CvxxOphuBkUpofG89Qe
qcfHIq2G2znkB3dODXbU8h1E1V3RJ4KXGvLpwRZrshNLikCtxaIrYni/DUTck3P5m7SQDOkiSamn
OCstJLAbMcvumC4JLyXyKNXWIAQ5W/7OWyYqEqnkFlp2qOAyPcIkuQrDCsxfsPQytNkTttG9ECAk
2+2tabf+01yjlCJ9i1T5xD9PHHf4iJgw7nUk0dtkrZzE2gxh/fLDiEsEFvBUYPgnnP/xFAJeGQdG
QmdWf8RmLA7FnNmDUg4Z1gEJbBKKZjzA4sN2dZlxz9PsEFU5gRFKKaoqNet13HbGJamCnbykCKDW
K+YIJM2i9X4cu/PYA2fHm7ih8c7HI2/32owEyB7UByi/nsuqa5mGE4pO+DGgPbinuG77Ml7iqDny
AQ5QuUCvi/ekB3rQGCJfILzAEScoZypj0uHOQG884Q/fercMDXI2iX2Tvi0QFo9idr95HFrAN0YG
5mzqT2EASUQ1LI0o24ZriUsOTOS2NmWE85FXnRkjhjtgoBcmrB6cDyhPcJJsuhRJulZt3DV12der
PEZOFa8TsjXVArvrLIH35uDqtXtsZsYOXqf1DYtWcCl6iywkSqgD6xn4G+V1rvP6fZjzKTpPBlh3
VsrG71WPw6aEETG2V8PYdi9OYCDCgCkFElz5SKDBe8591TZ5/MTSDc5csfb5vm1me5ROdjHErUld
MZN170MCSaqEwltM5bwt9toMC32PNtslO9OMOCw07Dmc/JwlB1LP2VqO3iSfR+vX/bap6FNCG/OS
FMW8d8T3D2EMOS+tXFxbEeezZtcQK4bdYCA2VZgJgDkCW0FoUkmomTtMLagxygLVYXc0EIyhMyP5
mubj2QIeJC9xFp2J+synu5ivtspm0U8wu9LiCrYt++CE6r8hAuS/wDgDwFrDIAVTgbu98jPhexiB
4qkZiQTGgad1yTcafy78Ou/HbstdqQOD2+kwXcGXCGvpJ9DXoC62Ys0f1qZrV9wRW+IOLNbqztlN
9lc5pjlgDamIgI9Dw4cmzgCeftAI3kOrqinC+9Sz+jDmHoC/CHVrynTsaVvOfWebi8Vp+pDHIb0f
QiEfZpjXxZlet75ECn4YLlAMpVM5wfF7zYfRfSqIJB8D64DAn8HIes/VYJ4KP4o7nJE0PcwJlFQg
X8CaKgG06u2MVop9WtsepyDsKfScSxPPu4AI2Ho/A/R45vC7UDsk/fS4Ze06YGkOZD7yvp0fOPC2
K0Qpk+Qihq+lyh8F6f9KO/92cNo/9RlUo+eZp3/2q/+i7SAD3ZjPX/7v/+nPw3HvvnxG/uFnbej3
f+APhSdGh/1HcDim/4BWlxZZTBKWMwo95XdJB1O/6DlGWxTI0+KXGB/hj+AwJJ0EpTEs2ZRnBBmG
/4qkk8Zn0eanghvdMzKUaDbQ3sNhRN3914aIQ0JORDHqi7y1Yj8SWKb9eVDBch5ZsMHdv0YqV+1W
ycU9ogD0JPIZwAx6f8ybPo8+mHWmEP1KilMzc0xGGAQwsVI4+57JSFbLBIY9W/RLImd6MRbA5suG
ZfHebXm9912yPMEeVzcygeOe+KU7INTef/Xdog4ydKg8eXdq6vTgw2L3oh4eCfSYkytqUqVQl3ep
q29AEPkr6Aj9dXMeE+G7Yb2TIscFBo58rxDIvxjNVp/coMgzGQ3/mngYOFsBoCixY/upiRsw9COj
Cy+zRtunAtNT3lWDhpl6pMco09upUSvZzbMCaca71B2GpgaSYAlkZvCO/NAGCXw4Fh7lySCz6MJM
qamGkaKGl7DbD6sALoSoAa7Cul63S9D6shozRlDjd2Y7Lnkd7UMTY2xMoUJWDj7kF3D30xlHRN5/
JrPbTph5Je5CkYUqToJ6ZEU0YzQM31AKqnNLYGEbbGmu70b4O+8NPM/bLbPmcUBGGtgcKhA4C+0N
6SeIBE1qC1mpjeVHahCHKnSzXuJQj1Fm1ZN+gV8iZhTItT4YBMnbkg20eFmdG/ddrOd9mG1/KRud
7YX20XI9TOc5I8h/gEqlaaPaY7S163qs1WivyXlASecnBMDX89iS5DzAxJ1HmcThPNUkPQ848Ug6
g2TmdrvLzwNQ5I9ZKMgA9HtkaRwsA/DH+jw0ZUNZhMQSOQZgQkhOZxitch6y4s167M+BvfP4lXbw
9tAIjGQR5+EsZt5qW8aY2KJ+zG6JMC9iqsR5pAs/D3eBaf6xExj3Arl+fs9E1jzQ8zCY5DwWJisw
ICbHhvqMLAmt2Hl8TPZjkAwmyozn0TJZAMYDGs7qavVDVEJMOTUUFGor86WclERwBDF0XFAdBlrA
IscEm7mlyHqcx9rw84Ab1drpdj4PvUkBaB/ysW0q/2MmTlCi41VPMSpHb0Qf1h/zczY3pshfFmEp
DgRTgWSJGS7C4lo6z95xBp7AcbOJGo/xZKMnuHzhDhXvZipnC340vkOaM9SAIKpMRK8Ofv+bBw9d
FQnm/Ni2UM/ttE75zoHfv9/CtAzlmAUUU5oKnBXDVDwD94unA/wu3Va0zgt1WGhtFRJ4qN6BgLFB
XGZZ6tbrGBeYKRFSyLMqdDPo31zjw5VkOXODHau3fA/X0b2JAW5j5VE0IAaQdNCsilzLPUePUMHK
X8EAFSjAvZnFwYyq/6qArHxEM50c0wHFygX1aX6qPXIdIuGGloTKJiuzTSJC4V07dCUoy0w9SCyt
Q5i5xyyntEnUw+QNMbuVL1gu1jXwcTDBpjx3y49zi1tZRkt32dJ8Og8zccnbaFe7hzDe7+q4/sqK
7Ap8Uf8OSiauIprQXVxTc9G1M+KpAtSQLifkO7/yLQlf59lOBejsmekynlbMghm3KHlklmw3kPsR
cmlrL+57ZE+vXN1zvY/rDWAk5oqtoVSDBbAF2SCtLAzVr4Dy5AMhfUP3UEzjz5I6YyqOk7zsNpVS
vEKHWoj3+S7rXXQI8NQ+MIyusZUaRv3ENunmPaK787VotTnPZuqbnRi67UXPmQSgXqgBIZe5CSWJ
4m5E3AEkG5pqiviTQlQEbVkw2bRnSYTlznsPDcW/re0yY27ZjExg3pDLnmQcuh9FRA8r+liwSF/O
GyJOE5gFZ5rutMkVIkinu1MfgQNfJ9+85g1P3mI7pq8co7u+Q7YHq6ks3eNHm3fRnIIe3z4HG71A
7nkYC/aoOaPVOIP8a0HpHAqRXbt6HPYuU/bQeoQJS+RKMWpM92q8DkAvy3RJn1cNOMpAMpsboiFp
aGzaeemhiCTA3jFgIb7AjJa2bLfV3U8FtLiJJN9h7Qx7mbD+9hwDu1cjEhRGoG4d2E1YasSspg8x
whPlss6PCUJGX1yuTCVdjv3Q93OOCVr2clhDut/AB+424G4nChy5ZLLXVZS7b4Tpr1uPFDzjfE9o
Dt6Za1vNqDEwAwg45NK2yA1nSqqST1Gx0wX/0jARnRAeS656gG4BHMUR1rkqMOpM0IqzlIIM4Uc9
y/vBISJTIUexfZDFpj86IO1VJ1r2jQBOGRBQDQRjHoqsSD06rzWAclnYhyIx47XakEppW6EvxsBv
DBE4hlL+nfV+2+UTgC1wFjOoB62B7ZF+USWOwXpvZ4WTCpUHRqiheqgwUs/fpjgASnzS63HFUbnU
2R1BpOV5lpu9GtYMLxCZ3UsQKzPiusgXIHjXmntOgT/TDZQSgMTuXjaru6mR3cQOyvVndybZaa34
1aCoRHIauYcRhP1rgOAYY0RZFw5Wxu/WsFdVsxoHaj68LbxW+zRv3I3EuEB00hum/OW9eQNMF72i
pVgv1kH3rqTN0jysgmYvydzGScUxDaiaetq/DsqeQSWAZTmc+rR775H0hORY7DvS8WQHjbt5ZiaH
sNLVcSCVpWuPZmajBvPExjy4kvDVIfy99SNIcLRNbO9nj2YD2gMuTfQ7ESqqhOv7zKD6KTGlqvmW
w5aB1g8Ggp8okkYflV7pe0FMtJaQuOunIe4YYAPPcQMBNbQlswVqnz7rRV0htM+BICDH6G9GpZEf
m91D4xly84jqoldSq8t1NVDWs0O0rjgVWugz6sKoaHzQE1++Q8HTGiGnSYqq3ppC7sbcuceOrUiU
Y75DO5dpOyUpMKx8i0tlQ9gbtKMIBYEUeVGs1/lFrDPByqkHZNt6ROagQV7ganQnF6XT5xQFDtbh
gjCqhgo5yNocLYUKi7yyXbLrhSfXESqbfTT3CH8IMx6g5r/NQ/FhTUm7J2isD+lss3tMfKz3K6kR
kfBpu0NPOZTo7IuKofcr3YKnUnaiiffFxOQuACNAgVaPp44gx1mKZRs/phgbsZR4FchLdT10DBDT
cdi1gar3JetBQHYdsfvaR+w4LXG9A471NqQCwYtZkNcmFd0FdugzXlz/IGVi6GkzfR0q5OdfVwxR
gLicta8wvyCwGRuf0g2J6snb9gTxsTjmM9Jc2YbuX2GixG6MIDug0ewxK6tly227uBW8dJim49A1
yC319Tx9wcygxO+XIR2uawyROmrRFm0F3hvuVJX1Ay5mcC6YGVa4tvuO5ABw1bX33XZhtnS9XDle
DBhZhGPLqXXh28IN1IaOZuwaMx1/s4D/twP9Dx0oSA6YWP//BvSn/yvDP9vW377oz6aTgh2A8hvn
KeiZlMFs+rMHRWf5B0eQ/AONIBKASDv/3ln+0XQS/g90jgk0oT/70T8mdf2FCsHg2H9n5he/WNhJ
zDH2CsYqBy0Ng/lXlwd4DMbVTUt9mYaR69dlqPs9BrzY+zqKpqJBFFzk69Ey53YuxpmFkSGifpln
kYrrPEgdEDcGUIte06jpMBkPA0gBjYEiQiIPMUYlX1RSRCBHQRqqk3ZtSpAzQEKVQbWhp3iJTF8K
0kCZEm4zSEML1gJYBUaKPGbiTqg2Mb00Tl12wKBFiUJm0sjt5xNMiq4o9hq81jcb+rAD3gqHAnzs
HWQoB98FY/ZwatUbos1qAQW/D5SoVw4+n+6TFjT1VYqJc7s+EMcqDDVwbn9OgoMHGhft08rFafet
r3tL7ifUrtdd3K0rRPwYTdHeIOCHNABmexxIk4lrfOIlK/vQEl2yeSOsBH2+4LxqVcFQqTsT9rj4
gB4p1N4flLTTfJDtAOEtsOB91Xd8+prHG7RfOJz5RwyPyo4UtxYmSawpdDDuo/rJEpkuaCxX+AaH
ga4JvevY0l61wxKvX2gPVmGHLgoE1/9j7zyWI0fSLvsqY7NHGeDQi9kgdATJoFYbGDNZCeHQ2vH0
c8AskZmlujb/2Jh1L9q6ujsYZAQA/8S950qwk8WTYYEpPfihhHwpe+3FyacWsW0bWmngMEyDaurD
Ce3XWTci/AjCrO+KgBdV8Z710shCFrSgv8VNX0NURafWdu+GqWnWZWRDSrzUOEfT+lqm9siyFhUp
6wCmr4AMcHhw6M+vibp3Re1vkAjg5Isv1ZjeaSLBz+WBT5Ths+PJC3TH+8XwB+W13pAj8W72oX3/
g/EN80G8WRxRqVfC3dTLgx63HctfxsFAobDtYoUrw57Ru19elkP/mgAKWscwY69dD3RHUenWChP1
oZnmeNX0g8sBMgcfJrmkQk3PXurewpb7iAnn8nezHOak6oAZa0IVPNhH26H9qGxz9+GcM8KBQTG2
lU8/uOdYYtWrcDQWQC99es5NpJW4hjrRMqBOsFTg3z+2Yff5w0/nCRyRLd7yDQKLJLBrLcXc9auz
zmUHeZA4mNaAZ+pNlaZsDVXk7zJTp5bQzSgQY/9KEXcVlX2Jqc2EwgICDu6xjaEX9x2smvBG5rPw
1vYQckqmY75W0uuuosZMbqyhfaQ8y678NgUf2WTFykexGRRO5+IRzB4HBknBhzMvxkG3MR2WPuYc
W6hv1PiEm8g/f/Xptdm0Usq0Xiv812ak4sU03D3BYX1vRox7DMM3vmGaK6SBv5j3kCsUl00pfs4T
PzwqGuugc6wNtzjTXNuu15iY5IXty/A8Ub76gaybBSukb1WJ0H+u35PIo7bREWFMdDpsxeDQgaSY
szfpRs56lqYIYLDI1Zxzh1UQIoTfg3eF4MgCKlbsNSe7W/3m/rPpDCmIrHgXNcv6uW5fXHuoLzz4
FfS2oXcV1q3+GPuGG8jMN18EBWuQumxzG/Sj5bIdyJgB1UbtXZUl5rOgc4t0vTgFIYl2/FOs37n4
nK+xuwfDkMM8+s42KKPK3vj4zPwmfxct8NWmyuVG2cyGuokOBWyUfa2hoN4DuXhgPDUBG8qA0vRV
urJlawXioy2P9rntHDgMjDPuN21XSHwWItMeR0fTWeLOw5eyyvINwAQku0UVZjCSDXttzalJWwDQ
bIz3PTLKW0WBvhMVs8MqpFeOjGUngf6a/6QhyFiciSamsUcfIvY65tSB8jAMwaRpbxFPk1WUYnqo
fBc+7GJYVGlhbimxXWCIVkz3C52zHfQvIk24ZrTIZVXEpCGo/YlPwnXqLaSTs+PXyL4Kxi447fvo
okr05AdH4ygHI2A+f66K7moWVvFsVnnLTQFXNEWw9qaktdOszt6mBU6ItkQH/WF1HGQc7yyAMIGv
JkyhsmEeZkGf/jA99hRm20rTkI/XBbdz5h7qvpxWYWMdUbsGgMVxZKA5wE3qpJt+mvxVH4J6dPoZ
I5lhPRQ895SiWs3zktHY93bIMmRNUVp0HNHiiRTdcOXo9rCP2AZd5ckMhCP3R6ArQBu1vp9uh9y9
zJDa32Y9zTY77/44p+KZnxquKibI6cjSm2cDjbM/nHjuzG/o8kMWlfIl9xawbS8OrT07QVyo/txj
EdoJv3nR01Hf4B9OoS/31aXeqvYKeYbJLqT1vJ87a84kV3ghX/sZU9IILO3CCJEba4DlmcFJKx5W
4HPFoWCKexz5IjH/NZi6DWwWp28sl9wW7abpvP4KGhR+8c5EpbT4Lpl1VYeR1ueIzQOGhFFrO1V3
sHkQ9N026Kz3EwySDcJoOwAZTW1SR2DDXEZYv3gyZ6U3KZ6VIakDYNkZUxGOuKupmqpPopwyqNLt
g51nDSKL0AXvran4HLnsai22ZMlxpgP6GduDcxJdqE1BMyG9CjDCT18+vJx4BfWtz3PWopIHkxdX
NlNHpPtGcgBWl7p8CXIWDi1WiRQ4CjxITfoGpVvLk63J7JbRUVjgh6kMP7kwWqOaLuJ53OXMpL7g
NbprzFGPbtzcyg1wcL6KTnoS0zrOhVs1QI3KtFq3hW7ba+AqY7/zC0a7u0rr1bDLK0cgKSubbL7F
r+CVOJMrxo0s+BLlsnJNpyHQZSJBfgqWoZ+7weckGaVnPRnsopnnpdzo9wWVaop5JrG1jQLD3V/5
AGcsxnZD02BbmGFE1J7LPH4tXYSrz1qjZfEaUyB2a2rPprpptBRpjxiRfhx604r6E6MLFQ6BQ505
HxwgeRuuq7zqA6+IzOqLMmeIGpnVOxd1ip+I087LNpMl2/4Wh44EfZOziKTFyfwLDtBkvPSqND/6
ESAUAL4q1BGZp+UMUUKfn5xmLLdV4Zefu5L5b9ZJhQdR4caRfW8+5HPPmAxT1+JKmYohZLgAhaUb
k/BFOS3lmw3SjJPYQcY+j5fNHEenvp+LEyKSxj7qPb9T0Jea5zIMsNWTbFOPCUKJCAqJeFqeujwy
sh3iDeZzfTEZ8YU/iMZnGUuNuElKZpQXEb5t/WBbjRY/sFXM51fiTudrzEHeZadrVkEJk5pNUPaJ
I29BQDoECXgJQ2c8FPOwHfuyO8+JHp262O/PPHKZnaH4D69RBPc5UNXMVZc4JbUvY2+U9qvVDj3o
B88af8YkNb9JK2q3JR4O6+m/O8u/TrL9vflbmre/7RjZUf5MaO+3a8qvr/mlYfSIs7VRH1pswhcB
tEOT+EvD6AtyBVkX0iLCXGLU93v/KIjnwDYlfOwq6FeBAX+7tPQMEgmWlCKbPRwN4b/oH3/QcC7y
d0TtbEwX7vEiCf9+ZdmUY4H2pan3IkUP7A6Hzpab1mrPJuf7Nx/Mn7Sqf3wrwRaWJtVG/YJv5Ye3
6hMGo8Kzyj3a2BcU+G9dmN+b7vTAB+N8XbFjaviLtviHTaxjLbpUU6B0JqgEoPT3f1Y7RPYYhpbc
h3rZkx2CtChJZuAwcf5Puu4f+++PtzJRGgt0M2hif/izZJLX7uJV2Y9Zfc8H/coz6zzK+PD3nx7f
/o9/k20zS8B34C/MbBAF3/9NhAyUjhprc4cz304VNEiZ2Binv8IXwzirywTsoDf04y1/q27nJyua
DR6gzax3vX9UUdXcdDHH2sa2IKZ/HukrMNIL2y3vvcjJgGrSfydfgAIVwF5q69Er465Bw4c7J8Qd
z7pqrNzdKA1QQVEodpjQJ3uL8biC0ltMd/4whM2Bo8W6Sm3kgTnivKOHEI22aaanY6LdHaM08VAE
JsK/aHDTHxMVf6pBfMAmcgtoUYjQSAZIAO8JyPqcf047HEflAZ2KtFyu5KyAKI6DeSLAJEM4XAN3
GhjK3aoSeCrZG6HLMHeW+gueBJhM0+QMZ6VcE81h7PQXPHeRmcbWfNk6Qjz3GE+NoOrso5RRA/wx
Q6eFr2ndUS3cCeh6+i5RaXertGzcG+V4GXZes3awN46M81rbuSbaJS1XM2QGxh+ZVkUXaq4ytara
UTnbxJiraYvnop/vHYrY+Hp24v6+9wr9xPWZXLloiZ7qgU6oZTO5czGpnpEQqUca9uxsg3Q4lWMH
BY0KT1zZHkcCG5HGIwimqbaG1eovo8CLlzddXgbs/0YICGTrQPKMZJesjNTKbmpbr1jA1VQR1dR4
B8YD4cabKvR0mEVleNASe86PsVY0D0ScmA92F7N9t8a+hVCGUmqGh+jPyckadUAqNZ3vFc2DvtH8
xYHvNmnxOMU9SlXkX6ClSkufW9RYAEvBYg2aq85F6o3PqUvYzN6Bl9kEfKp+o4JWWFP3KbZLH3hX
qhSjCC291KYy4svHrxxgZxfRqgYVtAMvHG77SkD4oEYCRWF11pY18bARAkOnik28mcybbrKJBVmZ
OJV3GC1q6zpoKuiaZN04lB12mSRXtTYAw5LSvBC5hTpvKlrtxJiphpVaNCfTsW5dROPHrjcx4jM7
uMwLBmGtquPTqEnfOCpkXCDVatm11SZKqlj/YhZjrv0DOVr84SnDg95wOUQQwLkcDRxK35pHFFuD
mI/V39VmM72xgayewHnp01pk5Yg211N7ChB50MEKn8EBtmoHZml4HSst/9zbU7rt+j57knrR7Sl3
a2BAPuxMcGfMTnyIpfoVvPLoZ+56h12tpdTWQ6IarkoeHe0OWrO+GxsDKcB/64r/pK5YRiPfHAB/
kEL9Zcr9kr/w9cW/FBikfCFqMoX7oXtyuXB+LS/8n0xH518cS+R1gcf5bTxtEAPOlQQdXIeRZkF6
+b288AkNw4PnO3gmvr7qX5QXyw/6ThLlCMvW+WkCB5D7x0MrGRzcQaPl7x2aJyglDhQlIN1qTcZS
+I4sRnuZIrCIedL314ZJjU9CkNmi2S7TZ3Jq7nh2IAf5gmg7oi+EM1M2/oXdy13uGi1z3/INt/0X
C6yK3TaMLsK8+1R1UUHzace4sJ0OgoBKhB60fpI5gSWk2zAOcFBAzQzX1kPhMUFKo+E9U1a0k0vD
z4YqPfHIQSDLeAuDh54ewqhvH1BX8auDyN5PseFfgFZmkOuZIj9XJPvA+ZyfGuJrdlNkRQHCFrG3
QsbY41y7q6jOH3qo0SfpiD0MB/QPjMAHlmxG4X1226p80628eCoqs7x0C7O/b7MyCXA7zK+t4WcP
WpTYT2a6YEKcMUvIWZGGzcA0U/K90TloEHF12tpLFASRroLF9z97r/6/SzL5S7cpT1Qci3+zECrf
4j7J3hY94utb8xaV89u3pf7X1/96Jy75oSj/fBBolGh4T3+7F7kDf1puNGp5EzecvzQVv+oTeRV5
JgY3MZ48/IG/3YqkYCKrwMCm2/xUHTfbv6r0f/RBIZvAEeQLmhCTGxwty/dnCNFCORkKfXigPCsA
0LsF1zsT/fGClUcvPvue13nrzEiH05yy8EGz4sCXm7UBWGYVZfHDDJ7LvtIMfegDet2wuy60QrZr
nO4D+qGcQAdKx8mnRLDmuyGJm/GoGaxt1qLKq8epTYaDHC39ui/N8RJEfLqtZw0OVu5U+8weK2RA
LQJqS5rs/Jtw3iWmJiHO6JJRbwTgwQCFdUBG4iNzHgt3L9jyIBZqu1uJMnidy8JAXe+KbQMvmNiz
2JzuWt1p8CE1kbFTTdUcY2bbO9p+fZ/MjBwO+SIl2rhWgVqYmYx9UNhRTv3omgpwcDY9FZrmArur
9WiNh7NkxDuE3cpuoJcFjMyhhfZRBmSGypsltDHVznAyKtFkN6PTlucB3+chHCob1EkveuQKeWtJ
1DCTdjnMHSFHIxs4ILAItVcg5qJHlbfgT7DXMcegyWl8DH3NNF0LDdi0tSoFsARz1fq9/4ro0z6l
DG3GQ6pC69RW7eRukDH3Pgot4V10eP2ZA41q6jYN8DD8Dw2T/B0z9pkVdFhczSDx9AvVxOpc62Ih
0+NTY1c1ZPLGi5KJ+XHZYhYbE8aiSLmj4rYLbf2U+zI/svTXTonuzTcIqZCSQ12+ax2vzY5I57Ts
PpuK0Nw7Q2+8wD0runu2Yfl7yQ9M1ow/DeY/JCvyWLfmxtqJBjEFEym/gqdqspNZqOcKTIqu1wsf
XnZb+zTFYXMm2Uw/fyW4kjI53cVQUFdOifDFKJP+ZSbyZfXnONdCOu4rUCzjpV2QrkJ0+ZKhpkaC
9X4Du0JwXc3g5O/ZLYkIFkfBcK8au12ZiehOGlV2by2kV2au7aWvdRUWH3CvqTPaa7MR8csgu+wr
93XMHcNhDp8Z9xTfHewVYDw6eNrJeGFxQeuia/4uKWn9GAMl+ltZD+m6raz6pGiYc3i7XAFBGqYS
CjM/LPggxLZ+Me5DV2cA5gmGprkV6pe5mbDk6sHEzmKcmAROiiwT5MH9lZKglCkYqhwSztyfzRbB
1wc6th9lvRs9oL0Swc1T5WnZXqh6R+ZEDNSwauk1EN8tUJfhZ6ew6d4rO/U2/Cy+VAjrgWCKkqxl
TkUZgYdYY/10H/0q3dqjcxMvnoQR1LsbtsUdwHJWn76Hb8M1yOWrpw28lt00yBRCF8xZhsb2narc
hzQc7j+4s63dubi/5rk9p0xog3RW1dZveu9u6hPzDmorZfDvFNqwM6HkDuYtysviVLoR6Z5uXu5k
JZ1Hq+lR0wp6vz/QaPXJCjlByxDVTVEdCqOLrzKWu/BMnC8w0oG5i9i/k1z2oCx+5dJW6Ri+seqY
P2l6GG0WLC3Bd8lV1Tn1qwHU8Aw0lK/sP4DUGpOtreoQ1HqQxXB9P3C1U27429Jw2HX+zqwV/swH
xazdglvLTSSQSEb1EQ4WnqbE1cyggSR8H4YmOjX2huD/QgNEvjWjiUWuaaMYW4VOcfkBt7Ul+6k0
F89ZNeMDMc2hQyo2FOcFdTu6oG5dLkY8N83ln+Fuh8U+KvPik4Qf+UoDqL3aTd8/j0Lef7BvvWme
DnihcA515qe8Hb5QfPmbLvUhybPn+isQrplXzQaj4rjFOT0e4Gyx8upCfV/x40+o1djD5uEZAOWn
vjUeo4wLfOY72rO5fwKfop3/jI6LwRV56VTc/E7IDdP2fdDam0HNJ2ygBCj8FSS3NoZuK2tQWJld
0/i20TqLtMvfibmxNx/poV4/oLlgDrOAzi3d6HOVFisVoxJWoeo2ZtQYqw+Qbig6e4f6h51dgTl5
9lEgMBSEnLLsNAudI+aDqRsZxqOeuHLV6cPxB7Yuwsn5VkCg39X4VfAcUkj/LWWXxMAy0EELHTOz
ek9iWezDKWUZmJppu4PYbB8gB7c7LS9SjjUTByOWUhC8nVDAR9mggCau94VpQq0c6OPJF6GEt+tz
2qK8mE3ncdDs9AKcHvdr6WjkZZJW8ykDcBwMWtSu9X4YrlldlmtTZitCZ5qjn9dvpe3oO+h79Z1Z
O+R5TGgBIwV1hokIhk/DmlrcVcrZIyxHQQ2OK9DqOd6nvenfmhnc6iTPjQOavhrZ2UIAFrIeN61d
jVu2VEiq48y4VLXlr12kXW5veuxVk+y+Sky+Gj3FhBCP/W1SKOd2xAK+ruvZ3+EzTZ6sYqGmi+QT
Grj6QE4C6Rix86C4tdZTvTJ5IkXQfsqHPlncSEU13RaF/mbCNV1lTq7vWa7ZxzjpXvoK/A2UvGiB
s0P455FoHS2V0jNgYipJYoEoZuneTdezmAlt7c6SWnlUsWug9P4FPNwa2iZ3XQethm6Off8AfQCs
+XXpmhoY7QlO1mX2IfUYv+o+AGQhAqk+BCHmhzjE/xCKyK+qEe9DQoLufNGTqA9xCRUKQhN90Zwg
TdshERAY02xWGCEmZNh/N8hzGMY5yvR20PfKZ28mY+OybSuJ09Ssz7MLJOBUdnJQbNV8nNQgc4c7
BlQzVojBm24R6+NSCeOdNw3X1ZR20VbjWn+Xdu19ZqRpb7KSJVdY4lkThhzhvHvOcfThgNMy4Zsl
2uVgot5ct4oDRcsa4iKrJtzxAFZB5+U66qV8azfkXdcMszL3Vnidu5c2axaW/u4T19fnocySiwnb
wn7C57xpZFvteOhVG191VBSYU0DLg/zZepZmHDu9xSQr8OGCX8N4EjSd/mWoWutcJV27i+EMPyAA
1l90e55J60PtvOqntr6yEQdcCqnKtWdkZrYOxajdk5IFcNxGZ6QwwWOt65zqxtETuRH59KmmkFtj
holOSVhMD4mo2Hv1g56dR9u13jwEqY+Y2Mdtg9tf2/jCIMxAsZ4OdASSz4ka2a2OdiPXaJ4LuR6i
fJDrSB9atv4I/a/ghFf8c4UUlU49w8nJodzlt55tBeQCS2zVWcYyfyPCerR9VFd9mVIjNo3QkGea
CCYKitC9STDmvIETyqbWxoHzwlgZ0EcbKvE0S63p9oAIqytvTGZrb6shwqOZCPMiHSfxyIRavw+b
lmluEdGQeGWpR9uqbXL92vfB927sqEoevClJ5Fc8xH+1kP+ghTQEHKO/6313/VvxlvZv3XcevF9e
9nvLiwTHZa0B6EfQo9JT/iaHFD/pPm/iW6bBCmwBMP3a8hq0vBYTTRZP9Lz20qn+asnzf/LpaHT+
dwx0zjIl+xfjJxrcH+dP0H1Ya5EnCjeFudYPSxMbIp+pGcgQehcQQwy9YpMiVRyDSm+Mct3kiZnd
mHrskuUlNG8DeFSbrpXLHLyBlLoDyIfVJUJBgbgf+x05CdJN9igwSlTmfhltJXn093rf6W9RxoAd
ZFuRbpjYR6S/JWVfHUoY2pxaIePpAARtc9cZjvGOotFBN8/HgN4hm4vuwLHbQ2vrpLkiPmmJzTL0
rDw7BK2Qe+XlYiSDRY5n3lVu7TYZqUT8bj6hJSpuMw1TR0BCe+itNVB4DLiNFOUSTuawRNyhO5zj
yBE2WTiYcss2GZSBaygHSbmjaOeFrxORVVN0oHpsx+ZKZ4q8bxCw2bjCO1euDUOP7pyipb6PQEhU
K4T/KNdtfr/3UA5eE+g2NXmTN+kNNAaX/BQsgytDKOvV8cdWh5EQIbhEAe6qFf0J8i2SnhP4tyCt
cVv0NWhoz5NuuIFdWD4i/pyfQjkJmLGivQrT2anP8ThxzCpLxG8DDJ70jY0GK8u6wsCzPDuyL5w2
TbWhFM7KDVfgSMGCEnWVTYa8BXdYojKv08o7mjWDu2dmAU53H0ZVOd+pFrokrUOaFSfZAj7GZCQs
VD+IKlCEOjmrezF4MBfY3GRFIMjOQQMGucBj7kgOC4Gi5qQFbtE7sFTMLsdNFqpmvgD6Yz6WUexd
d2Mp3K2qQvmedkgPVhkiDsx0Gb6pwGlDDiU1QG3F1OEgUXXFWME0jRuIlG7p1x72BCO3j12CE2Qj
+Rqcra1ZCRiLsBiioNMhem7tbEyLdd6PBmp7QIZxdBOLmM9+jAdOdzDkVYL6yqRxah2Hcj+to4xo
uURPbzITICYpxxlrlCGr24u+GUAi1YuXhSqAGqqvs+tQObtuDM1gWLwvY9EBmVCLIybHGmMuHplk
ccsU2GY6TRJFl5hYabrFVZMCUwFkidMGjjRCQo/MQ22a7c24GHKy9kE1bhBi0rF8ABNu1cJAWhw8
xlTl645jHU1Wc3T13FsnH5afWY9RFy8+oA5DEJssd6NZ9m4OqzN2p+cKCRz7K5xEyeIpAmdUbUKu
RA5/NPe14Q5AqwEtVamlH/LFmNQsFiW/1fB6Eb4XIVQxmPzgZ1KLsSlbLE5kJSGzQ3GI8yklhw8H
IXYo0j/uDfSWe8TDE5k5DGm8sr5lRwoaSHtE6viGE22nmzVe9MVwBdYajRt29y9YZ52n1qELGxaL
VlMpxGOik3vmD9W2X6xc1tjVfF9qZzdlcXQXw5fVx/1VvpjAmsUOlpQTUF/dbC/QID/Xi2lsTMm7
UB9OMvnhKmMog4LFGAQB4TlVRh2UHy60fjGkhXaZkqJGRNojKcjxWosX71o7YWMjTh1Hm1zMbeaH
z42PdHhQfmJtuy5LzpZdox4I9eFEAkB91YVSf0f4E79r82LUY8S3tlPfvSGXKnpBjBYd08bikWYz
fc+yNLzKAdWjTua+fZNh9akC6nzbDq2gYAKsU4Nx70z7VTF0+Z8da///Slr0TMPB9v53JcCfJHn/
9qpfKwDvJ5uRt4PxgNry+5m3/hPmevwtxm/G+18LADz5CE54GYLJxSn/TQFAAjgT6oUbQX2Ch/Vf
Db3RfPxYAODeW9QSVCIYYf+Qb1xqZRgCzYgO+VSYL0vq+6OYGn1f6mm1LSByBONczgHNSohNC8XV
GaVBezPBW2MCHZXqRhvMN4zgPQ8g/7HuCFUJQnJRst0ybb+eozw6C5/nKmnFbi83JvkRQKB9qyL2
tiC6bNUDV+WA1SSVsQydL9IV9g1mCP84TXn0nGpmdW8nZvQpyiVpF2k7d9eyN/T3tFzqkmoET0Lj
UXOEoxEAmhbTX8l1b3eqODZjpsfbCiHnS+ak5bNWO2THDFVdwo/52BJ1pquSo7askbB+GO+DoteH
NzuVpBaGBKodpFnmNyP641WNiuC9XTZYbTXzrMazVZxjA35YkDkhkQ7j2N4hhGkffM1LD6QxWJdj
mDODl8vyLIsjg4NvtkOXeFeTRRuBlw70fMosKgFDtSTUZU2LuyJn6NpzZltbTlEIT8s6sA3JIzlM
WjJ+0WOjRRIvVXYjvQHP8VjNoKEz4apik0x9djewslOkJoYTmZkCDTnAsBPgZ/FIJGevnxKahZEI
0NwG0tzG/lGLarJO3Thx79PEqt7nPDRuAHGmd6ElJrHru55LoJ0yjCHGqD8qkDvDmiwwgECaZ0qm
91piLG7wPLx2HQJl10YI1TpIVZ/t9U6Ve3JN4oNHHMMV+NHpXmRRRISdC0W+N0Ig/ksao59jCNgA
F0zJGEo8e681iElXppvOLyV/u3+ZRKn3nCF8+FykBKqtOGNQps8zNlTHKRrGFsk4v7IRbvkvRtO6
n+yRVFXNapqOiLaG4J/QyNKgsNP2KvFyY014Q37jzAlYO0azx7FOmfCCS7vV+wIBaCud9BPwI/MK
KyoWCwEG7zIBnjoE1tQIZ4WXiat+sfBrhJksZ0YSOpP2UMIPRwsuQuzjE1E/pBrWmbn4Vup0DMyo
tuOVx4dUbRnyT7sM7btDIruYyEpEFI+YG4FacYsNKa2px0SeBumHb91AwyKgIC5+dpOMMyZ9iIZc
wEwJm4kBogWiB3IqiI+qInzxYZHgkedqxi+f2hapVXU5ztiZjNC7z3uRX1UfPnufWXKFuRf7vWND
VlyrNq4fCEZ1ThPj4lXPpP250L2nwklx8UfhRJZYEwsbxz+O1VW2WP4BRmt3Rt4xNU99fWp2pRHG
D/ze8nIwo/gY1v2sbTwozoiECP7a1QzDxlXlIGC+YP7tqU3a9bXc/vcc+0+kFAJ02t9qKa7e1FuT
dN/ubX95zS9n2LKdRQeBEtNyaGU/5BC/dbHOT46HOJMuEmYXssvfu1jzJ3QVHlxTXurx/2Gn+0sX
C3OGthhqApcv/FsO2X/RxC5r2e+oMtBTl+2vjdxTN4TN23wr/alCdk9JbJXHweysw4Cj+6KJRP4P
CiP+jh/fxSLRFrmkC/DaMX+QMTb0NsOs+82xVl1B7o87rwfLLfaTibZe6SimNLu1bpzR0be9kvo/
yBsXyPMf3h9wDpRgUHh8D8vv9w0dt09llToVqfEzx+WaABR7Fdc8DKHbkcttM7BzNHenRd28llOv
bpweP1bjGMYObMK0A1ojL6KuHi4rx0p3dl2QeddCRZco3IK8bZvnLrH8nZnCHKyNNIQRYCiccWVs
bDX45Fgy3J5ENKDpcllEVatvCqfrr9/X/2JTeV1iX2//z/82/uQP5BJBW4PzTThgir7/A306iQRP
NpEobtOs4AT5L5013TVaEW+HJC+uIAV2G14b9zsc98lzZ9C7whZ1HkYsjRvX0zx25Ga5zrRWbIDo
WNsYG83K6z1x/IdfdvllfrjmuBYsy0WGAqFaLNfkN98GTj7TLzy3OFqYMbG+FCSdNugejcF4DXXj
SC5Jv9ZJazf4lPXyQRH0vkbul9/+/S+yXHXf/x6uYUMRW+4/hkU/jm+sucwhmCXJsYRjeZxQxawS
Z4aR5Kc1aaYEgv/9+6HT+MM7elhqkRzzb5SLxg93W2YXMbszMzrWTt/e22RxEEWH90BfJ7ap7Ygm
m++NjMk9YR1pibTT5bvxiNl+qpnhGoFdFWrdMXY6iHR2X9zcbzbUHMdJI+mmssrkuRYtMjoLK77F
7AU2qistl2ig2F/jFmdvwcmUPOuZjuM8IbLok8+J+0nMmrdGQTKvzW5ZuJgZuAeT3BiMJMB2VGke
wbqqQ9RWSy5X81xpKclHCs4g3SypcBPLVXgO6Zvpht6+b4ryEiQreZSq8a5L0SU6uanjDRSg2tv4
MU1yXC54Jvj3DcuI6nK0QIYOFg3gqh/SFHI4cuKY3g+Cn1c4N5NHWCsGm4nFTa1BIQmiMCoAF2Bw
YF2g2xSRfiedcm1xn75A5VPHyXCY9ycRiD3FfK7XPfZFQ6eMdToQLksuUdk06WPJzIApsyI9Qkz5
jjiJdGs104jOYZpXWoLgoZkPOF79NYNla4Vj3zkITJPGWpLaIFYEU5ifR53A3BWjNedgNm5KP2nL
Vu1rvdHLPREwXnwgJjD3KVks6g4DbIFx4aALCQOFxKC5Kns/qjbYWiiP9KI0TKJyypxHYxqFVINQ
Xkt51ymR9O9IqGfzUfUqu4LN7CdXPokc/ZZoDy/dOA0C1XZFOI30LlXmKOPVB5/qP7M9K9t0ZcDK
8N+0HMkId7c7s9FjPbtxauOuiX1ccVOc50Q6Exusb3CAeskxIs74viO9iUsh0pAzR8XkaAHcgyhh
MJN2PyNqAZXJg/DkpIBwgomJ7TM4M6yOluAbZpHwc2zMJW1NBUDCnbT2QSo3fIkLNl/rbMLnvZos
QtxcI5vL40TAvdrhmoOEG+Vq2LY5+Y7AZtuHegH64GtzbQTQ7fJrmIwQ8ILH9sRAJ1ye7RHExrOQ
JepVL0qzJctemd2qSGMQH25YdgcZeaW/MK9SbF2Oxsa3N5sT1I4GzjR5tFBRwJEaOGy2OjPmp7Ft
+qDUMdOYbg0OzXONa599zLp07eKo8MTs45zNa2jc0/GRW9V2mlhXTDxBLoasrdD7CRSF03mOSKds
uOXjMPQPoc1czccDtYnlUKyrhl20m1XD1qRYPMN7nM54VZ2LMR9q3G7tZyIro9XcVeNlOjL9KlB8
dAjQF07XgVGIc6N8sCSAx53n2WcHA0qT3MEpVs1+6oV5h8zcOVGIX1h+aRyENT7GqItIr+uSg5l6
5hVknuhuKJR+GXdF/5obo3Fsi8LbcfBMZNXOZK5LZRwWYeLOjhf8STqiLXLa0X120j7+uel6fHwY
5vB/MhLdj8niwm0dSSwzDmP962P1vzuWf9qxLID0b06gP8h8j29Z0v5f9s4sR24szdJbyQ1QIHk5
XaDRQJnRRh/NZ9cL4XJ3cZ55Oe2on3sJtbH+aBGKUqg6szJeClVAIfMhhZQPMqPd+w/nfOf9zwuW
377mj9LU+GIb2GJIitBpsxZ64R+lKSQJ1IG4ajzqzJ9jLLAPua6BRYQLQWfa6nGv/liwIBe2bXQ+
7Gu44diL/JXaFPnir/els0yRlt8QK5Px7xYsKrCaWhkFur4qNXEDmm5/F+NNoJQxJYPejFxWqPd5
1X+vFqLNxG/ExMEbXJezGb4ap60bfhVYSoo1ecAmxtlpoeMA2elPjgVXnwIPKERkw9EBmx8Fa/vM
1xELaodUaKg79ZnA42pDcA+HEPbMWEXi23KkvRKE09t7wrEXJK4RcqfiaeH4gyee32Zn4I95hv84
Sca8onOC2QIt49WkJp1hQYbT60xQzxAhJRagUHaGC9ln0FBFYfKAYMqCcwweh2oyfJ4XNpF3xhTl
5B4ZFwRFdocaWQB0o6BPv06qzl9bCqdxJTLYGNe8lezD3Qo68BryF8Cj2p7s3Th6xGfN9KIX1UxS
3FrPMQRum9QLmYQTBVhuKicixmkgzYk01jouNlrN9uDgMCdPDotU9TQjiFArVIUtr5PjDP4YhRAB
IlDAxIU2yUNSV9+13tae5wXH5NHm+uS4dVt3gTURs5ZvsgXghJ4gWNk6Q+pE/5az1NhqEqfhesoa
+UxeHpuMLEh21gKGwvAIcK5rirc8JmEWGUh/1RdFduuOKTupNl8IYICmOplJtCQRaiSX+L9jOYCk
0oEVXCi0ZA+5J9H5NaRAQ7CyF5QVrpr52oq8hW/lgbqiLepW7YK/GsyFhMUAACqWQJR56y6oLLFA
szLoWaGRwGqApxUtYK10QWyNgDAurcm1HuMFwGXPzMnW+oLlquFzEYqLM2q0Ptm1R+ve0fLXXI+s
apX1pFNdasCopV+5fXdRKC05gRdigdKdlyn5ebGSnJcs43nhklUGyxekrEl4ChRIUpbsXptymZhk
B261yOKKIUKPtoRUzYaVjmxwuUvmh/ZRK+bGI6fYYwXknddBsBxZDc3nNVE8KRj4xFl2bCvaBnUU
DVz2oc5rpmrZOMHEEE+KWdt8mfEhy3w0P87TAM/PI4ALKHDL8iU6DGQF6L4K3by/noSyv1Yoe/D0
GhlR7o7tVaTdpzY49R7JP9iqyeweQyjft+gJisqPCAIY+A1GiJGeXavPeh5cbW2WjrLfkYWohyhH
8w+TYrSBCTRgSNdBWsfA7sZu2vVg51uurgSN7YT5XtsMotSfOwuRCElVcUqYZpYzmiKZ+L4H0PtK
fGJIlq5sO923OR2+gWOeT6BaiqvY8pp7oVnuc0xK7Ogjb53uymkePo0maDDQwhizfQdPAR/A2Ytv
cWK170yMgvbBiilQILS5MKIne8Ro3/aqVVucefn03ErYLpvSC1xvncB8GXa2LBreeDZI8C0a4d0R
c9tqe2Jz6U+neqwtuAqOPfOA26PwTZsd1A5g3GitHeQP2pqFrEoPPKxgLSThBZmvJxb552OlD87K
RZihduyAlbijKAKpMOP1+DqY6P1Xnc12mlgCwGkge6bxJU46FIR1KaDlyHEiZMCL8QiRkhd8Bn0X
fEsaeKUryN+cpRWe68tYow4Hi6YYHTZ1xLLHjgzEzYwcq2Alo3SGBjbQD+6AwYYkJtL9TX7CFkq7
6GDCx7BcevU8NQNEQDnE3hUpBrAkiElhhjnr5pIkbnnXBF+wx4QZ3iFvqioWXNnkfqaOBX8ImBmR
sXWUgHCHR0KmQTEQHzCavW9Phvai00w8RnYUkJw3hDPDR5y2ER/7yRR+Cu06uEa4kiGpFQ5J3aMx
NK8W7sUGNKpAP1dkDrAMLSEEosLxDSmEuWqw1V3UPzxsE2+FtwSqkJwtI+hnLFtL60bN0Lj8bphM
yyd8nX23Nqc9sexzO+U7VZJ/uQL8BZ0AdI1DzCNEx3z8pLNM5L7JysJPvWoYboYy76NLNVV8uuAh
JvKdg6r8SGgK6By8Oprn+6jopuyFGOeUZL5zq+GMMW1HVYvRuGzrgnYE/i2tSXZuUxAv0LLgnaR9
sdhbDiBjDSUwQUbinaDqJUxNVNxJiVE5B8b51toqEnREqXp2lpbJXpont48SuMDlzrLIbAhoPnl2
YHdmaTqvZ9mMV15fvPX5dAPDweAOx7dH2IH3zO98kDODY8AEG4B6w75HUgHo31OvNIW68odJUteS
mb10fsRaoyyI7WGZUde2uzWwbSYII93MOcVLAzktrSRPAaabc385Lq0mdsUr5sUNudxLHxosLWly
7k5hOJ2qc8c6LM0reRq0sUtDay2tLe/u27Q0uyaJzjnM4QW1vzTDfBaal7Av/dClUZ7pmPWldab7
YbR/7qeTdKC1PjfZS7s9BnPyLVlacNCxSzdeJPELefT06FnjeT4oInZBUeuuLattgcmhQFvIxzT5
3QyxTozhEdpHs8Ee4L6qZSgAkm7imcuYFLSWFj9PsaunG4dWptzaIUdAqWWYRCsIL7Y7wsIlUcZY
JPtx+9BnyfjEQnQE1qBp0TOwY/1+KPSbvIusK28QFYRGt3hgzWLdQ4LIjC0N3HzbhugvJ/yxoCCT
+i2WPbBfHJHHzNEeynouHt2kzD9B8LLzyiFL3JRFVfmMqHKfjQTtF8JFAodJ9YFKCIpV9NLdMhB9
77wMqXEh7DUyCnjVLn0QHyaMl9XRqPrkJIWQa2Ma5idgWXSlgI5DDL0eU/A9xQ22YRJoYnYoVbtg
DJVGUBfLrKi/ZTam7yTJkDwn2KwITVlIU2hEjgNB5C9BFFh3gS2Hq1FLxS6uk8S3UMuHVFhDMRJ4
0jhXmTGz+7A1b1sJrvMkybWKopNj1XNrtcn7hMBuuzMvoLBiOhlDWEG8dkBtHdQgwiKIV+YZMDAo
Nu24M7yayQvwJH0bkkcSoGSQwXYS2Fa8xICmwb9xBWGNQGyEqUeZuPqRm6Ikh6kwr5IqzzBrp+J6
kv20qy1F9AQ06W1g2kvUpgc60w6KW+SkrX1hwxRaV7lXHRJAc88FAryVF2FMBg4o1uYsqoOty3Jr
tqLesvm8jqNa22KHR13fxhhZpsnICdAd9cfOjR9rR8YX5WyIDUpb6MtJ/moZbrsuisZjSwm3Wo59
c8iaYI371drJ3GR3N14DPDc+GRknmxQi+CFtdMMXPTyluKMSGEZ5Css0PlCbjGsVi2rv8UwhQgEe
Ans6PfSUYwn2AQqEXLPf1DyG69Zm9aGHLivFMTmNnMJ3sojw0GqL1881LpzRqXZBbNfXsiy6I+tU
m/Wtw+JrnKXAqNMENzHglCf+ZRURkXDQ7U3eEm2xy7XCzI6eEwV3o1cPn0GDjHhdWYueNhzbCa9B
0LY+ZmnToCb2zOQWpmN4N3DRU8naBG3wTkP/8GwyXkx0B3nadox2ioRZV5YpQj8IOmBxykvxObAz
OLHhvI6IghpgsG2qVsfC0xoMpBeiZjNU7VuzUDYJigyveiuEFHcGcbp5A0xKUf6TNNFZ2ZPSCLdZ
G57H9tEaJkjNVPLtf7KD77+r1EGYUBr+UR/+8Ja/KawPb+3PW6Lfv+yH0sH9YuCcg7jPfgRLKwGQ
/9aK619IQdOXMbX+e9jkD6mD+8UhqJ09kUMEgckb+EcrTpeO5tlBWYcsgdQAafyVVvzXBQ5SSX4F
C+EkIgjXc35ROrodAeQ1vJoD3qt6nYu85JpYahtLi8gTb6PbQtnpQ5OGRHOAkNn89Hr9//Ybv+Ip
lp+PD5mdAd0q4uBl//HTykCG+ezmjhoPzWzv7RH3EySH4JqstEfgR9/SoTjp8YzpVgZY9akoV//4
F/h1v8LPN9lUkC9omA4R7r8ssPqZ+GDCmsZDHQ7XuoLmTGhbnpDAaybyWmgUtbISv32g/i5n5NcM
PMQrqFeQvboCrglCmF9+qstSICGPeDxMaYQwbWDqVmOU4ZPdeJuqARUpDfcz5C/0GhHc3Jyct2XI
SsozPs04032tmj+SSDN3CCLH/+g10X99V4j45JlYYljQ1Jjy1+Uh+2lTG4c8Z2IJ2ryxuhS9OXwM
32vnwl4LTH+o//JyQnbgMTzsvRQPVkUuM+kKozlPL85swvjWkEQU266MNWsr46qtLlBiV/DIrYaB
b2hUdnVb97nG3am7MTdZ2XsXZsX8lYvA7OxXevIm/eTDZSAwqUvSJlaBaCYy50YxqqLC6hLJyieC
Qf9W4oR8pNjUbi19pEGNVDa8kF+ckZYwjYsutprXeR/2O9PJK7xHtlbjk25mY18XlbLWLdEE4B5Q
LR+AfjB6FSXNmBNbkBAxEgJER2TvbGKQWceRhKEPuJ/iqbBSfYNsh6EG0xHyKVynwgYZ981eTPP1
WCB1M8Y2JSrH1neoivqvFWB15IKpvRWZiTakNLDX9cAsryncBWTKULTPkO8Iz+lBKGadHX2nsTLi
jT1E2k5DQAElshsS6G8OaApVsMYYWsgTbXvt1A2T6ZbJSieUedSDi6wonyyv7PZDIcbrpm1PObff
NuzoL0mH27Yu2nroZ1vIdMPa4Glbt3CoboFFOWCSsebtopmXDYMh/EydoAFlx/Kevet0YEDGymbJ
Yx62VMu6DxNQf8xbu30VWSS/Gtz0dAqK2Y3s6upImgGhIGpq+jsWXcZtnaXmRo+IVYi1+Aaq99FS
45K2rmawLYbmq7qlk/Lq6W1o3FcyqfCvTbLe4tG98nACTWsboOEunfkCs6uCb4ZeNkcMCNOlAOmC
K8pDQYPxDZWVte7tAbedoQ9AYMr6CIzUpQfuakCgpXwlm5mkKP2Gmar7YRmWeRxpmdh/lNOmM3kQ
ic0zb2bV3Aag7deDilC4hs7BKUyxqxt0p3WB5xdriNzoIB83hHTbd6XoYp9OwdzAqkcRLFSt9pS8
pc+4asHb08inBH6QEho29qOqq+mzNMLmShdRehcnBN/yaNbme1NYxq5yFQhAQ7bMS/T2O7YWMkRS
OT8PnTFh7XOm7MLlPXgpnTr9KPqqf5hc1/rmMAip11FGP4iE1Ro/tGVzZbbW3PGRwg0ceZF4YVIU
SRweTFTYLcLM7gzN2fS9Kh+MeRngWG7zktWKQLrJMZ/VCMjAZXbBPwj7IqWLkpUBUcDtWoPMGH3O
rk2IQ/N+mkHtrsgnRYfTWJcYqEETDo0gjM0Kb51S97beOOWXPTt+mjwgf3yGEC7vMMAQlDElw5Ui
NYtUzLg9Gjx9KGLdNYbnz3aOxcYp8gybNkjeXjhXdgHSUiLzJW2kq3fwuFmcODJY1W3ZoFFrs2uk
Wl/x59zKflxwetbKg5r2qA3tMwQ4mmTMl7GT75keCjLJyEJkxuAw92mo2AeNo7oMJ3VVW95H4YUm
dhQsVwME8oNK1Z3Vj7fM426IwmIFVvXVRnVZsa/aNDnYRZ2zFM7afmUP3hUZBictCi5dgft8bDsm
imHkrHgRxTZCnndqqTn3iBie4s56mSN8SrYTqG21gCd7VzS7WU+uJs4wN1TIyZyUkavZbnSn2Dut
tmtCdxePzmsUzjeBwvYrhtgACER8tB0md1ZXMi/okvCQzcrcDjlaeuQRvAjwa4vmG1SpRzuCyN4k
E7KuOatWc928DbP+fYkwaItBcCeYL6R6Po3dQgPl+duwZm4vbD04OensbYRDwIupzzdl2qlN2Mlu
PaaYsy3GIxup1/UBaGW4vESX1VC5B0lV/UZ0W+1nDJP9nqbtQm80cVW7mrqN3VCgWK4h9DeiOQR8
Bn2M7fyLY+zUYU+wG8prZa8mYur9qMmsy4r1L2m8RHXtw9DqD56GndrlMQQhlCZfgTDZ/jQTMhga
c/MKQl0AVazJVisdc6PsqEPK71YfTpjIXd+i5FybQc8TYTrmIe4rooFgO+xq2quNMPrlvA5Iamau
GUfDkxkgc+R/dNvFNnElwG+tCxVl60qYXweH3BwrpWtSI2cayINPfeREh3wqDjG+/bXTO4obpWuO
RLa4a0Hegm9OlbdCGe7gmHZnwuUi51EjQ+Ib+pMMbBem344sVr/NVXEAplydkD4SVmLoxmFwl/XB
bH6VOVEJmCIuK1BF62gGWTlwqROwgikRfjTHFu1Eb9n5QZuTYQugwbpoav3FUR7E4ZQ5xCub5OrS
gW2AbWxCBTPi2t9mLDM2LJC1BeCdX1txp50CDcoCTx+TwLkdcaIF46etqf4R12R4mbtVu9zJ5LLw
6dka2twfZaU+ZysSl2QDp0wLeS7sYr7Qg/QiYPWDqZPQxx2ksnDDw8gguWQuXcuuQlshO5SsZrWn
iC43sUT8B9nWwJviAKpgLsArwDiL2HTQs4QYTWO1ZlztIb8vkDGWpqgHSF7tLY9JuFjqSb2JosB+
SjGl2Fv+KJIDE03hx0neFr7VyDC57ocJ+4wTuvpd3MxatdKtqrkWqjWQulI8tzMZ5kjmAZraBFiv
vIpIniKr3GuqGRhlKqlrNtat19/Hok6PpN1uwWCaL42Zxjvkf8+BFqCIJ2YGL2JkidMsNeOmJK/x
ycjJUwxL91JvmvHYQpd6LmbpQVWWCavZvlHHMeyGZ7aBAQQOjZQGm13uKqpc747YwnE/VJF5Kpgv
3SJNwxGTJ/Cbp7A3n+tMqrvKMp0tyDxe2HnUQcIh2eiL+qRG3BSkWayZIn0fuNq33dynR7gzyQu6
Z9KPmA4zzY/L18AsPpqmjclE4JrFLWgoX4296VP9Tnehw07vqWYSJ485met87NkS3eFEsQB5ZFXk
7BjcFz7pQ3N3R6CIND/DxQZJnIV3XyHzaX23Lr1yhyJu+vS8jDtUd8rTbPTEwfeB+5L1TAuGRruk
CZFbrREdttmIkzswiTQvpx2mKh7hqew2ccheO5kb209gd6/KsksegiyWq4acroMmAu2R2JSJz4Td
X6R6cyl58qm5YqRjWGHzraXzkYjsyXsN7RzDudXP8i7PI4/bhzQzcpRHnrGqNu6UG2P2mgxl3Ubj
FNxEYyCriymczMuwsh2mYJ504YdKybWNYQatLCvO5LUaVM+3Seq4/E7X1BwJkmXbgZ3ST0J9WCc2
j6CXYuJ3Apzr87ifQzjLuQW4C0lZgGOqpDitsuQbnWGw0apeUzcZBDZ3I/Skr65dCz/0HR8Xae+L
yDG2rM+Av6zJuRjteyftyvqCAdPEZZ85b8Q+Y8pBEJHbK9FpiWFgvh3DlCwZZrN7cnSdl64uSkaD
4hjw3Gwip1PPjdDfZZ+fwgiOnkSTDi4McLKFvNzQ9G5byWBdM/A5wk1DP5GrD2D5Dms7GkE6K4ZY
c/aQ4zfau0nhkNpmOcYeG1l6naQGS446cW7LwTP2RjF0ewgw/F5yNgJ9N41BHsLczTTbVy6WErZP
uHvMBB7GZLjRoZqN1EQDruM0YXY0Y9EhMXCtkdhxJNLLTjZxIcd6NWvsEwqvJz+mteJ8n3rQt40J
Q7899lCPg/nVyFXMEDxlHSt2jeeSKRojJg9u7AisngC4p1lABK8F4yvyCEJlOn6NS25cFfFgaR8F
iJyb0NEnwDeO1yki8NiG57OEwV0GUk4fZpQJoOOWbOHEEBc97pu8DT48O2N7zJPbmvcjUGaxdkfk
1aegY3m6audxim8ip4ira2SObXDhCDMhdXugwALpmaivumqzr+VQKZ4QALnTemry3n0ZO2/8mFMw
6hvDIwd0Y3oauGwj1auvQV4W7zomLMEwKuqng1EL1JOFx+z/ubADrlxAVH3vsrSMNIzixFhRvdSo
BPdx41RyOxiDE6zZe7bRhrg8x72g78fP1Q8Y8KgAvViwA65G94W0gbi7ZIvZcQxng+WtvLpdIqMs
roI1IBci1LWwWtBX0SJEwrvV+N5sgLKkbHeb7ivPgmAhI0LiYNRCa6b+YQaHbJUJYNJ4AufBDC6A
UOyrFvHfqiYTpqaXYUfghnN+z2sD48TUqqtmEsk2bplcuixdvymiC31CF9I1o9nhKU4nQqb5hgCV
DesaqBKO8E5Olwguop0ObXsF0hy1ogyz72ZcexwKPfltqTikfDSfcsz8axdJ5y5RCYFaaAZIrgDB
rXfTeDunobpJujg/zIPT73rPGx4xtlYnKx/677zFQM3yOfFWwsrdQ9Ik4xtjZz5tQIczon14uHYF
K7frxuvohoZink82v8qT8Mpe7vMuy67Pg5f/Eff8B+IeUwBi/WlG9e/EPdfqsy//dvn5r/+3+Hmq
+PvX/Zgqel+Yy1iSybxtCNiOPwt8jC/ExHgoexgzneeDfzio3S94KHWmNxDDgJguc6cf2nPBFyH8
QSsEWo/f8S/xgfFe/yLwMRCfIyCyTZvJpn2eX/4812tTDVNw3BsHm8BQGKe5NtUQG9jaXFgMquuV
I8bUZfq/HDsZLPLqujkfRwqPLAvO8zFFKgBHVsX3Me/TkuHQChNM8JFiSJr2SG6BYimSkiAVaHo4
f2TnA7FbzsbmfExG5yNzAYzdlOeDtM7Z8tA4dIJYiFly2DZ9kIXXiQWUtka9nZyPZYB8TbeDa8Nx
PcZNxtmtL+e4u5zoOkd7qw/WKuWg2M9OYlFQUxP7fF75d0VxC/8/WG4JO5olbY5X6w+4WQmS69w+
M9cTW5kDWnL9yjpfOd1y+4Tni2g+X0o2IaR8HM+XVRWIbl8tN1gwKedW4xLH7Nil19Ny0/FycOnl
7tju+Yw/sH7gRV7uxqahbRdy+KBkgIFj2smRlL+1vtypyIzJCRs8/OLct2jjbdgz+anmKg6XOzkH
W7wpE/vIBpmt53Jzs4AC9kxDGKfXDICK5XZ32ELY7N4AyE6D7rwRIT4hSl7KghCtC81yaydpQfRn
7rXXjNHj5uj9VlPkStN919TyED3SEGoHWZmzPJD3aO1qlfXfDO4znJ0BHaY3Vb70CnCMjoIkhN1z
5fYWceGxrq1nDwYYHYJzbJ3AVTfUk8XAHs3BZt+d6ySIaFzH6lw/BSrIZ4IUKvlaw566jM+1VryU
XRm3vNzLyArua6oy5oeoM86VWnGu2sJek3fW7FLLGV4oXweLRbWzlHqjpbPemTjxX1ISVmsc9hep
O09bRBlLmUjByMI1WFu0bnt+IMmqc2fCGaa69KiNtsMQpldJo38LZ4hr6VKONpp24WoMZvCdwDmh
ZkUM0K+6pgLvZCQA2Kqltm1HY/o0uLv4soRX/5gtxXC0lMVA+XprS6JY5t0YMo3Lm/RcRI/ngnpY
amv2r5TZda7C4IgtQM44zYNw9Gvp1besAIy9cuzsqKw0+HBlWd4ulydrcn3MPrRMUKaF5Ih7wbKv
9yIou/xgteqrSmbaqodm9rXMQP4ywIPc1nh11j3wuBtMIlhNLmBP9E9dqBWbFHVxdpwRBN7HkZ6A
+IJxsGoDWHH1jNusFAYAOe8Mk3PPYDlnYcwFDYFyvBAm6DlQ09MNCSUA6QjpvLYg2eLdcqKQ9Wo/
lI/B5Co6PV2N4ZYNI3i7mLoWbWxFZcKQ2uItW1h42YLF04dQfiXRtNU+ZDflQYOe3ok6iEpp7ta3
RksDtZZRmFAHYonJtkY+6eUmOuP41AyZz50NUmgZVc7mViLHdlZqgfnR+pc3kQYF7lQaIysO5lG5
hvXTVR0S9YY3vPVmVDgCrJzw3YwJ1ziL4TnIJYEODh+5C2chDeJ+Y1ebhToAQl5uTPDKpBVn5w2i
0DFDfO4LtpA6DhAPUr/xvj5zDQFWmNtsgR1GCY+fRvjJnbGgEKcBKCLZuPAR9QWVCDJn8rWempR1
pgP+JRbzTix4Ra9bSIvR0IKuG6dqT6trPDc0SNu87IYrPgL6bZY56iAWdGNoLhRHCIAQHRnZzPdU
sr28mOZp6C4yAbkqmeqEzSpEMqLHzoTI6UyLLBdwpIaYw1ubRgxPsmjZ9a/SBTPpnYmTjdc25juq
I5mEvq4N6MRQS0WwYCqj0PKDWSamPzQszYMxF/2RIDCt35EN0d8oXcSvoorrFxBC+fQgReaeZJ/g
SgQYlH0aM5P/dWnDfwOCIwxEAkUEYBAGOutXESJA+20P9p9WDS0/6L2sJggLPIn/+3/9/oOX4uJP
f9icrXEn9dlMd5+tyrofDrPlb/6z/+ffPv8pgx3w0X9Y6Cy/xb/+n+6tKf/2L033+Ra+/ane+e3L
f9Q78IXZmTF8gHcKkOVnRqr+BUqLi4bUJeDg7Kf7sUQ1vvA3DdZ7BBGfQcd/lDugjIm9M6hLdEuy
gbT+0hKVjeEv5Q5hDEJiQxOu0AVzpV/WqPqQwoFpSxZmSVEkRExHwwM+a5YrGby64m5wEoF/+exh
rTRZOBdNz7pfyciItybLi/zChWBv3OVOWfqaZnc+cXQPImdQiAMgWqHYD9be3H0rQic6paCaVhWd
4CYKen2lZoHG0RhpPdpwfqyM8qU1+mTfptJcZXghdrwY2taYCdlkPzMQMp+Vfj2ShW6IxGZskJ5I
lo3XkQjfcjl9dkbZrZn3y0/pYmhtMvLF2BJOB8H0CDaLP+jdUykxgHhG+Vi39ilyK3M9hEsWYCEf
8qC7Kzv1GUgIdWPEhhKo00HHHXspdTgSg2ndD5kiNyqCSY9VhukktzbZplb00Oh2RzgTsupRRtM6
6xmD0Jhyo6OX83sCLnyX/QgCPWD7ydAVG+Tc7VqD93TdjZULvSbyDkaoDZvMHT/NUKm9nEx5GGEz
+rGhRwdZw3yHXEF1Ern2lkxGbYUq9a3oB3s9LlBnlT+j5UppmuSbkohf0nQ8xfp8zwjtExdKsU5F
ldxjTWlBvIPjrL18wFeehzvZwP6ZOqYCkWh39hQf2gyHP8Hn0VZlYGgAyRNVEA/B3mVsAj1PK3w8
pLDwombDHVX5qgHLqLnFKR2QvvTKNhknCu+U5e5pKElrDrm8D2Yos/1c1CYQwPlrV01XqWmYB2fs
1D6txIObht8Ic7sljVeuWTSghhrve50cHErwdA3AlkDG4H100ntkquklcu56hfFd3CJyTNwtDnsQ
j1oxVY8eg85pCxUsmvdNy3xmXfbuXL+z72q3aD9nX5qBvWrGztxNE3LKoZxHhsIhKYG1WBtV564I
KJp20PCWQGx7uB/TsVhrY7VsXJXcETNE+oKR5zcmXe2Gt386otSMN2WukGRiC/CBe2FMKbpT11vZ
Jk6NB6NjRUUllaDuJp+iz6oH3UY1xLw5O4B2IIQsSd6qKUn2KmA6OaQln5sw1jjQWSbls2HfjG35
oZtpga8L0ZUTp+N2ym0AOGQMoPkMx6cE6dJdv/xM6WkKAh/7d/awhwTtBiNFEYnvZSPy+aBFPCXE
Cg8V2fQEthW7zNCquywntQD24YIrYh4Z1bQAC8YodxekEbGKGjKmhfzG6j+1vjaYiArQM7CQ2oWK
ZCx8pBlY2oseTpnvLOQkBHpuvg4z7kqqb6TU/miU4b3EaJv6KE7BL9U9dR/qL5Y7sHdI8/W1M7LJ
W/YQayIhQDmx3jShQgFQf7XyDhCeOoOfnDMEys1TJtqRhY4fCVUR2cRLm/ldstCjDNKLAEmhsN56
IcRWzeK48TQuxlXZT2W40nlTdm7Q2OaFY1gsdJXFXsNiDTVSES60KurMJ70nFe0QBeqlov7iqTnj
rVJSk++zookWtAP4q+KMwmrK3jK25Wh5e5hM5GOM1RJNzwaYmHpjSaz/6wOKq/i9AdTwvTtfqH9c
sOdL89/+9FDm/Pcf/pW/+43+C17csMYN7te/jzd/yN7G97fsT9f171/047pGvsRlrOuoSDBmM8L6
Q/RE8ABvJYgWF7Kagc+Vq/T3+5pLmUvfWb7Mlegkgcz8sB8Rh8Q0QYKF8+Ayw0T/K5onY+Gm/8kg
jBBLoMRyLBMJlSBh4M+qo8zs4cwUubMvXEQVjBPQD+oZ0Lk9KXbeVtPJBT3UOGZDhqGOfRsRYvvE
8DHoWKgKNgcTXeQx1Mz+RKmcX6YdYeiorL1ln69K8RY6WfPIdylhI+V4iCASt8c59tQxMeHDebZJ
/CTd6qGp2J5Ohlm8S1bYJ+x/nHZ6M9iPUcxYtoXPDIypa5hAZBPaQFI3owe9moznMogYI2Da/Tql
trft68E7tGKw9zojiO+QK5kqQGbHx96QWOuXWWTflG0vTlk96g9OUURQjk1nE/TImqPW7T4dPet8
mVojdkkW98SvmTdNGmknEVryEg+FdREMabzNJlLNVk4izVcFqrNcWXkw3hs6PKcVakj3QS9d9772
GsSe4DEemyLceGhFZuJ7axbvqEY72DmquUzceuMMNKfL8qIHvbUenfFVOcGxiLlirZELke6QxQbn
D5ydnhC7WnEPq97H/hkccC54hzqSww2eoPreGNPqkv1Rdo/oKtOxVfPzN+WQ6E/NQmhJrKl8lEXv
bNtUiEuyHrBrJgvMJTfllKwHQuIR5mgBUjgvcK5iGc2vAuI5iPKorCrWo8p4Bwvfz6m9iWECksEG
SbnfdknWd35eNu4T84EIktxISrIPSkfzR4KHd1U+W/+DoPrnOoslduwfHVA3b+Pb+5+OJwaey5f8
OJ4Adwjy0VjLU69jQUQV+Ls9kuOJTsK2HOYGNj7mxcn/43jyviDjpM4Hf2VL5CV8wx/nE55Km3gy
yQeGFoT//JXzyXKW8+dngAEnk8CDCVlEoL4DlPnn82mMRhTJhZvulZjEdqjs7jB3cdX5FuGi39J+
dsNV5Orx68z0BkcPoNR7xzC1bdOM+W1Tlc2706UDyp7cFcfaIywqdhux6mqZXaYqghM4lRbO5Cje
5pAj3LFZVQ16mYaIVGgXuvltmLL80rXQGfqaMoxw7406wQmxln+2ONaX6KzMYjqIU3kldMfQdi7C
aCDtDcw8P9Jgf2yCOjQ2JbIvj+5Ez18LR5OGnxWd97DMtSnrOHk99Gy5/TZBybsRhdtvGB2G1zj8
zIWpZd67RVjTdM+u5ZttAj5PMeMWrOlxjm3MLqrDQ1Didr9kmZbvSGOp5wPc+LR9i/FRQdmdcHyt
bS2fp53qG9fdQd0UFLPVGJ46A7vhirRLxaq1kaZAdBbU2JaSMr6BjPz/2Duz3bixNUu/Sr0AE5w3
eVNAB2NUhBSabemGkGSJ87TJzenp66Mz87Qt1/Hpc9NoFPomgUSmrVAEg9z/+tf6Vr5rLEvpgYOV
30AvKtxpW3imdckYNT2biR723GR9nh40fF51+jRcSIGLLBwH49IpvG7Y2NIbOORNEBacJu2/NrRF
4ZNRSdoGnhzrbWEWRru1nZrDIGTGia25lWU7s0J72jkYNrzDzN8O26kzBe6fZEEXGx70+ABjZJlv
o7hxywMv0zI3UTw5Ez5SQmgQuWP3vrMz8oGOrvLXqFaGfzRzms+dTFUHxXNlP2CO3ZjLu0utZng7
DQ1jgTMbU76aLUlhDqCQtd32w609ueUbU2uxd3o95Z4ci+Zg9a0BiFHaVgM8wEkJPQ6d/5BqIa6L
OdWwRxp4BOZwXEvpyN1CJA3qYWa6i4pGW/eiYikZgb8EeMDMqYPFHmyRrjUjTM5uMnOsNIYJ+hKI
Mn1dti4rdQ2LmNW045Mkw+LurdllUC04mOI/G7I0IN07494oB/yg7BXDU2i5Uqy7rveKO6wP2L3M
wenHPSFWk4bYsJnDdTQ0BVHRViXYgnx3LIcAtwDlP5e1SpK7srUd2oDGIb+qKSklBDsZ7RsbUCrH
w7ETlyRlYN5U1ehjsoBNnV5VbNewFuTo28IHaI7VDQ+TDn7a9aIB9idP0bqZsFL07PUHaTa3MhMX
aZR037E5O/aP3kjyoS7vwJiJA6DnighVAjbLy9vDLMvxttZbQI+mtLZYeOp3URbWY+pgkijqpalB
WFDFax+/aJ2Jxyhr33t4OisXx0JGmjaG6q9V40U2UxlaudhSx6h+oCegw5eh+i3RmuzCGtIntIKI
Ojv4CVY1X1oFbM+uMG9zDknYK9t+hxGloy+7mJ8INZ3x88EvBwC06dmirBSGxIg2dvdSFCXoEknA
i+nHIflhxSaYmBLc3jGjq+7ghlK7nyPPfZgTO7vy/MwExcpi0lRmfRe1jZFcDjTHnb3KlXQ1u0nE
0nKcX017TK8G4Hc3mYvVkZfXpI/RPI8ejUeRmljiN+6bn/FEpzM52zldKbZ1vdy+EtnzRcNjCKAs
f+JOuxoav/5mEqqDil9aMpi8OD1InGzPKRfnkW6NEKeodWGgyDGghJF/Zcb4xsAGd9ca50djA8w6
ORT27J5EZ77FdfNtTnJ14SkC0RTILPuF8lSPXbNdHHX1TPquANJ6yul+euWwVZ7RSt2TM+akqHQz
TNaxQvWRFe6+qAP+OkvWuqvJNKNXtlu4wdJqQfKCEacFQmlev0liGOx1P0bXBsGe/cz7cOICDneW
rmI7oODSJ3DkpmOLMQSzoBu13PdFj7WChwXDXUJh+FTSL6Cl5bswy+TJqJRjLbl2vNPYcJtl2Z3X
Hp+t6e9HIvY3s5rS58FwU8wTcZV9qesyeh/JMxJlpvbksan0hJYarfDXPg0wViBd07r2rNQ1cXkk
wyv+b0ZFt11aKWgqTOivjakqLktw79pYms+IvR7LikbZKx2GQLoahrht1nVMEfAmSmm4x6aKv7xu
rfWA3D5t49A0djxT25fRrdx9Xg/drS4JNqwxDZQTeD/eGuBvla/W0BMdfz8lHbs7w57kly6t9HrV
awKCSNeZKelXQWrNCjtKQfBW09ZdY6GSvUl/pEYPChelKTiLRhFBU9vhizNG6gnXIVoJeox91XtV
I3fSJmUpszpmAsmWkl/laHSMJVZxlTtefHRy3TqpbFiqpbGOzLQI2f4r0LmxP+e2GL6GbmfRLjlY
apf3I5h525orOly6TrybdtMBUDDZHnpF0j6zXOqvLDtp/UNhGtN2mOhpX9EXnCxwWDM9JirLmpOc
liILgVR/ga5h7IlvaYvTONOfSy6Ue3oMewWOxBtK2tRJK23tClbnNovmsrgv9BBcDEVGzlPuh90p
xMWKmYxQ77TKiKZlMBjK8KTX2siKEslA7nkZYPabnqpBF1HuiXciCbqOwP43PInpgz7W5SEHLxul
NLr5kUn92qRl1w2+SnRWKw8frZz9wCbXEtrW50k80S9tQeOFZN0SRTanFfkC1z9meS+fMzrZzkaF
56OYzcthith6dTSwrOqq7sMLZ8oMOEBpgvRD7aPAMluPR3rjYhJ8E93zXiW9Y4ohks4dxy62RMFG
Rap0aOIdxgm+wwM9FVsxNrm9KWOv19aUO7Gj/fe1if9pqgNxmN+uC+6S8iWvfjrVW3/+mb9O9QC4
/rCQByD0oEx/gp74f9hgjWDrQQMj8YQe8feSQNBciNqAHKCTqHIWFv3fngialoHxoRTgiYBTAsXv
73XJX9EmNi3/NPTzOWkE9c9BxCBVA6iOaudPKwLgBHobt0kFsidqD8iwnNZjh6udIiPCslOYGsHU
6/GdTPnK/3nB/NMf/nk/sfxwdhM2a0C8ymxQfh4oXJvidt9X5dEY9eHcat60BWdXondojQiPAlF5
xXrACtdNmpnjIcvHPN38MIP9N1kv3uOfhpo/XwPzEZ8BL2f5DH60hJRVLpLZk+Wx6EYeXNxquqAt
swZL4yjtp9//sEWx+vmnAQPmiiInhf5Ez/LyjvwQLJs6Tss88NNjHutHc3Fj9/0otkroTdBSDoHj
X89x69k9K/m6dsh6uO2jEXnNV0Jx3PrdkZZYIT/sNDaG4Pevzvrl81hiVaSSXZfUmWA8+vnVdQXR
94rE8rEdzGQbaq32bDuNW5MHBYUaGMQnCON6rfbmt5l6zGLk3bXbo3FrYYxw63LwwrSQeP0N3rfi
Vi4RIlADnuYAw6oAyNZx3PZB6GNmQ6KtcCeScxa3da+ecnceHv1QDutc8ct3g39RRyZra4tHiDDT
AOsQZ2DMx5D94e5vydUbx9qfJmutJ05nbB38AnLbD0Brg0Z536MBTlv8i4vWMZfL8sc5mPQZbxE+
nOVDRFHkBvHjh2hTLcwdXdQXGHjlmmlV4ojLna9TpWZc8p2l1xdeLKDdLKyyzrbAlrXozxKni03q
WmUL2ixeKGdVYmX2S06o2g3g+oJDM6chJlFs6GMg6b8ljZ4wq+0FwNtyY3kd1cGi8qLx6CeVtnfi
JcBdjM1m7ljRS12sywZ0mSGL+HUGJnOt6ZjkCjN8zC39MPsJrWaQSU5OkmZbGBzOHbwvP3DwS+5n
c7IpUS6te+B5BLMRufnf1npORjjs3ctM0pI9RFQ9RFK/a0yYy3HuZfcEWfogC2fzYs4qVax0x2rp
QTJH8wISkkucrZ0sum9SLPL72q7JBps85623rgmbdRVC0iVsNjN3OVOVvQ4lwc9wEBWjOTGHF92Z
cpwWMu1NZga1bOU4eFo3QoCl3XM2U+fWnm7g3jAuFqbtYtAocOeEPc9mEY9s3qNErQtm1pBd0OR8
dQYZE2NO5uopyiobClKfsFsxRIE6V9H/IOmmG4anLEsHbW+NXhSwZq1IWRuzAzEkSnFDxrhnG/h+
SXWTsqHcUZ4j39htMu4NZX/rDRwDVmHoVUVQRmHn7BwD9S5QIdskZEWIgdexJe1yjytOkY+Yvto6
NwdQEa3X7KdR6/1zXyh4/7IsTdBnum0enLZX8W5URuU8p12vfeRFLqZLmw6MgpBRFl5PJIaIvsW+
Ouu0Ah1HVXVnNMy535YgLFyIGBMFQ0yPbnbrUX/E9chlWV6PPCUuo9CfaQxJivnZxYQZP8R6p+sH
zpqzzgmJ/QrKrEmDX1+ORnxSZcPeVBURkgSPl7Q6qmoSr3mbeiYby3b6wofrUQKmGOBXUnNq52JU
sYPQO1nyJDNTjEvGtWOCKJtwPKRk5jHTGsyPK1ZVdbox3VoM8sgV7354wueMrrMzVAQWGVgJkBxy
OlEOVdPVCywlemucroAdowPg8kb7dpBeyYMkMo9MF90+7pIJl23JEby205dEpJKUZBHtMf5xbQpM
tLDA2/UC5MjWs23oT5UcWWXmc32lslnfY2my9k2ig1dqSmvn5mO0dr0svPXUGPOiO2NJDXqKVMCA
03gDDYSZ3fXN5MzKWaW7eQE+n7GB0NZdY+kPZrPA+V4O9cAI0yrPDZToKx1LkGDPiT8y3cip07VV
7WTjReeZ3xo8z1xbyWTdwIns13QiDm/42YwAgC++I68RFxHAiICFh7apXNjNUyebQ2ObLP8SnDZN
10enoYJPM2DG3vSx0eysdiIy6tp2uOnHrDvTdRjv5QQNAUiId5wd6mCgNbi2tjYJPxhB6cJ23FbO
0qoSad2d32m0wHDQf8Ou0rDlVDrYquXX2zeN9WaTOdiOxpxvOW5rhzrRxXU9gUWcusQ6zVp/47fk
vszEh4YxOu4eXKbXLkq2dhta3nzVIJecGcu0pQ9+pvpb9PiKat0HJZV792pW8s7imsAw5Y3pisbH
oQ/8qWwuylKZty2le7umMum51yv3sgyT9M70WrJjwsw2fdeqdUTR21m19mXp1yfGZx8fdNLiZrJJ
XmQwP+zMfZxroKJqyMe1O5nVic+XKEUthy11YT2UGuzYY8Y+ee5rG/6OP90iSX0UXELEVllhBCkU
0SEYCcBcYQmr7mxtzNfsdpyvI+Ei/oYs3PVD+GS0IBMzpYyNNbBBQe8ft9kYgxNqbGvnzJjii67r
doUa7CtXn11W4XW7zckXbDDseXAbs3Az504CDrFjyx32T40RcprSmmYXKzx9rLJL2Ee9/9Zwm91l
Nj3OEbUlKdVqB8MAlA40hdVzp4yALBR4pbr0hx0ZVv8RfUKNQUHy52RiQQxMwGLlVvfb4qLsaQPj
Xmubdy1Ncv46qTFPYvMec6ob7XI4sY0nzDE0LilJiLT1kZJ65xaoSbNmaUonSofjhkAzcbajBD20
znwgFnPrfSHFE27cdLLPjr9Q0gyGNcwL3bhvplq7aJqw2lsDnByRA9kx/PjsCA+Prq23t5j4bGo/
qp7Ku2Jr+XWz6VPehcrt3qI4StYI8xk5F537LdaC3YAxd/P9ruNaLIHX+mhAF7EabJaV4cZfeU6i
vnU2ZQODQkVp+04POmLhBxtu6cEEr78PCegFXWn5dAEa4jrTQ/9LAVzqonRHFjUUVs6IVVqZ7tPY
cQnG2Opo89U+lFSFbptSXuNa7DHzOymczBDvIi5F92Qyxp2G0vBKUnoxLZm0eBIG6MN2U9Rts8md
rH+O9EZcsz1qd0lZf02NvLmyjZRQQC7IQvZu4W7qobzQ+J+vXQHFaSVULMsF0co/UVZMgh8pNsZg
0qwiv2VXP77XemTfNKG2hLIt+D6Gzk+vopTnqBtn3kuWJeIU6SN7fktPOAbFuIdGugLwu66KSOA7
6hvUq7Fq/ceRzrVv1Caa9C5Low2YhGg3pBx8F9squsw5JN7qqdUdajPTbrzZjK5bY5zOZg9yplA6
LrhUAtZpHD8d1kbRukdRJeYYNHU5305Ycc/May1ls1J0LunhqNqYQ5mdXGBpbBnwPzncvTOk72yx
AoQOLhl8RqBhql5tNdyo23n0abNKU1Vbb4WjBvZuPFrobSSyy5MQthF/Mw1ymkcnhkgj4xyH2RI8
CVNa5JK46u5GQ8l9SK/vHgKMi9EWo+lhwiCltkie5fuyS+3JC0Ps28WAKwEnW55ik2C0CWUCZNy5
51VpfuLI7c37IbZUtSIouDAZLB8urGFJC0CPkX6BpNlcs4DxQaaV/lTxXoRFDoax8kWeBRZQOxTe
iPKQ6Fg5CkxSotLonPdZXAehzQ3hep4SOIFjR5/3lvRptbOgT77/3xULfrQW/ufuvbp6YcXz2e3w
/6CPAd/fD1PZLzmL/xWplxYbQ8LO8b390Xr4/Q/+Q1Qw2BU6gFgYQkhMLJPzX6tC7I1/sKg3TUyG
wjLtxWXwt6iAcgDhlBgFR0XfpUHmf4sKmBK/awlICmTZian/O6LCL8ZDNAWWPIgeSIoCF9wn5Dr1
mYSyWULwkDerp0KS0WSOkznOAbcedlEOdiOYrQQ/MguWCkUzJsIqU/WQosJ3K6Mhmoj4MHGKMNra
2ImhT8ZNW2I1j2OEMAQBf+lPmipiW3DM3ysNR9FuGSl3SaQ0/goPk/lUNCa5fcHJYd3ajJ0BUGJM
A+O4bAqIM6kAMcz/Zvlp8pxqCQ7vuVQdZS2iZBYrQJngSnbr9kF1bvpgl1n4IKzR/gbCuj/VMfBu
YpkYFTlVt6keENI33lvykA9zmRJxGOyBB6fvtWKFBhS/Sm+KbqZ8Li7oiIzZRwBVXGX4yb8YyJP3
vo9fnaSxRx/b0nL8hLWwl9uJ5Fa0LTiclhuyfBlOxdEwH5yJBD15E0yHiYeAvxKyj7o9PNBp53+n
UTLmQKakbR1KZfSdWCmnfrpviHkd+XdtBvMQmwVCruB4WSXi/3sB/g9dxu6i7Pxzr9LqJX35j4Bv
ORa8Mnn5jzslf/yq893lj//ju45KCPnGYPH/l973j++64fzBFI4LExPQ8p1mY//3d11gJfZseqfw
nRvfVcIfBMTlvqGjONpwjnTn3wpVfTIFYEZYWhXAjvCcQbAUn0xLCAejS/OkfiqafLgsdaIKZRbn
c1C5g7XxMoutuO30/d0P79d/I9t91mB0E+GFt8Uy8F7rDCU/azBRM1JRn4vopDiAbvooyahnlbN/
3aZ98VwrT/v4/Q/8RRszUcVsz9JxbiO/2st//0G5M6xmdobUjE5GbmAnLEcrpkkJlG6QuQ5VAf1Y
UEDaT1ckH7XnTjOd8+9fwKc3mvs67g7c5Nzw+QfgjZ9fwJyySm8G2CRdMab33MQ5rRBROzksIy9V
S10n0DX/X5Rn/FJlwk+lQ8IyDcfk8/U+k6gKPRfUdMB9xmFcssZTovtCCsd9t6vczi47vc1vOIek
N4zhNTxqrXKvlR/OLyk0n1UBPzIPMoAob5Y+lOtJahBzJlrcV3AFhi++luffHJMi6hXViOk5jjRa
H9wsO2EHk1dh1qUvnq/sgzS9+c4MJQt69jvx+vdv7a8iONoGzj/aWpevymcdOp1mYbFym49zWfWP
RcE3aqWDmL0tMNWSexrDc0c2Zkt/hn77+x9tLJrqj2KizvGTy/g77It3+fPHGvdtVWdRPR0nLfbv
LIA0/IoUJ+Du6+tvONthvkoiFoHdZN4rZj4J+juZP3jN9r94Ld+17p9fi2c4VPPwlSYsQK/Qz5eY
jjkJo9w8HHHxFPe0SVk73gycuh3x6Qd9bjoZhKHOlN+7clqHskuPaSwypqEioqRGH+H7Zp5sEHoz
kJkrPUEeajtPv4ohEGD615Oc52kzEHuyhmVud0KKqCw2+MAuZrvfR3mHVcINKUde/f6d/kV650DC
bUqgYEDVMT6fSaw5qo15roYjHavAfwmiIwfiqGoPuW7kX3//w35hqZG38Ejec2PG1Gn9stro0572
j7ovjmGb2x+aP1K9CdcgvO6hAMFagXhOCNMuNBZMpBCDTjp+jsSto7P3nh95q252mrsibSIZQL5F
9p1tM6QIzTP7f4VWW9ytny5CLn/2SVyGNDx5nz/4WnbTYHRL+gmbPKcWXREtiBI2hCYHSYJ96NMS
0E6L/TH0hdxD8MaX4HsqvjSjuniFWNy2gd9Z3sOkF/K9sDQGrQ4oyluExLK45Af10dTdfPn7N/qX
5wB0PIdHGVeKyZ7sOzPuh9uyTXgCoLvslr30sK3bMA00U0073W4Ecobv3//+532/TH7+jkBwIMlM
kQ8FBvD5fv6OdHpPoJAg1jGGMXemIaAI6trq72hRTA5EXuzT1I/Oxql754sXWWkamDXI53KQTywI
9e0sTVOsLPhtsJ+zRl4r4obs7UdQSLNR9RsO1e1Gk2N8yPuJOx9u+EuqyVNwuBRE/f63cQhQf/rk
Wb6JZekD7VEghHxa+VjkMzSER9oGWyuxtvQ9L22M+KShCzTsA7Z2N0yvkQ1OPwj71MrO5mxbL3bR
VPa6Y59uX+SepV1bytad1ajNOK5E5wFGyX3z0XfYAUx+be+MkC5ab6xyWhQSF+2hqZts7yVxTnY1
VzTMUt0kLymuLNUFUnBVbf3K9TZRBEobx2ysv4uigOpMrYyXHi2/15JNYzfyeU6JpC9lPOE6S/Eu
TBkNO6vMTMJv0+gBMBEqq4+AYC3KFqDa+BdN7RJNwEFiaxcstlSHhOAXj4DouSWVvahPmlKXUW3Z
B2d0NKIB7igISfTVjoiQG8Qdvb2GU1fnsivybyLqnY6EtSvO85RbBzyMqLoFa6A3Ykzx42Q10deq
1GcQ07rpsFlF3EmJzOHrUZQ5D1aYPvXWFN2hJg3hStXJ2F33wp1oo2elhhOiJ6bdUA3W7jF8khGS
7CHWXS+ib1Vcjz5W51q/nUDhaFuz66poXZqENlax6cu7eXLxNGoNB8grTc+qrwkc3C9FagzexVhZ
3RaC8aCClid1FGh0Ub8ZUakuXaWJD7sLywt8IfDgjTxOrlpaf7lsC6yoAQ0NGDZKuh3WWWWqR9uB
xW0NmjiAaKaLRWgxGXjVNBgN5xJ8PrsQ/2ISlbYjRw1VqSr9E7snSc+UDh6/zcv2chS9SYmSh1AX
TKFhzjScewQ3GOCcF8TRzlyhQ02XUroSWpFhQ4AXbY1jK/KuJ6VDc4NqP795dueeu7gjq7rko5Gy
Ru1GhEX3Vsa6umyw2e3I5aeXPZu8YIQEicCTQ0uznNo+mvjK/A2IO+05izPtqnfz/j2GTn0jpKB0
VDdwRVXovHlBTRVycrfwmX3vRY7JY6TV6ktsGf0D01t1cEQ9XIDUYElKoLZmS9FGNvk3fbSeolhS
AzoazYtloB+tBHV1tFj3hlvcJtmQFufBs9SHOQwCqrdUWb+zjZFLJPPGliaiQvPCu6HlgxFOj8gH
qCXeKRs3VKAM6oWqtEewJddSbd2pYbvg5shxllVC59LhWBe1qO80aty/pD1s/JHG8bfUHcdrN0w/
1Gz7t3Smzm85jW7b5cFBLWyrh2iuNYHXlT1O+g0ipvGRcSbLVrrQYXPFsanfwxyIjo6E6Uxti3hK
8bdyWJ3m82iExu3ceD7QziTq8S8Cq99pZJAMok1meug90Wy5wT46kV++tnn/AYrZvWT4qR+bJBa4
4YchPFMC6t22dNoa7DiS+GuuyfKdgqPuwqBg+V4YBVdYPOnTOcUWREMInafbrJRdtJ6VvSSeUsBQ
HELzWt/1XV8ae10OviLrxT5ypcuqptC6MCoaPUiHICc46TDttU7E3zIIV1P91GjQWowVEkTlHSe/
6m6tSQvhSLT6V793q6fOg6YA3AWsI1sxa1ti6rhyWjRkXJW+w1q0Vs6bAZdrL6oJnEHXFXs7raqT
rXvjg0L/ZoUMrZn1ApGD5siB0L3XAOlI8N3guRAz8mrbahVb4jC1eawgJfeUlbTVKY/7u9wdogOl
1n1NVtwm1mzZswLx5rjOe58lKqjoondXdhul7+Ae0hmzRUcScGhmN8TE7GfPaRUKe4U0HHZHj20b
VFA5glLXKngYWAHSqg+YCTVMT7btfISpsJ9rR7MuKpt928pOmA43faZCdUpx2+Wb0Ztwdeu5r1nY
fV1BVEo3WAYx+jzhNR1vDG0qWRoVuh2tWreuDZAYEfZvhFmIBiwM5wtB5vPbNFUDSb2EpwL0G92/
cF2DLW83NrSoqDYk3ydHCfAq6/r8jvb64U3OMnzowyK+NEpDnnU7jEmJ6C2AQJpj/Sgg8G2KDUe7
6XnO6VMIFT9529DhU24IjufpdTbmNqE5vWqT207L1FPfszdYgRM1j5oX2Qc1CJ/tVWJ0AfB0XBSZ
7uKUUC06VAXHMtlWfQ+UrkvdyLtwmzQ5pq0ZPbdxyuoHd55xJyfbe6GuHocjRJEZxFVNxxZ5oAq7
s1n7zTOMNbTbDgo5+MnYh72dR8neFIYqITE4csuWnKYHhPv+m9fRpBPwsEtYJHcNmfXWgWS+DfNK
04PBrM0Phqv0zSvYk9UVs+82HRPHXCc5xQ8rkQmrZr52tYnqQENDz3ZU95rOrY5Td3RUjYLHBMcz
Ugt3WWuInV0bYCGwH4farsvmblnHkfqpHWWeBrtmIvDZBN7Litmq7TpPbEyVyBOvBPsLkM8OPH9T
IIwZY+5RexOaBW7YMJfnPDIVi7O5q75ovgjDncbAxtvKwnMTVu2CyetoX1+raqjhuY4+h5cNPg6U
cI9Ig7UCEcob0KXQGUNYMNFmrEOirKQai2Tll9UM203SwUwp6IdsZ7ZSxKQW2zP7m1PtGbnAnxGT
Htbdojwb1ljLTcF97BH+FGZxz5F9fpSxnJt1k0firm+97GuGEXDFal6OX1tj1jv8fDY5HbP3W3vX
Ryra6G7bPEFMHm8ao9DPXkFEIVtlSVnZN1Fba8lN6lbqWIp4UsGsuf2TuTyihRzoUZrp+eXb2kbm
rQ31980ToX7RECKKQEOgFG/MBobbmp1n/mpIWV3U+shnV+VG2Aa1GU9f+XBdWE2W10J0jbIcdpqA
gKGoqjjFtWyhusshvk7B22mImQpMbeErAuJFcR8qk3IKmC5bbRwHHhB4w6/7Jnae8Onij2gJ5z7L
ofdvk0hGj+zT2NZRawX9Xxeq+tbZhEDPHsHk6ADhrX4ixdI+TindSZiL57M2h4B2qZvBhlHV1/bk
FLsm8uvj9/9KIZN4iFljPeR4iekwYT80cVjoxXmBdiQQstgq5kY3UTtBy8JXN9ZezSKmMGTUXG9H
FMcOlDWPzi53eQhtHD4AbMotpYEzocCBegvZmWy7aJK4ZIea1u/IIEP6PEvV0u5QJ8B1yLfpzkte
VNyvx2LM613tAHf44lAO6OKgcrV2Fflure6ZAF1x74asyzep1+j5oSnQ/QOSa0RHh67gZJPJpZWi
nopuY09J6L+pwSTC5nXs0S/6Ibvvfcg7ezOf/m4MXbYg0Xv1l6r2pzvwHznRT//6n//DDJykqLA0
/nMlNoiTl0+k/D//yF/qq6//gdTGpgU35rIv+TuQZcPIZ+T0SEORFv2+SvlLeTUW5dVllGOyopPM
shhZ/7JuGvYfDlAqG8HnL/bDv7Nl+T5q/jiKkklF4hVCX0D+v9a7SgWMz8OIthOsUgKdYAcwFwCa
puQOZYkIK0HnJ9zvRoTLXeT5oGX7LvMHzhOVKjfunLpvP7x5f11APzYD294y//78ojzDMOF5eb6D
bmh90oNRcQAm5w04c3znFJzTyVZkg+AModpLe1TJXpbiLRyx73QQYy6NwX8fzcLjNbn+HZf2tDaU
onJjCJ0H2ldAhZLa+eAQu236zrizvTB7s83sCimPpbI0LikxWxMqsVpiIFFOdLKDULafXDa3Q5ne
abHrP02NGu4TducS3wouIkip8bHLC3tjiU4Cix5WAyPY3uuxvRfDi5c8G4wk6bLB8sqg0mErA3k+
WGxmZFx+4Eq9nFGA7crGB99Pl1S2DTxfaQaNrGS/iGy7lgHzSyXtvWNR8Zr7GTSemRaygXQIUolw
Vp6qHy38bJVhbhO3OXdtXZ4xFeJN4jleW+JxIp5krHutrxGH6KnnXWuSMcnsi27uhkRbzaHpN0xQ
vqrHeB+CJJlw0FhXmbK/9uO8bWWjPvwulK+1avstrQVi0zrWFURJ6uiQc4TOQVKWxWsBX3eFfK8H
6QT4VTjZicL5YVXgiOfhrUs8cCH4JbOcjg54qkOYUqNmNqZ35NEBRXBSew++6z18Q+8s6vSU2uql
iHioF/DJU+zqaz2ui5McqwY+qz7HVPjm2YbAMkFWI3mwGFRvI73axb1xKR3Y/eWQWpveA7JoJ18y
A82xcJk5wuJhqLP5ph/McePGMdQ1IEA9XQA7kO7OHmQE/YIcke/0dH71I/kU1XGLhYI6QGYCeT3A
Ygr8IWMBFhWvY+S/FyQT4ZFQMSGa6MvYiMc8bua7HliwyVMRcrcdqW1sjC+kitsdBbeL879ZkhKP
CxDkAHytOnRuG5h2u5VD+DaACXp07OHNdJDqRXgw3TGjAWgAjhAypGxCr5hunMy57kpdX4cTZVKA
KKt79g/NupTaJbGzck30u1p7QxhegsryNt7AAWQ1NXLaADTA+YdzowXFd0PhlEYgyIQlDCo6GGsA
kN4Ibqmmanxhtq/wlPUfnCjdVUsTnCMWG4A25+3Xwa8dMDCAU2PzLczGtcncQxmaEAVkolFwEsvo
guKEsESew2+1MA4c+Y1+FY42wYRi4Vcwu+7nob5PSwJOkh1GkMxNcuy9NN1UU+Nd91M2HpG1gsp+
wmmaXcAOGQkYkl8Y0QUD1gdi7c7jMfOmm26Gxabc+s7gaj90tQpklZUrx3Jx/XXFAwziaE31w3Ea
khMFR6dOY8BSbddsEiBzV0pX4bZXZd5stKSIECnb+URnkroPvSx+Kso0PfXNCM3dqIdLzRU1oF7I
slRW3XZxaF1pUcwmAL/nigInfxMWcgeaaanfMeiAtMSbvbzpdCiZTJHYjfZz0+b72AcIwxLWW+kz
nue66a8l306tje0L9iXqGGGT/bBlln2LZK0R8FDYS9g38FEJ/y6fNS4Vi9//v9g7k93IkTRbv8pF
75ngPCzuhqTPmmdpQ0ghhXGeByOfvj96ZlZGZN3K7tw0bgO1KCQQESqXu5M0s/Of8x1sctHOgfcS
Lqq7LzCv+KpMhu9JNWmPS13XT0liMhDP228LvXWTCnCXNl15DzQz5hQr6l75hKs33/UdjGDfjark
i/SW3FLToD9ntjbgobROYMUZYJufM3zfoFYs4wAM/2Q2o4IrpO42nGB00+fsW922Vj7fRTF7O3+u
y4iCv9bQAilV5WKRKbdxzlmyShoRJqZR3BfqCKLWmzloE1IpHStE1N5yrKawoh6nx7Gdko1qLuNd
DdCNVKZKcJDMsJd1V+kCT5lWz9zbOKldm0Euh6i6l26rjBR4rtKpwgmOiR9HefAIPZrXSyoVDRec
hIg1FlK0tJLI9oFFWwHO3WKF9kHvCw+WAlA9n+KX9oJHh3aZtPpDaljLYQQGRxmanORLgxjgWzlx
UiNpePyXgj2d2uFMcIchOkhjaL+k2TfHSneTTe/Z9w6FaCRfBdSQwFARhZEz5YbIGCXdjTVIkj1z
pvvCypU7p8cujBOA+w/XwFNErdOtK0RPx4htvNk0p9J+Fccz5sHYe+CSUY7TrHh73cg1kDsxVgRO
RbHxNkCt3mZ6391GtjToUeh4chIaqmqCjJSkkg/rxnxLv9f8XDpGD9HAljlDPFW9qrG67fVC9U6R
ThSZ/jetjScfDCcJXz9yVMopSrQJIt5T/lirSvkxGlrB8SFpazDU8cIMjxNivXFYg3SfBF5kkAMm
gYwMTyAyNAd7iW9rB1bsYA3envA0xEvOmkMg+hZRApz/QJ6qaj56VpV7NzN7PFINaYKcTwj5xmr6
rezlvI3OWVgDtmjja+eMLMbAhIiGOy7ppWN0KUu3QtDrYqmVvnmUa9SWJZ9RUtJU4kWQPXCDchTC
3usNEd207yXnkCZpefKmngDpOwissWAhNxI/FWfbCLaewwHju8okYAgooog3s9SH5zQVdmAtybAf
S2ctOuvUIE+xVgEQQpqjH4LSCCs69SltEnY+T7duBvztpMVxXIIFHgb128IFys5mWCyl2NpTyTcb
ZFVW2xeqUfJIDC3gmssWBYPqnSzq9eVhHbDSELZkUWldZl41TO80vSyPIzost3lpiuh/GIb7/6P7
ylon2H9xHKgQM39KczEU4Sf+4cUwCF8Zq60KPAvTPf7qH74r8xdbhdmGz92gCdDFkfD7iQADh8dA
nmYlFGlmRvzV7ycC6A34R9cBjEH4xnCNv3Mi4NV/2nszufZs3IG6ujq/Vt7DTx6FmZwDsUdboyxd
PegpUo+gKogS4FIT/8XkCPLon18MAwbDVKwkBNQglP9po9+wUyeFr04HeluZt4jmOS+d5EHU3HDc
PXZyafV1GmbzqG2Fmh7rVh33ld6aoeYOS5BkToyj3jH8MZc40Ns6BoVGmmUqBho/eTCG3sDNp9OS
gpKcoheX6kZ4PWXHguWQyMbsA9BMCO+PX0wBH3Uje+8S+iwNqSTUkyaS+TLC7lIPL4Zeun5coPtU
NB1n6a05eWOozOppwkiyUWflMZXGSy3lSSpTE0yRd2hTajCFZb24XffaCvmpNvkl3tcLzcmgmgsq
EKlw7Xydh96XrGtnM3XYWpucaZBSiYSSJVgUc2kysaeqdp/oGTXY7oAz3J4GBE2VhgK6Rq9oX7Iu
mWp4AbsJ+s1cy/IVO+KZnfTsd1SmQr7oJaS9qkCyMwZM90UbDF7/Dn8AL7JnoIDt5bkI0DqXAvJB
SrCYBX4FhQtzCLXKGb+8tUuQfzWlCD/lPAZltxYNkvmgdDChkJtvQF12FJ/MHKfKb42IoI/jBUWh
F3ggBsPYFB583BxwH775GUwgDRvLjr5qERAMfwTINDEE0qotGXcrENBCQjte5g3QTnmMTNbvtDav
uh6oQemsftmla/G6UTrtWLdl0zVQP4ynPge1XpX2A0pUtlOLmaKkFkYXRaw50ZP0sMCiOAxrNWNW
MDihIupFryrOZovxxE4iWxm1jzA875Rqcf1lacEvjIPHcq66N/Ew2KcyKS8cZrbI4UxnBwkdnwjI
hlwEyHNGWTia2c80NtrhbJrXlHDQlFO2B5wirl+3ZspIu/g0NIon9b688Zrevcpl9ypHBvZNTLNy
Dj2a/Yj6yOdUhJ1C5yNx8qOa2VexSinSVMB2xW5BnQp79y27yyvdmVg8NLvfzuWsM8oia9UbeMo9
DVYbe4zER2hsw3og+CLzVYLlebaxSs3xy3hObnRMHcm+NlHJB5NCWoh9ean4XKbC17R823rjTT2a
L8XYPnR5csR0wJgwb46Fl/JxlPtMKWZw9Sn1RMr1PFZXxFl8d+mfVUMcM1ZDkoOPJe1YEzFqjp2P
deF1G6ePwKRZavLAuVNuKzGesFdXoZMV34yymXbOoLGFd2s25cyKAFEzP7cxc2pRdcGgqQsYR8BR
bfujLe3Zr6b+0eYUGbXg92Kz7e/MwlNeZhiFgTfWoQF1kK02C7ROn0KzmN+iinmqKLFJ1ORseQcL
smGFLMK+pAsiAxNLk9SPzTBr226Q7fcZoGK8SXDd6YfVsjLtBcaII9KsK8KO8wGbo+4+d6HEOFH3
VVmF9uzNluDfVe2MOhtjYnHVVFkbretE7IS5XzT730swK5PJwvSv1+CH9w8s0NWPhsjffuYPTQ4n
msvAUdcQaP9Jl2PSBK+NYPT5b35fhFlpsXsgvLBAI06t6/Pvi7Dzi86qrnpQlBzw9Vim/5Sg/qtE
NY7AP62MqykbLqxpwppz1fMm4UeroGOW3MGtq+86GsGfZz1xPY7wjkoQZEv2pVAu4gRDw/c2Q/CB
HNCbPdBDJfO0I6JIfCrhGTBW0OQlWbdyowDJPraGfrcKAyeyU801gDXlNMQZt4qaZcZFo9XKhqrm
5KqAuC6okR2cByWfckDgQ1U2fp3YtXsoZKwfgUdo39lCaAwkac6Ed25uxTgT+qr1fAxAV087byL7
0E/uejvZdGL7ArEhzImEX6rpPN9oWR2xao6d2n8siIwt539okq2fcqxj4U678Y14Zv8Y8fmA9DSj
FII3k5K7Mcl5PmnTG6BS8KQMpB6MwbNuQKY3gVBnQs1x14GCKJaua0NdRBVtTZyO6R7iSKRgKet2
RUVZDeAd/ftYoqVlJJSIUmDRqCh239sZ7YReP+pXqhF9rfkaH3DSPO+7OZZrN3tBy5KJKY3RJ9Lo
NXubKsygMTyD5GcUSQLl0ShGZVPES3OSC+0WrIJaZ4IZt5QDRqfy0I5JVwQjJjJO90yLys+mybpN
pxt38RRVG7Uoips56tSwwkqzUv1jpDhnepookguEY7tHp7PTvQEfnlMvdcrICFat3BJkK++A81S2
79XpcaL3KWQ6bfkqk4JvtGane5MG8QvToTCNgTlv3+FX+9Q6Ldp5Yyw+zW76MrVM37lJMoWTMaf7
nGbPt2HteZux6e07G9CEJPQ76SgQs/YGvcnca16i+RQUHLOBPdRYgtkTHsbxdOwuDEc5sI6oWyQJ
HtpEbjeFbg2NL/suv0wzJbo1reja6Ut6wIBhBo5VPJVsHOlJU5hp0wjkmxgVQqceFIVsizJWWzUr
EatwknGOUwqSZgNtCbE0IaysCR3SdaCVMgZBVds8DZPh3Rpgdi6WlO0QNaXdU7n0BTPBodvlS45h
REDrXfut03JNoLJbqPi0AZpakMvCSHreSdMUdQ9vWL0CHUuEMuUUdx0TFX9ubVbHYYKH5WupwvkZ
Rgdn6aFuzAZdd+lux/WwzcjYeNPOJ/CI/Lzuj+vBvKKk+gRaxHtw52zGrbSe4LX1MO+sx3pvPeCn
nPSd85kfPoqgWgchID9rAlbR4+iLVqmA8up59Z0UAXICSoJ9VhWQOO4rSiE30yo5eAwuvzJRRAdt
tNhqTplV7ahmAUy4Chb1Kl3QjSdfUvZWfJG9hGWKxsHto10a2dxeRGcFJD6rId5ZGYEQiEqSr4LJ
cNZOrLOOkqySSpw41QvrXIXQgo1CDoEzc2uyEcE4BkGx7at74nctwhXknpdOWmz6zwKOWNqRiXhs
ce2jfm0EWPQ9XvLh2M5zfeGZ9ar7rBJQm/Du0kafXrEG19uOxghYa43ctZqaU46WCeSYooS3k59l
pXhVmMpVa5oa9MxG6bKtBwL/icqGacXgryrVYuCv8RNY0YGjgInkNtMYo9t0ypm6vHBZyw9uBe4h
aePvzKhD5jynfG3rYp9q3RYMMI7o4fFXEYEMCyAeeMb3pOvZIM70uQJzod/Ab1KqsudVkYvP2tyq
0oHcwuIHvF5J64IGDrQ8rgZQZRYp6FQRzPA6ww3o9tieF8r/sQHe/9ZQFcs6XuV/vaUATf1eip+2
FL/+yD/O9Ws0ChYJBtvzQA+D7D/O9VRlGyrnfdzDhDBszsG/bSl0+xdspwRHdUc9k13+2FJQh21w
ZNaxHAMSJonl/q0txbna+MepGsZNXDkqAFqmBQQ+eKUftxSU+1K1lunpURRTl3wNIwFOP6aORkUV
ZUIw44tUvfRgTnRJBkIWnobDejC87ViOanY/xxq1uokLTeml8NQy9/scdwt5PzJPIVNpOQFyyqMP
OfGo54ghPsBWrUZLVVGqUO+N9pXbRAjC80qV+xWANLxAdQM2Gq8zuWAY5cwfyyoq87vCGOOdG+GA
9k3FJfXppVn/qukO5NlOc6cNZMh+B2FSMgdqoxBMn7dzjcZ5YfT0JLwqvVumXn8Hfe1Ct5pwxnS9
Ku8RLpuLiWbca/zKhbVja5PVIcZ59INBMaqjFluDXflNPFbZozQV7zmOhXdTKzVoNSWzKwuzqSp3
lJ0lO6tgWQ5rbGzyRNVILu/UulJiGaiRKe6tSlLvojJTlGnVFnf9gLZQ+jiEXN447C0oqjGOymUk
3DWJYsxCw+QRxYIPry4FSm75HZbCF4oEmdiA+rJOIMpjhabmatp6JCqfJB/BezGMan6d6vV8gUdT
PvIbiBPPDC/U7eUDd1u2sXu7vrUjLJg0mbJfEHo6bDjGKw+elht5yFMdDkuqapej7JqreS41ePhQ
So4T/O7XBPjaIzXp3Y54uHnNR/m9g1YB6sICgOtLFxFHJSh6ZC0W25rYPnGMZqZRO4/w/pRLvcvh
1WwmqxT7vlWhh0zNtzR3nlMLxIQ/MCLfW1Pu3NktU2Fo7VoB3MxLPnNdZWdrzhAjC87/taKqzOWK
+lDWRHKrGMeOCsDiqHsdfUAJu+F+gNBeT4O1URXL/cbUUP/UWuSFrTtJosx5smszbysmV95N+rR0
/qSn4z2b+4YazzQamQPmfVqfMKRfd3BIGJnBg8suQbXUL7NQ3N2IaDxfxa1Z3drwLyJ6SaXeYW6M
omzYoatVVK6gsZfPM/boCv2IqvjQtk054SvNk5MG9sy41qzEklsAKQZtw12bC0yCnWHdtJoBMG2y
S2dHBYvz6ubK0vhVZrWfcQR3t1Wtyd4WJH67bWGp4tGMcmK8LcyHZdMZI9shCWej9KsUNRE+I3hz
JPt0cPhcpbgg00ihcG2wJFL91pNPb/RuGpHRpuqC26/XbxhwlzGFg1j4uVgq5gFk5WdDXtosZQYG
Nz1/Jo0dWZsOlxaun4JRNWLZTFgRfiA5nHJYLoeF3Vw5yfhLOLq3qRg/vwBVyd0gqsw0KJsmdtjU
AsmASjYzLxxkpQWKFpeo1IOCGpPW3RTvLJtaB32JxBKMQDLMUzkn8bJVaTI6ZKCwmSNUs1mzDCsi
OSzdMHN+t+1ouUbEgd06qRVZ81rBydHwB/MrstpYXlGo1VdvDKYH8zk3wZuVi1zeea/Tl2Znhn4o
8WnuQNZAULaNePCuzTNZxVBXygp5nxeTouidODNYhhXH0v+KZqFqFE5LcWa2eGd+i3NmuTQr1oWL
j2YpBtXfkhX6Mqz4F6ipOJ2SMxXGwJk9h+6ZFqOv4Jg0WxkyWQFOhqEZ4Z6Y4wJ6KTpI6SvpSp+B
MQvp/sykwZNmv+jMbSOGExF+xqYj+OrHXYq7AKpNIagqq5fZNUPVUm+jFX5jnzk42ZmJAyoQP4HT
prBy+EXg5hQrQsc703TGFayD7yDFz8+cJKx4VuKSzS3c3WceT3Vm82Rcd87eOzN70jO/hwUGts+Z
6jMuel/46Qr7yTLMn2IFAOHcg51RzPdQ94AcCUPf6bp56Xo2bGAIQsQDOSW1a88jcKGZWMGGeqyJ
KxTYC4XgB+mY9Z0HPXarGMCJSqN0g7rQDzncomgFGBm13d6oK9QIPOuyVVQbognAI7gbCG2ts2yJ
3ir0N61kJEfNDEx9bNrKjZq1jbtXAZV470lXEqwK3JTp/UuT1pP2Vup24l7avVeqKEsTzwMii+08
bNMZGsKVHOb8amoTVEXZ9fnwqcR6lf0aZfz3pu1hrr/+73+8fxZJGbIvbpNv/Y+ijgY+gKHBv961
7ZPP9/znXdtvP/O7ELRarQz0PMYnlg5Ijm3R7wYtj4A8vkMmFOpPOpCu/cKfIgDRAoA0g0jwhw7k
0Q/AkwXjEjx9h//+nU0bstafdSAdBcjDCWXjZ/ecc0bsx2wSSL22hMq5N2UfUTkYp3cuVVMI52Z1
k4Ll4KzaPdbuSqQHu+Xep5aYtZ2u9exhrBVkbzsZ2F5tZdz32thSrZsb8dY0ZXFgPzTFCN5Da49v
Zq+iGdcCfGSIucP+wNzofXiQKu7kwtnYb+YKokOL8vGkwtJtNzbxD4pW8o6QrlFrCj02EXW6YUra
gnS6o5VbpTCAsdmxnb53jlerQVy0nDLbIc2OCxTjFYQKpcWPEMOppk5a6gCSWUH+bj1nts1QwVjs
hUPegdGn8VPAj41Tz1fmVmctU0b93naK27k3gXAkbGi/zHxBWcjqRh92EKdlFy42OsNeNsD0Vvmp
vxs6GJbsOEYDwUDJvacK/f6CbtZa4j0t6gx/bNGQhbG7L1OM2RKojYSTxuDIYOVXyno3YHRNfbKl
tYpToE6MDdXFLm+GpOkJs/zUM8MpzfuOwpULeL7JPvN49JoNOq9PmIvpydwpeBCcFqTQxiLtDK7D
k8l75BRJHoghA8Zl21b9qhOc462UrvgcyH30vu5N3RLUC4OdzRLRQp/DYqKoAKa66FNrG2GbVu4W
Mh6fFkrhu7LEPUFLaNnV1TIvjXc58ZHc4xdeqE+OHeXFrZL0BtgYXT7LuR8nt6jKqedpuen15J7h
/LcSdjY1RFkw0bbou24cUX5tlOHIomLb+bDP14IeaSwqo7MCkwKImr1S4bk1Nb04ysy6VbPOvdVk
RBLCrFS5LalAcDnPB/aQy31sCnlwJvqDkFLQCVuzv01oGar6OXII/RYELsCtfk1Yb0lpF+XlRJsR
l0W3Z6vu7WKgI1vssNpWzRf26Dqtt/vO40v1F3tWrwYPN5yfQloNSTg4T5RkiPd0bWUiNacfuFjp
N7Ly5kNx+iT01nonobVfOnu4J6d0X1Nr5QdlkL/q+XXqbO1JH1pN289ru1S3NCTDbM1jmyUVq73s
xfI4UJ6OG05O2WMaFfDpCmz++zbW0+ty7cIa6UlS7zKo/Nqno0VlvdVFAxE57RvuhRZaYkV7+cKl
2ksS5f6k6GvzEjYN5TFuJuQwDixCCVgiV6lAtjqxMtvFUqU1S4UJuCR5os9udJn1bfqhckpDcVGU
4o7izhybYtUc2f9EV+yNi1sQ8xpqxNBd9UaBf5m7Ul61fGZUAmdepyJSZNZDS5uGR71etLw1S9qJ
kG4/EYUOXXKvtMeLCgeCPX6jQtB9MZmVepe6ky6vKU1+MOGV1N6nrI89u3OoHxvbtl3mbg7aq4VF
7FLLwTsuuiHxr83DFcm2GOvIXO2Tecj3ONkciiORvtLQ7oropnBHriXsm3Se/lsD+W8123F5/OVc
5Wb4+vi5Hkf/9Ud+X03tX+C+rDxUNmfrqomk8sdqipqJadnEXgBuYsXR/i6CqIgg9OWQivE0RskM
T36Yq2BPhs+AHYL/VxwQf2c9NZx/mquwxDv0vqsa6FQApasj4Yf1lDoB1rJE0/dQaaE/pTzzpzBB
nWl5ohKvRIDrygAT4EDyaMVU1+tpzcave1WWHZP6aQVaN2e2NTVt9iEt8dfsJmc0r6q8mNutKaMP
ZSSauVsEE5dw5dvcRzXw7GZc/cxaX8PUrmnadEQzQuLCokkk3gA0llgTKUqDP2VC3Xj685LiX8OR
aTjtzs7GrPOj0TS+gPEB9bbo90IoVjhVK+kA9S5O3f5uWjHg0woEFysaXGU4P6BslEmoo7U+dmKq
I07NK1CcenPg4phd7YvSHWzKhpn8YN9yNf0tLTgl52c8OV83ZRpzyrF4mHr6OSqUng910Rz92KyE
c7mgatJDkURhPzj0IeAL6J6maQWj55YuvjhXZ88Tq4ceQMvP3rze8m556rJC9CDHwtlwwK0na07d
t7qU0YKCLeC1pJvrq53XoneSjMazXvY3gib2YKzayLlZUKVvYGgpcsO/jEK1LjXayQDgEkPUPc6k
JiZuZtbzuBK65DxUF0kyJneVxrOQHuB0Vrbz0HagGWc1orYA+PejPQva3rqqumUdIsHMp1588Vt7
12Xi2FmgJ4AHyXuU2QtWyKbeLtXIoD62Cb1auWE/GsLJD9wf9YcydZQiexxbOUhVKuekylGgg46x
Yp5cw3QBTQr8XQbHvtAkHx1xwjEA1DKSaT5IQOENj1SDNLrQ3FsMbZP08054h35QWwYyznTBv5yf
K9nlj9LLSAhrFjE6TqfONU0U3jc9kwBEZZ2YA93KxoXW2t5n2ZDGBw+U3SgmY1bf9RD2gtbMYiCm
fdQcnbKPDwIE4Kml3+eE5QQbm4WJmU8edSz5hq/e/OpTT80BHFJq984UgUmc3joKELQc+F7IKc01
Nx7VhfFTBsMMEbGWHXAPza5f2saW7clEZyCUFQ9qFfTm6Jjgidw+J6Uiou95RF42xHDovkRiiL8Z
MSZgP4+86HPJdYs1McrEtq0NuOR1zlpr86ZsKMEbUprTRo2NFcRe69TIc9AGFLVkIOrTkvAsKuN4
SnDzcMfMU3bK7Nh6ayzKEZCEiqE+zqKf35SFsT6Rm1pNtj2/+eD33GOpn9pTtIS5A7gyUIlfRf5a
r/0FwZDegWZeumPb6Is/auZkBphYotrnmLre0Hocs1tP59z2of/TwNgazCDAyZXudw777QVO4PR9
wbo3hXguyy3FHFF+jCms1hh6xeyvW9OBC6BHq1ejV9CQkC/5bciPsjNnW8Mu3V037NG6dXeH0f4A
ZNFl62yBasssmZL5G+HRddMPR7E4ROStAkEDxJVocRGrpsqhQGmoN60i4PWGSA84GEyLYTAkV18H
S4U901JRIBwrJ4/X2sZH40piRk7T3eK1hIypia73e302cKVOyr06LkXP2u+mbri0k/VYpLVVBrJI
n4gywbefcKzQR5jnWk5Kbu0Ui6ceRYdoATUDeb8WkM0xfbZAuNDWZlKyzbmqrNQXr99pQrZPHLtR
zfq11ox7hYqzNNHdrTsP/foAUMuR2k29wSHdWmvzpcT67om1zEorGI3vRyfC8lLa0Ao5RVFWnSde
oj/XXj9cWq1uXRoRebogB7VeUexbjtfYorXb0qzAqwya/dAOi0HRZhd7R7a7+JdmwiETdzZGzROR
C/2pyWDlFVjRTlZqepIsPHzEUEuzaLpsND6J0LJLZYuNPDq0wuwd4hNzvE4SDdjUDTFdesnshdoH
t8B+66In+6kc+34N1j15abt8txUrPkbDovnwLbv7mTrFGwLT0jw2skve2tLW7AutzFqMYnXf+4aX
l1RtYqbaeHluHopeZ/dppjpRs6yfrgq0rFsVzuM2ZlLMpT/P453aL07QATx/znIgkWGsdfmNo0/x
plMWJgZ0kxgnsm7VJ0tin2wS06vZow7FQJB7cvkWtdSqgjhrcopxJu2eLyMNV0HyUFVc0twV7oIY
zmjAgF/wRqPaNf4mSk46nhNEx8sQHO9Oae37OtOO65ktq3lqROhRPh0pNXkabXicxsm8sJpaHf69
NfzvVZM58MH+Smm5HZKyfy/f/89d9dOQjI3d+oO/bRBdNoioGe4ZYQ9xZYWF/LZBdKlCZD6meyq4
m3OXwR8bRNCCZOHQW9g4smr/aYPo4Xrlfzx50Pf+zv5QW6sKfpiRWbTOo/TQdoYpcAW0/KnKYGyV
Cp2ilLveK+pdT3nqBTMRDOuc7TbDHLd01XRFwvMsbuLnwuhAKznG1P8XRJrV9/rTr+ExDOTXwPVJ
alDX113sD7tUsyXMNjvWsrOnluJRbekE1/WYJKE7m/FhVAztysNOOvo/fGM3v77Cj9G7/8fr8pWg
Z+FjguDo/cmPO2UlZN4u03aVIpoPdBzpkB+viosGNAAoray5YyGVm79+1RVM96e3a1gwgHRCf0Qt
yT3+/HYFHtHIkZXc0ccGfR7wuHUNfoG5kuE+JfNS4uHg8T1s2giyq1ISVj42SE3FvrTYV0/4htgG
9Dn7iCE37iJHa8zAAMgCiN1SmJ7oVgghaXls8RF+9yoS0LxNutpSkAXgYkUFIAukOZhH2fSrQFuf
FrgYr9ni7f76va74q5+/WYcxLP4x9neIjZrx81tdCoUHItObnT3nlxR7zVuN3ibDr8EUEMRD74EN
JC7bJPr66xc2rX/+ctcDFpe4wwt7rvenl44cBlnrkWOXw9pVS23DKJUIf3KqWu0Nt0yycYhQDtCq
ER+Wg45GkHcRnTBqvynEIR5Bu0SAEUBUfxH5us6iIuC6eIAPfDWs5lBaC7R9res7OxV4z5Zjxn0b
Vma1qa34PhsNH1vKyRbje+FOlHC6+zIvb3Ji3IYoN7hnwrwpX6ZaHOgFe07r4bLHQL/vm/gQJdph
0oDDgRc7uTETURvnkN1bJ+lxK9Tqa2HEl8BYQk3pI4am/SY3+qC3yg7pk3mdVRBlE5MeNLaymzUi
VmVMXsLEu6MluQx6MVPqJAONXQIgEcxXzn5I8ZS5/SfS1LQfFSq/sF+TWUor42KcXJq1TIYU0NY2
RQpAPclfoQ1dZ41Y/A4PFllsx9sJ5UbvM3WXkl31HWaRW71pxR2k8JfSBMDjCccnjLRx4MlQsYOM
a3olgmd/U1i0PURO9by07gv5ja+kZEeJRbXTEjb5sbiaDfutNhfGxdVmqnBCL4lXbzytf2NMRCgF
D8myU9hKH/Ius7+YL7YehyeB765FjLqaakM9aoOLOXjI2+bdnfhtAjEaNKFqTv6djdLCxpUu9+PQ
AjgPnWgYlKNGfTZvERoYVa99Eh0lSG58wXMnokPZlZx88VZL7GbWfGuiXD45lSeLwO0W45vTNcOr
rhGYDxM6i8YLLIjAzGxXNN/IkjbbDEf1l50r2iunRP2W3rMeXQuPV7Oph3reac2QP7iS0oKVbsBo
0PRGlXhlBPZ9LXjwwcQxQ2zwzG/KdrUsZLBPKRXLrPSoDNVAlV1dZxCR7O6YDuOyNXM5UzfPNLin
FeJYqmX7NDHhuXcXnFlfdufopyZOVe5ZXFp48D2SopWa0nSluXNxT7SnzjBqQnIMaqA9J/rD0+lG
mxwin25tWlWIDJ5ogWtiBd8ok02PZMPgejy4Ih0D6Zaw+0zN5Qqo7KHPb/FVFReR1Od9msp8O+rQ
CBAWY32Xji6CxZy7yZ0SdVRQt4vFJlGJZnWLhZ/2Lh6mxmWN2HplmgkFhdIsBo4gscuujkEijv6G
nG8gvJG6NrfpuxIGV9fBGPfMa2lH7qG3muI1lVbz6PW2V4JaUJto65DffMG93Q1BgiFka9VuxalS
FhnYXfAvr6ysK84Inte2NGfnU++M+KLlMd74eVxR8pV3cr0FFLmXfWUebF3gs6pG5sf+lKasc1ZG
ZHQAdu0FhWztUArFCNKiwknHFHq7oC9dmEjP20WAttfNwdjECupwauncGgutNyUd9esBK82NaKfG
abXJq0JuXTs1l51jwsMNPS4djJFQxB7oxIgIlafRPvI4W3dy8jZzPmV7y20+ZsfOd3DCaIvktida
ns0XIwQXPAeJHb2wxYEUkra7hZKSTWkqScCp/TVxFgdPXldswQlpV3M0TG2QeJN6UjQ9d3ZVUkUy
kHg4TLrTWpVmGxqGVTs2HzVoNJS8eLUnrshYuwSsiWQeOyg408Zoawq92GDHFLSX3cQDnDTADS/u
3ptM7XMa0ZCHeiWHh5yTlQPBw17rAX+hG3hFPD/Wg2k/2VYlcfI2U3c7ZfF8lbVaYvlpa/UAJFrD
5tnKN+NFBme7VChpGJvFWAZGWxm+6zDRDzO3t28HYO/3it6KN9sq8EAapVdZa15Y3MyuhuETS4n6
hvPwy/SakjKeiARAbFRIIENcdXveWLGll03uNdAsm4ViGsLdLuzXvieNyFz1ZFsyuiGjxACBe/ax
jmY8yVGRTJfVYjEhcZZx/pZJ3bypBBpCaMhx2aeMvQINTQecjjbYtzaSUxQaojdwEMcNp4uBCTtm
DWei2UdpOEiHoo7yOcw0DpprFd5g+fagRlQ5CjV/FJYpjqnKAmEwcjri9c0v+h5WXVZkTji1kYCq
763xBXOal5csJTfkYwuO3p1m0C76qa5vZqOYPsw4t69cwCCQCdqJArUmPRK+gakc18YlflftcrF6
Pu+sqA6xrPU9Ig+pk7kDAg9nZT3Z4zl4rPhCOQjXNnYts4q658gYlyqogeSQw/dE3fF0s/UTxP1o
k3WV/LDKrGLIUih5koWIjx0AwSxprCp5JGaIZ+kI9B8gNnicOZ7r61h3x2G6I1BMNibQtYnxfjK8
WSyOaa3spU1d7PSf7J1JcuTGuqW3og1Ahr4xq1G0DDLYt5kTGJNkou/dAbjvphZQq3gbqw+hlJSZ
qnv1NKnBtTeRpZRBkYwAHH9zzneEvEsqa5+KCUWY7dVnZs7pOk3Q2njH6EylhKkUDehV+io/s1qy
nVa2O3L7N9t55phvzP4JiieGDWvK7+q223Gfs8KbzlnV1ludesRp9Ok2CUknqGA3sXU9eLi0R/hJ
q44BiNEWF+DGNpNLUEc+Blepq8Q1LXa+VfYo1qQiuWuCW9k2gJFSMyj/3njTMO25tr27tDa/MTD/
Zwv/N1t4+MsL7vNfb+HvGyb9r98v7r99ybeukI7wVxwVNHFsuU9MzD+6Qgs+Nf4H0HCsDniFyX7i
29rAQXCJBBNkNVRCC5MlP8M3OwaySpufiXI3dJ2TufCftIU/Vc5m4KHQRMLPXmNpin4GXBaBpZww
M7pjZXU8CoCTMKoiBcUhFajmanTasn70qt79zbnzA0rn+3bM+akdpQmkV4Dty8TdAhjs/9QY5VU6
KIZK3TEPNbFpPRxLBQnDqbwzCSvI3hNn6ZKFrVqNNAm4x6eGAfKLAtR0iyqLFEeIAuAC5dA8TdHE
DCloPMRxMXE5R2fye2tjmL3vgmPE9Am0qzSgagqGqBFbu6aAgWI4UyOOApkhofKyTAnx7Uu5Qa5U
iY2V+j71FSPKv/nNGRB83yYtvzhNyrIOAi3q/8WFyq8ZtlabNUeC4eaHhnDka8OtzL9pxpa377tm
DBw2IXWnt3ixaC27pR/a7NDJpdNRbxxj2rWn2Gntdu2pqb9yJcFA6++u+Ju/9tY/dX58My5SRCbo
FVD1osH98ZtxdkZs9WfvgqJ7up4xtJhsYxe1ZAc8mt7IjJkVx00XHPVYwm/699/+L6Qfvj/MWROP
ELu3IPj5WsLtG9R11lgXyiGxOMI9KSGzMbWV7lQ9z7aUF6yqN4aBwNbHoLhnFjJilSmihLyplpi9
f/8DOdHPuzgTsQ0MXOQtuFEZ3vy0ixPlWFfSG+RFNzjqjjrDvqlDzQKjapm+b0aWGTcoU9LHcQyX
hFVPpZSyk6sqm4Uxj+p5P6awVQ/k0EmFX7iI+DNQzR50ofQeRtSHF4NOkwvEF9Pl7BT+pQWwTftD
hP5j4naxQqKZrJmsoQ34TBRxNapDzJtSOo8eRK2FRSnVMbX5j1YztG+KWcMuTU39zM2IN0bnMaK/
QcXm1oO1RLHMZu1cxIJCBVltdJwrNbE1pIQkFMYtBnnX5XlYbvvc0hcVfIOjdvRSZNeJ037N2dy3
OIW83N5SO6bmIfSBko0rAA2ZvHCmqBCHwcjtckv71be3FN1V85wMBjbWMnAd96VHmDyUm8hFxAIy
bmTpH5KR6eJwmKW8EkHpAw4rwjhnHzJJ+6GtdJ3sJrP1nkk/tFgA2l1WvFkFS7eVqxkys1SAXRYw
AG4J2migYVJxNH2peW77tiILSqpxH9duOu2Z809yD47G81DbNHkLRzZr+7WVpQamkngkTy7QoMnW
WnXdCnkwrDxj6HdSlu/YrB2xjYCYwUjCeZJnPkJRQKtTvsKba3xxGE7nZFUoEQ7zlRfmkXMvK35f
sRf+NObp2WK2WSIwowTr3w2yCx2aO88rCnkkdS7oEVcXCfN3v+y9dT5a9arApkxFmNWfaxwvZFDe
zXF6wxfcM4f3zzHometmaC6M2r/zI5e4qjkwr7A7kegXiVuvYQAAxZsAe3Cb7ADCfD9YC9R6BFmV
e4bFQk776z71XwA4dWemDtqzgjnjOp04gKU7trs5NAwXkku/Cbl+N6wJyxUxOiH0orgkxBF2viCz
OsrgZk5p0l6GyjPupqa+JNXMYFPtTdcqieLpkFiURTWgwLVXVR5k256xVjowchd4fBC3hNtOWeSg
5kkRQQ/21W2dLkIOQumeCcu0H9JEulezxYIAXxTqe1tlpNNDv+vSSF0FWSufM7LXEeV4o3PRMHhf
62b2bnynczWEP2OhnTj52KzQB5MnNtO1DW3IUmQM6vgjK3pQGbHGsXgWFTbDkg5VFLHDnjl8blgJ
AHj1oBkD0y/CHZybAKyFk6MPjFm3EkBvNyVOZ4hBfHS+KV89dnlbK1hAnNlQytuwq3S667Mg2uEO
IGgJw7f81AAIFus8HZxiW+cDneokWjdhxpuGxpqWPntCtDMU6yrSeKLTJkOx01XK+ZqGHfQ3lXAE
sVKJPHRosgIZSaOZ8OwveQRv3LFy3pLJ8rDkGVOPmQxx9lrTTj9J369fEtSm/SbN+7m9Dt3KAUhm
ZHZ7Lt3aJH5dD8Z7RfFsbGa/W7j8afDe1uVob1PUsB5MLmuSn8y6CIL7oZpMwqkHdwYTFPqTiT8z
cz4KUyxNeVoIEACd68+AGwpDr5Nk9J7NkVyHVTi042Ukw+yL6xesTPRoqb1D0E0N1mTp2ganyYOD
jDtYzXnldTZ7G4czrqlqxAkVEWubKI5Ge6OH7NPkiQzReomMjx56cDTu+KIe1nMfdETSgihx126h
EneHe2uu1xbwGHOHZ5A9bJyw4wnLfrqM5oLFWVWJ5MF2UtBC3SjeercG0WDOlf9hQRQQa9sky47c
+zGQpKRVNExW1wU4O1XXLhcOGqnWmuoXJj8RYDGTpbdLJ2yweitKYysKBihPwgnGz1EwjuOtpQIm
jsy0opyZ3oJGHOYZILMxiJSDicXnI1SFjM1qOI4Ex092szGmMHhMl1BXtpSFywmbOqa5g+3oWVsv
qMAqaIVe/CzCQGBu2CzPjy3ZdC27gmp4lCB8pj0XdfQ1mdgbM85BAb8bgVGkezNmicisr4RkbpjB
SCM/mvWNq73qq0drB0MIKqi6bVuvCVZJrBuUmqYp66PXRiNvZSit+JVrIgOlE88lAzOVIS3PnW5o
2e3iGdsEArfCoZgiAcWKR+Ht6OmvedKUj+TgxU+2LW2Fyc8gwtD2MlBYw2iOI0lCdXMeB746ZBo6
6zjNtV7XyhLFMZZBfYHSVCPcDhMZrpaLV+1tox7PXctT+sxyPXkbDxhl5pihA1pVj2TIOtFYOkqq
zbOWZby1XjbgxANH+0bF2QO4aP+CpLR6G7HBthF32ybdaes01wovHcPd1jrn+BjuzUrE+zbpbQjV
vs6uwrEYz9i8l4dJecMGjAIj3kwKDV9p7Jrgs49T5LLOl5FF1xRLLGppNvVvBrp/WbXTkPxYVTp4
x62lX4CigrP7p7KmaUTXG4YhLpzYCeqNaw+ao7CsbQ6tGGlqLb3wb2qpn/dWdCZ8T4REoGGQI0OQ
+bG4rPAaZ2VZyAsF7fDa9Ib2BVEHH/pgyr1bMIdu3EX7wMorgV9i5vNlzBYp+e3n+J8G+G8aYB4P
JCD9uwb4tf7lKLPhl5tGNMN//Z/vW+FvX/ytFY7CXx2iUwjSwPdPMtJy+XxbkNJC/GrTGFEy8zH/
Jq77XUEHFdTj5aQneeixTjHwv7fC1q8W3kJIQ1yS/9hGSO7BT5c3yJ4ooF3yHCYu/POnyzvhghed
8MpDnBhFcxWf1MWMW6tXtUiOjZP6OB4Zt6PEZWp5LLI2zs+9sP+qwfk+Z8jHDk3kVc82qPntjBpv
a1msNoXHE80BH/0GZQS/TaXP4RuLfeTHTOvx1dcgk53yCpEGFY1dfqZbzVCzz3AW3bRYgyWVt7LX
ICJlSHZ03YlVLaZ041vCfqxn1z3waCLcWqW4D0GJH1BNnDQ70bFs8/qsR2W8Nure3EKAvG5lFa6V
6l3Y2aJaMxdOAOZSNBatqjfdmKLJR0L7OdVGuabmzL+aVYYmSHreludNnYJkMcq9OboPYzp8MK5N
tpPlzofK9OZDWhFAp0xmq6rR4ry2sRmH9H2XuhbxVg4VC6XEE/eJ8udLs5/VBwPO9Krx3PTcZBb6
koHy38yZG2xmNajbUKTJJcs9+7qP4/i8KcpuB1c8XPcIlBWKXfulU3n8jnyr2+Npd66TacGXWYkX
Z5dD0zFDq8CO+luc0jW7q8BrbdSDRWXsGDt7+hh5Mz7nqBtAzjUF0ZKrekIrualDcNtHGbUz1ksj
zJybacohnhSSlmWFN8kPLkgyHfiorQkkjy90EzGYiK3xzDKLDrhSlxrQ0KYRCGvjxTAG4HFHun+2
oSIGW1I/RnUALVChC6yaGlWb2X4muRhnupfhLdty0HKwWl6v3nVPkfCS0NIpVhzI2bYmYdyfpZfL
z0VbFtEBnCa8ZWV6uKBGrsVuB/WsbXDLk3eHcGwWxYpEPBCAM7cAiB5HAAi3NXkt6xZF38cS2u1s
YqcMbq04rdQD6JbuxZ7K/JM1yPGaqtcY9wb05vF87kdKLIKaN51VG9Uh1CmTXMuYSNJb27j9c1rx
nG92gx0tth6SbEifwT0osH5BzRQH2VuVXCTY/cTd0Dtzvrd9p7iaTO6YPZucgA+pql3sXVAsNWKx
CMsqyEQBqr/V9kwbLaeQfImqGaunAo1leDZn3FsvdqeoNlRH7VhJpWEXhVH3NQqpltcpri59pQ2H
3kEVKc8J3A0CxF7n3oshKsLNZBWBe+5PhrwPBcuTXYrcnGQiQkTStU2WGl5gYhHZeXY0J/gi2SQR
sZuhXIQrrEuV8bbgikXbHiXmPsEFMnNnWc2lZBQPd78aHVhHGDOne3q+MN3UOAF9iruZRQuAi4/Y
aYJhy57RATWIXYKtbyVjYMDA8TFvtIM1bhaTBFbDQqczK3YHgv/Kr6VPg99JOCAyIs585elpDNcs
NVGX857TeVa06fyUPls7RFImE3ACI1gkhiYErDVtZllfzENexfAo20bf9+Xsiwe7Q9by4mqrC89F
BxWA5ZhV3FlF7lvrlkHWeRLPVbOtRdG3bNTt8iuWf5xwZdV5xZZtgMxfZ8JTXpNpZn/DCA6e75ym
4ipi0XGmZaifScVrnhAPBvE2dciquAjznpiCOC2QZTjj4ImbjBJ1JN4xOc8Ii9kwB2hYQZsBHCOU
qrgooqZeT5LR/wq6YLnXaWE94fAL7gBB5SmjhpoYnNBUl5QVxkNcyvIrPI6Yd8cX9sHNI04tW1ft
14bVF6pmcyFFm6BqYpl9JftGd2/dIGmPZ+zN+sxkFaB2gRG3j5UbQzwiUx7ZH+1YfqMW+4l3cqKM
iylFnfwppyft/xQlf1OUIPLw0Xj866n800f/+oYy8Zf3j18OSf36ljXLH8vXX47l6/jxfY3y7f/1
e43i/AoswQktNFluiKD/T9QB5YvvIB36BimkJv1jXG8zrifkEXk/5jhmu4vM5096EnJ8qgrICZRD
y1/9A3rSX6LIFpsBOhfbwYEXWXRhP1bDY2W0XdsE2SFpQ4acYaLeiWBPVpivjA+zKuYrpuR2ttFG
nWyDFgzvPheT+c6VO27sSvGEM9P6HRuXwpqGXnGVD8L+AP6A+iUsxP1I4Ku5+e69/3/Mh/8yoMU3
aHl4VcjRgooYREtf8Z3oSxhKurp3k0M7dXP7ELdmdVFXTdcd/LDIz1CnZ7eN6ilvuOVW9OQBc9km
fG8ghGxChAHbf/8DBd7PI2uUvMDeKPcCHI3Uj8vff/cTRVOrBKNDTEsq1NM6HOP+PVgIq0qYya1j
py6udBkPSK3TLJ42uBPrL+mJoNMyFxowQAPW6Ru3uq4yucB22CvnbpwhnwHFg+/2aSB2wzcANcfo
zhaxAuQe1sj6XSw4n/Q3so9KAauceD/hif3jLRgg70QEmmADMdpB3zUVT5WCthguACEPkhD2OgNn
IHAhGA+ohewFORQu8KFqwRC5QCoKuESIzUZW/LF9XUqmCVjIDkxKARYPxYKSbb/4C+KohnUkMCaQ
pdOdxV2YHSj2nM/zgkaKFkiSt+CSPLhJc6OMt2owzTOU1sNbi8kpW3sLaimJlH+UC37JWkBMBK9j
ufAmagkoTZVrtj7TJNBNbI6NW3niOfWOIH4pXDBP6AYI21rQT8PYzE9qwUElflJu9IKICvE+3mAo
IzAPflS/gKS63iE4ZcLobbNm7/txF/QemCpBYG/NR9MyCRMI2VnKRpzUmBNcApzIx3K3QePauKOx
Oq5zojJfySnD3WjVwxgyygZcQQAUlp19iZUAu0LUELQZJjV+SpgVCJMtyE+XaWeqN3BgoKIDt3uP
nbq5awY3XUs3DoxN3RrGNSMZfJyqNvKXKQsgZ3b1nC3vxZy/u5Bt5z3zU+jpYauCczUydL0quA3r
Xdbq6VlTT3j70czmcJtm6XycQk8bWD3M0QPKQST8GouGiycGJQ2zgfg5zLVxocCb7aknnZts1PWt
su3wPJ3G5Ogx4zky/NnZDF3iq6kiMJVhWuq1m0oE+St2BCp/pFhwMxMvIu9OjNAnUKE/dC6V+crt
OvMOfBMRc7Ar39CYZpCy2oH5ri8mZNkFJauoqwxWmFWBFykRmWz8KgJE4UbaIfe+7J1D1NfYGcGM
TpV1VbQ6uJkFKQhUv1VanjPo8qfHDC4i4ajk6bHOSzod7KseGvxrPucdGppgPExzL411GTjsCU07
kfmFFjURt6UJEjljOrCVnu1uR7cSl74u64ccmIm5hcRetOvObvvDYEXt01T4eluBdyiQxueIzMxJ
1Q/YOJN6hYpBPMIRxtvHPumzFwzhTuRsiyizcmbZ/MK3jvTVEfsXRkxWhphpsRui+C5Ms4f6hRKD
WZdnHZQMAzxAnu2r9TAn8Utd44sCvybljvPePSdbUGw4BHx33wSIdNZJg8tI1XH+LKJ50Wb4bnau
qjY/k5mfPeHvsa+Mktq9o87uGWUKA6ATGksUGhlZbyt2S+Y7lSihAoAYU/topPG0q5KwemJr6l4r
Y3KMzehr90D0ZbvO0aLzGRow5j2UoQ8REL8eE7CtHn1VB9slzNNYVyS2vEkeggzh0oF3oTJDQPUO
i1RuJsyr2N0GEk3DFJUK3D70ENC43NvCAqoC92TQxGqvbN7q+sg8MS2v/cwK7I3vMOXCo7tupKdM
EowK563oqxA3ZzNGZ9HUpU/M5vTtEAqBFND1nKsYoBHQSrxmNWkdFNsDlLRFh4fGxCUdlUwCqmdz
CoY9LiDQe6lZv8qK0VpLniMlc+IgAstE7PJRD/2d23vmlgAgRCYA5baETknUo60844aFKyor9NGE
4rTIWGB8xXET7IENHTvK3l3Lju5QUeXeKaesdiopGoTMoXxHpmiEKxvb1KqfZX1pFxO2qz7k1tNs
YWum5itS3tkTsP0jYjLZGBQ+oF+7z37iHyJtAbGnbYfm4ApjjaBmDhkS4t9ZyT51LdwdSy9rYIgN
d+Wpxw0HcphXLXaN7BKeN+QT1xzBsVgBjPalTUZa91J37qA2nAshnpK+26EwjM+jVprXudWkl1iA
ratedTBt0Odt8JTXL+3SngfgdK+agZADfErxZV6WkqaJhp4y2N2GltFfsjffluNkXGd24h0V0fHn
aWkYZ9rmruzb9iPTPpmPRDEWQc4koeRlWzg6FpEGa6a58Qc5y7ADO+V+orOIzoZK1FhKmE7My5wi
WCYW2jaQBuDdPcD/n298/TK4ttj7jIyPdA3ueszGQ9BOgJwQMASbapmQZH5iPzbL1ITcLLGi5yjX
UpClMi3Tleo0ZyGh7WlaZi8D/S5wZlESFZIwnomXSY2zzGyUa57bam7XNgFNj/CbzE3nC7melmlP
4tQC4oxyrtJq+jz0Znxo09x4qunTVt2s0/xcnyZH7cnVbuNvr4Nga0lMH1sL5bZe48hKQCidTPG5
EuxDWs/Z6KQIHnL2a1yFnsDQMsQoxbzFVo+7DSFEb1pxss0N6r6VnDkq1yXd2n5UHK6IRJ2dRv+1
7ma/vm5BKJ0tOXIlV5Go8nVFNXzjlZlTng2GNZNlERuzwhy9MACIVIYHMJ3YAP6JE9CK5WROFdAr
sAbDRxw5zV1iWURVjCfSQBJl6pjUOnoS/kIiqGDtsMZotbijxYYWNLLd8s4I+Z2GTX7iGTgntkG6
YA4gJbj01mFzi1XAvsdIFj+70jQRA0dx8gVFJ8CEJdY0YhM8oFtFtp1AcQF/CVxhPoEWKpAAEzaj
BcAwhnY7rQkjz887byZ7AArhWx1ApyCrhhS/FUN2umeOyTRcRSdDmwtfGkd9i8FoPTIh4swPh3Ny
WDMXSevYfuiTPS61MpI+s5NtbjhZ6JCBYqczwsVa12cpNrv55LgbF/NdezLimQB9P2eLOy8TCUa9
vp9GVo1mQ+WRxv3OH+p2PZzsfdbJ6hctrj/V2sZWti1WQGlPd6NPX4/0EOQiSBjyGlrHe2Xdh5EQ
9l7yhhh+EVYvRsPg5Dk82Q+HkxXRPtkSnZNFcWRk1V+EXdO9cG2expCw1HbklGNu9E9GRwN85bix
TgZID95oDH089/1XD/5RebQXv2QeDnb2FmWDhdq6rQQRIAKcpK+i8lIsWaLF4r3sTjbMIGJ6D1jN
XeyZZZjf6OWcnsMuepeVjYtV9UR1JAB6SieL32wTwyfVJNIJBALJS70YQmMeBs8MIObjwNDlrFiM
o/HJQ5pbSXTr4i7M1wJY+Npa7KYxLRHxfGGBjjquhoztbp85VPet/8mzjZGwh8W76rgZIk7iHvC0
kjiJoxf3RPtlOb0PXdCFixPT+DIaBLJNQWcQMHoyyVaFn79UQx8ZHOo5NtoAwdM1gJXyQ5xstjwJ
6tvMR1Qbu+P0WJ0MufNv5tyTUbc+mXbTxb8LbQ0rr3my9U7EaTJQm2wDdifYVU1JlM1k1ySUmMOC
SiH9dYQ7bqtKXUWZ1AN7+hgUrGtKHJvUqwiFsVMfbaWss26ck5s8lcYnaWQTJgZnCU1u4H6v6mwy
kCTbdvJF9Yx3eRTNxJJU4bCly8SfZiLfdGeGXeuSSvXYYeZgCQ8o/ujF6Jh5wnyxZV/srEAB0ZKU
3RTCME9KeZ603Xvt6jcKOf+YN8TVxIYZWlswB+11Pw7YA8Y+uiJ2CAoSQc7ns22yR3NVftE5vv48
h2mOP6IGHW/NPDgxj7fvaLxW/tB8stCqQjvNepwfBWLKCMDtrpDQ7Iix0Z/c2fPfKLb4FQzMggs0
ycmfisqtAExgqLtlZp1fYfLUX0I/S66CxscKimMyuzYIpskujboz2/smdq8C9vnn3C3FFTw//7Hr
jBiLzVwc8HYMFwG8v5rPh7FWe+aAikFT2wdrMYSXwsRhvZGthvSG2NmV7MzWUyuvk8HUn1o744lS
mCOKaVPvSNe9sysHuwww0lxxaALGTJArlZ/wxBbnDBDH3bIiBVjfPyJyY3uQYxMUzjyf91ZRrEDI
QN/OsZcyaJYf5QgCJnIzEkvQNazqliQwQwGK8evKeTKYen5UI+GrnTm0OwdTxJ0Ky+EQ62xJlRbN
gSI0oES06vusJ7twifNw91mSYWEktOO5d8jiijoisKpFvMI8YlpnMwgBgpwM59KLAfSTBGAc4OH0
h8mM86u6mVl7oFHCwrFy41kEl7GJBENN1fBGELD2qZWm8kr7Occn+430Hu9aVvqXfcSJNC3JVfXN
P5+jXWZvPVqXr+J/LeO3PwIAT8OaP//tPyz/zwnoZr+bnWxexesvv5kmr14r8FSf5Nur+K//Xf8w
Mfvti75NzMLgV4+trO0Dcjrt4P60PUbmry57qwUahTNs2fj9OTHD9ojwlR3con9lqIUw9feJWfSr
vSzhGJYtYSDLnO0fTMyCn5Z6HqNCXJqLBnCZvyG6/HHSM+YJmvfGtfYBnl5E4L6qCiThURpJBOLh
bJRt9piqRCMer09K8srmuI3WYR1CVlh1UZp6D21DTPnGCBrOEoHZB5IwDGXzrBch6gDPxW8Tx4QO
aEL71rbbT1cJtigYQ1JvR5VmayHARXA+V8OX1uUptmrdPqSYa83OwrCdEhZXg6FKVyPUipSRSOgc
iM0FF07nWb+5FNcPdTyIq9JrJ4NaWOblBy5PsTHrBGZoRoQ1KLxhGvr5gqEDoJlBy+zOCkb8IsY0
zfedO+EqY6VRb4J0kPW66Jd4PfiN+T4nqyejSZLiXGee/Egq8FDbzKhrsUl1Vo17HQLq3Ha2HT/j
CO+uexaL5qoMAvkFN3cCljKJpEN2M3m6ldTZ11DXGRFyOfjX5oGJR21CrZgS8TbnxJZtF84WCWGm
IHLeSTQJDnuSMEyvuvjn9/Z/3F3rLoPffz3+/vzKXfvx9jr8eNuevuoPXbr5KzZc1Mguc1D/pHL/
YxnvgufldvU82/4mWf99Ge/9iszXj5ZsHwIG2Mf/cdtCjlukGi6SdRTwi7T5n9y2KKK5L79XMPPN
mdH4AZKPyPbQiP9431ImFrjnckI7Z7uL1+SmE3gC09r7bOswu/HygGtOUSkyD8sdoS5rpaePvCXU
jVCZbt7oqQqfs7BBTBPTe2N/NG+javK+BKKX5mZQFqHzeTh5n5xMZfc41zTlX2/17PKmzgcQ3JjP
GvGVscXcz0M8R4tE2nedWgmdgwwRPiocnbFhh8YmU6Vz8EHAJDt2kFMPcdGb9MYcRi2AnSdEYdV4
JTUJXtXa1421CoLMOQ4QwW69vs++ZFnn3hgJAH+GhszsD2Huu499MmCzGa25Z1vJ3XLAowIvNKqg
e3Km+PljwhDuES+nXWwNJ8coNUapnJY4Tr9nfplnnwNG+u/geUNJCTVTXUzSjo69G0cdezPh9ZtY
CDT40h/w2ChXD2d1p2N5YUzJHqbXCOPHZunKNDAoDoxIY3PTzxqCVeF1hO7Gyg3XaWz7T4VV1+Vm
gdCxlMTjyIYyqzqbzcNpcylOW8zK99lo5m7mwg3rOorMYll6wmRnjXfahBanrWhQ2ezXG7JdmFEP
RBdvpAO5dF0MfXPZtKbGbNabht67p22re9q82l6ecF30p82s/9uaFopRUO1sB14QtJ1ll+vkacDJ
NBkmUqrTuleeVr9y2QIHUSe/zKfV8Bg1TO6GOpAmIeKzXexYinrYaTPZfS1Pq2Xiz52PuKgBw81F
0F3CGlPxXWiMPdvocJ6rJ111kVpbjaWsTVukOIVoUixW2SUyZJzEaJsxlHoQBfZTyue1j7OMsUMU
q3zvKg34yBptCPrD0NjQVGOwZCt0b+kzKRSJ/eB5Rtnf+K09HY2AmLM9t2flbZkMZMWtn/BwiyPw
dluGXJV5E8FmTkigWV4N2x7rVRbUn0jt6+7gijhHzKnGDHfNmt2zaLTaK3OBUZ8VY2k/O17AjjgI
cutzZw8sFFxQUHpLWByMvNphkoYi24alksmGZasDI8WLtqZFIHRG4VsifuCjAhtNaHVyr3+jSaM4
zXGneizaL8gDgescorrYp6xe9km5IKm7E546W0jVyoVZ3acLvtpOvYVl3TskbJ/rhXEtG8x1mxmG
iLd3RS+uddR1R5N6875FdrqxWoRJ9Oax9UpcTnbnNMkTcHD/xW3zaJ8vpO1yJkUp9Aok1xbPVA7B
roFgaA+fpqAC1E17j0XNdpuU1yNpvNNFB8Mf8CCrjImsdKKxtLSgAJ4w4ORagQS3BIMSzIiAwpsT
NJx8neQL62PjIBw7+tKd8OKVKLkRPblERcUmya8gf5y0e4H86Oq1znpV3EdubUc7TGGhtYhA6bxw
joT5AcGgi2mOVJPavLcz02fjIZFufCBbhyjXT+H01pB9nL5XJZMGyLbBlB5DFhzTtQGpaBOze4nO
gi5u5g9JZ8683zbgQm9jgqxiMBDFjE1NF6O/6RyDhNZhUra7oR1FL5H0WeNe91HqL8JXi/xRaiYI
2ktiXxVs4FW68c6yi0WZ1BvWF9MUDVLvDGfuyhk75swRHdwnv+tmUpJUDwXL9A0Zg+hTqFFSLBYM
t/EqdORDMsaGXzDMj9Q/yadw5mwRaMEv6j4rMQh3Y3APOq/g+E1ZlgGTgauoyCN4tuOUaDGgiV2y
dq0suqo0HppVB3jxRfiUKquAjJLwssv94Bhzaz0PcUt2aESgRnZuQmr2txkZF9baSodR7MO0YKWU
FLKLWSwR3bB2ZqKbyQMOEGdl1QD0nel8dsxMEzAmdHjqq2gU8ZeCKewHaWxcajwWSHxV82gPiMIa
JuxMFl+MZGqrddsbfAwNfmC612HhGPABpvTNhCNgkE5CuZ9ac/IZhblpexVX2KbWTLX7ay8xOVpB
Y4niEHBTL9ViwiSLFa1b731WTw7OwgTVR5fj4Wbx5xGEZ7ehgMTc5dHdkA/IpDHrk5UxytSaMAvH
AYKraIYHhputUs/9KAe5U0UDk6Bpg778/1y2/dDD7T+apZ0Zfm7tfuj0SDH6JrxYuqAf/gXhSibU
LXAodfcxyFL83pAsr/zv/uW3vupvpA2hA5TOpxv619XdZdN/lM0Ptd0fX/W7jAGtApkMKBk8G9L1
qfP6E1aIWQoWCmt4OIGwYP5oyiwwNXwVGgcc+UBNQ/7q96YM7Sb4FFxWJmcSxqZ/BqM5dV3fV3fI
K6kwiYA/4W2in+MRB5txASpR/6y2bKBMsfSJh52XwXbrkKMr7PkDK3qwp86qD1XN3ofAWdlfoqxy
fIC2st31Wusz4mlHRXRtntiwJtzhAjzYeEPZM9wbCy4qWMBRXhLor5Olnop5XKhSJ8JUx6uJzDEr
KO+CwPBAl3sKPIIXVMiE+kSogpGQwgBkX4AlF/NTzLwc+nrfcRoSwB1Aq+/Mka4uYUeDQmT4lLq4
3pIoLR4GwppvULCLne0abNcW9OF9i3uBZPlB6Ue7E9VxMrv2yoIcfJ2Uqrw12yhA9T1694xI5GJ5
cC7AY3W3c7iETY1FKe7TgZxvz7eHC6UbQ2wy0aYK+4wipx1/48awrZklbamKd3A3HvNIdq56k1Mv
+4AK7PpFiPwtUVNw48wpdhI5+ym7JVv31GyZyNEqqNx/SfwuuLNH2z2PZ7TscKsYbq3glkrNE950
b3O/mdea3/crxnnCEhMj2YkwUPt6iPszA04D6a9Oxf6o6dwzjOvypnMGTYVUNp/H0cIoIHIEcfuB
t/6A8xJd6LK3aGcqCRbfHr5/tjOxa+KwiPSHYzVvEiUfE27PYhYHCV30cbEiOIvYqlmEuzG0lnxp
62sby5c01OEWcdf4ZjWGe9V1fY1Bx1WISqnoESAWW8q7/j9MJv7dCfeXc+uPGLflVLuB9yEeFsne
jyfff+tF3x+P/5e5s1luE4gB8Kt4ei9jx8aEQzPT5pC2059D8gJbQmIyxHRs00keKec+Ql6sn4Cl
LBjiWDnA5BIbayWtVqvV6qcLyFGEUZavd6JWb5PM8TKRbtJSggWkQgkPQUgNGOfX+K5O5l5IR02q
XhGOldKFuvr8vUSbk3tMN1iJRELRNrjSRber8Y97x0G6t+x7oQ8PI7wFo0G47/kBDjQf6pp0h6EX
ov8CnGBy8qcpz+ioxymoJH4+9STvdkqoXvW4TJCsezK+2fgkSm9ck0+O5YFC3z/3px5tFSW6rUX2
dEkPp5BiAuKzGRfZBAWWOJWJSLX66a71XrIxXXDwngaEiLt0I/NkdZAdfErmvTylaTWiFU8Up4SS
OvZej6rrJz/wCGOUeS+JDLHc2iv/BC89JVQoNMgzOtEnwUt6Tai4cEKxbd8nWIHk+/LpcAGnpQgC
VwvyjI4L2PHLpd+2/l8tDaFH0hZU4qktnw4fuJCh6rjVkdyJjEsjBEyhVhhoW0vLWooR7hcGMQKQ
lCkVI0YnBjMKv2iFgMVAtUXc91hA+4RgNsVhTzbdgpIdY5v+mT/3tTsC9LPUiZYvaqui8rh8bKpE
LAT62XAhyO3k2OinH9tCrQwXdP+hYSOV9wqNL9rVpT8gaSEIqVP7CvoP2DfrEwJu8PS6OEAk8bbh
PHnxBXt86AKobOgv1x/eyfnAeVEcKyXouG4IcebsmIWd3/jS2v3FONXPKwK7QztjWarsh58TEk42
0eqx+OKxQrO8Qv94m9Ow26S4W3fxtnkjB/Ptv3u9QvVmOAT+k7kzk3PA32SbdWIsQGERNYCwpv8T
3Ok2dcwAk8t8Y4FWg2BsaAc5N/e/42gVW0gCmTPMG/CHmTQUsWgCXlKK1/5/POMBvMoNfxaU4Fxa
8GpuZMBN3G4k5Zaoh5wm9w7GFBdj/Wvhfo8fkiibnOMssMCEHaVlrwXe35+2XujHifZFTlXvu9zs
nLLe1e6rxfoCd/GGdgJNflS2vhb0QOs3JUe+oki2kYtzuRlrcf5hHs0m2TW5QfaJHPzUkPP4Tzb5
Fj//dRxIlSdFC/2neSCawmJZaLwFxTntB8frj/6GQ8o5lK32+WlnXNGrDlhadrxUC1+J++UB1SS0
QyRrk2bOjFb2lpY3/bUglShfmV+YEM6qnNNQ8Q309pW5N3matDZIDo4Sj6Plx1VqHjB8XFbP/Rnn
LS1om+BrIcm6tJm8SmYPhTwqQQ/GZSlhE7+6ykzUitVcED31BubZ4JWjFvHnJ7EdmjNZu0GGxWSf
rV4787sWvHXk7/uZezyRN6I0NpuzfwAAAP//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160020</xdr:rowOff>
    </xdr:from>
    <xdr:to>
      <xdr:col>7</xdr:col>
      <xdr:colOff>441960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13817-930A-46BD-80C2-1384470C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38100</xdr:rowOff>
    </xdr:from>
    <xdr:to>
      <xdr:col>7</xdr:col>
      <xdr:colOff>152400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26C3-0616-49DE-9D0D-834B21B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70</xdr:row>
      <xdr:rowOff>7620</xdr:rowOff>
    </xdr:from>
    <xdr:to>
      <xdr:col>6</xdr:col>
      <xdr:colOff>502920</xdr:colOff>
      <xdr:row>81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0972-418D-4C4A-BF4D-B59088F8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251460</xdr:colOff>
      <xdr:row>55</xdr:row>
      <xdr:rowOff>121920</xdr:rowOff>
    </xdr:from>
    <xdr:to>
      <xdr:col>10</xdr:col>
      <xdr:colOff>533400</xdr:colOff>
      <xdr:row>68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DEFC589-1B4D-4259-B5B1-B8ABDF6B8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3020" y="10180320"/>
              <a:ext cx="4244340" cy="2404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34</xdr:row>
      <xdr:rowOff>64770</xdr:rowOff>
    </xdr:from>
    <xdr:to>
      <xdr:col>7</xdr:col>
      <xdr:colOff>571500</xdr:colOff>
      <xdr:row>49</xdr:row>
      <xdr:rowOff>64770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8D1EE-9ADC-439B-8E37-9E28CF20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574980</xdr:colOff>
      <xdr:row>1</xdr:row>
      <xdr:rowOff>39041</xdr:rowOff>
    </xdr:from>
    <xdr:to>
      <xdr:col>12</xdr:col>
      <xdr:colOff>150518</xdr:colOff>
      <xdr:row>2</xdr:row>
      <xdr:rowOff>112889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30AE28-6B86-4FD3-8A2B-0484EEBF0318}"/>
            </a:ext>
          </a:extLst>
        </xdr:cNvPr>
        <xdr:cNvSpPr txBox="1"/>
      </xdr:nvSpPr>
      <xdr:spPr>
        <a:xfrm>
          <a:off x="7686980" y="217782"/>
          <a:ext cx="1946205" cy="25258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</a:t>
          </a:r>
          <a:r>
            <a:rPr lang="es-MX" sz="1100">
              <a:solidFill>
                <a:schemeClr val="bg1"/>
              </a:solidFill>
            </a:rPr>
            <a:t>de</a:t>
          </a:r>
          <a:r>
            <a:rPr lang="es-MX" sz="1100" baseline="0">
              <a:solidFill>
                <a:schemeClr val="bg1"/>
              </a:solidFill>
            </a:rPr>
            <a:t>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157386</xdr:colOff>
      <xdr:row>2</xdr:row>
      <xdr:rowOff>129916</xdr:rowOff>
    </xdr:from>
    <xdr:to>
      <xdr:col>12</xdr:col>
      <xdr:colOff>395111</xdr:colOff>
      <xdr:row>2</xdr:row>
      <xdr:rowOff>141112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EFE5F8-E1A4-4E1B-AF52-C0E0108EBE83}"/>
            </a:ext>
          </a:extLst>
        </xdr:cNvPr>
        <xdr:cNvCxnSpPr/>
      </xdr:nvCxnSpPr>
      <xdr:spPr>
        <a:xfrm>
          <a:off x="7269386" y="487397"/>
          <a:ext cx="2608392" cy="1119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564445</xdr:colOff>
      <xdr:row>2</xdr:row>
      <xdr:rowOff>150519</xdr:rowOff>
    </xdr:from>
    <xdr:to>
      <xdr:col>12</xdr:col>
      <xdr:colOff>178741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80ABF3-195C-4583-8134-A159592AE8BE}"/>
            </a:ext>
          </a:extLst>
        </xdr:cNvPr>
        <xdr:cNvSpPr txBox="1"/>
      </xdr:nvSpPr>
      <xdr:spPr>
        <a:xfrm>
          <a:off x="7676445" y="508000"/>
          <a:ext cx="1984963" cy="38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S.A. de C.V</a:t>
          </a:r>
        </a:p>
        <a:p>
          <a:endParaRPr lang="es-MX" sz="1100"/>
        </a:p>
      </xdr:txBody>
    </xdr:sp>
    <xdr:clientData/>
  </xdr:twoCellAnchor>
  <xdr:twoCellAnchor>
    <xdr:from>
      <xdr:col>1</xdr:col>
      <xdr:colOff>141111</xdr:colOff>
      <xdr:row>4</xdr:row>
      <xdr:rowOff>56444</xdr:rowOff>
    </xdr:from>
    <xdr:to>
      <xdr:col>14</xdr:col>
      <xdr:colOff>37170</xdr:colOff>
      <xdr:row>18</xdr:row>
      <xdr:rowOff>141064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406F489-4BFA-4274-B463-A089AAF0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150519</xdr:colOff>
      <xdr:row>20</xdr:row>
      <xdr:rowOff>37628</xdr:rowOff>
    </xdr:from>
    <xdr:to>
      <xdr:col>8</xdr:col>
      <xdr:colOff>127000</xdr:colOff>
      <xdr:row>35</xdr:row>
      <xdr:rowOff>115453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92B39F7-797E-4034-BB8E-4E0B55A2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220350</xdr:colOff>
      <xdr:row>23</xdr:row>
      <xdr:rowOff>119836</xdr:rowOff>
    </xdr:from>
    <xdr:to>
      <xdr:col>19</xdr:col>
      <xdr:colOff>447187</xdr:colOff>
      <xdr:row>38</xdr:row>
      <xdr:rowOff>22225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920B75C-5FA2-4E20-AF97-E96658C5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578028</xdr:colOff>
      <xdr:row>21</xdr:row>
      <xdr:rowOff>131861</xdr:rowOff>
    </xdr:from>
    <xdr:to>
      <xdr:col>14</xdr:col>
      <xdr:colOff>349428</xdr:colOff>
      <xdr:row>36</xdr:row>
      <xdr:rowOff>115986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FADD63A-D5DB-4720-A8E4-C8B1E6E34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1119" y="4011134"/>
              <a:ext cx="4551218" cy="2755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51955</xdr:colOff>
      <xdr:row>35</xdr:row>
      <xdr:rowOff>57150</xdr:rowOff>
    </xdr:from>
    <xdr:to>
      <xdr:col>8</xdr:col>
      <xdr:colOff>277091</xdr:colOff>
      <xdr:row>59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FBF8390-4CE6-4BCE-B290-97E867D3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112026</xdr:colOff>
      <xdr:row>2</xdr:row>
      <xdr:rowOff>132894</xdr:rowOff>
    </xdr:from>
    <xdr:to>
      <xdr:col>22</xdr:col>
      <xdr:colOff>554130</xdr:colOff>
      <xdr:row>10</xdr:row>
      <xdr:rowOff>30734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 de orden">
              <a:extLst>
                <a:ext uri="{FF2B5EF4-FFF2-40B4-BE49-F238E27FC236}">
                  <a16:creationId xmlns:a16="http://schemas.microsoft.com/office/drawing/2014/main" id="{09A5EAF9-9294-4DD7-8DA9-C9971B89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8296" y="503597"/>
              <a:ext cx="5199456" cy="1380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33473</xdr:colOff>
      <xdr:row>11</xdr:row>
      <xdr:rowOff>104146</xdr:rowOff>
    </xdr:from>
    <xdr:to>
      <xdr:col>24</xdr:col>
      <xdr:colOff>271284</xdr:colOff>
      <xdr:row>19</xdr:row>
      <xdr:rowOff>82063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DDD0BBA9-D806-4216-B86F-DB0F9CB43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77095" y="2143011"/>
              <a:ext cx="1823594" cy="1460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257895</xdr:colOff>
      <xdr:row>11</xdr:row>
      <xdr:rowOff>43939</xdr:rowOff>
    </xdr:from>
    <xdr:to>
      <xdr:col>17</xdr:col>
      <xdr:colOff>694173</xdr:colOff>
      <xdr:row>19</xdr:row>
      <xdr:rowOff>60919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00CCC052-6D49-4E07-ACC2-5C3B037FE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1273" y="2082804"/>
              <a:ext cx="2022062" cy="1499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191231</xdr:colOff>
      <xdr:row>10</xdr:row>
      <xdr:rowOff>163827</xdr:rowOff>
    </xdr:from>
    <xdr:to>
      <xdr:col>21</xdr:col>
      <xdr:colOff>303127</xdr:colOff>
      <xdr:row>18</xdr:row>
      <xdr:rowOff>146329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0B480AF7-DF10-4EF0-8EF5-71EAA3D93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3285" y="2017341"/>
              <a:ext cx="2490572" cy="1465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AppData/Local/Microsoft/Windows/INetCache/IE/VKSYLT2I/Dashboard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903367129627" createdVersion="7" refreshedVersion="7" minRefreshableVersion="3" recordCount="369" xr:uid="{FB7C61F7-1537-4608-BB81-775860824BB2}">
  <cacheSource type="worksheet">
    <worksheetSource ref="B5:R374" sheet=".xlsx]OrdenesDeCompra" r:id="rId2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428436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05B1-B25A-46CE-9D03-F159C7762FAB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19:B28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8BEE2-A517-45FE-931B-4D3C42A64D39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16" firstHeaderRow="1" firstDataRow="1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2909-8DFA-4346-B2EE-372EC1E62200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5:B51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0"/>
  </dataFields>
  <formats count="6">
    <format dxfId="0">
      <pivotArea type="all" dataOnly="0" outline="0" fieldPosition="0"/>
    </format>
    <format dxfId="1">
      <pivotArea field="12" type="button" dataOnly="0" labelOnly="1" outline="0" axis="axisRow" fieldPosition="0"/>
    </format>
    <format dxfId="2">
      <pivotArea dataOnly="0" labelOnly="1" outline="0" axis="axisValues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9CDB-E381-46CD-97E0-885A94C04A6C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71:B77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8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E3AA-9B8A-489B-8E4D-CC592EBE92E2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14487B8-7445-41F2-9E5A-20DFF51CD3D9}" sourceName="Vendedor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1BD46A9-B1E3-4F93-BDCD-48B5F6856340}" sourceName="Regio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FD5B44B-3945-4842-8D14-5901F14543C9}" sourceName="Categoría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BAC79CCC-01EA-43FF-A5AD-DD9E3910E52D}" cache="SegmentaciónDeDatos_Vendedor" caption="Vendedor" style="SlicerStyleDark1" rowHeight="234950"/>
  <slicer name="Region" xr10:uid="{8B623C60-4BBB-42F3-B4E8-78B41FA9A80C}" cache="SegmentaciónDeDatos_Region" caption="Region" style="SlicerStyleDark1" rowHeight="234950"/>
  <slicer name="Categoría" xr10:uid="{225C1065-3DD2-4632-A3E7-05183C95C00D}" cache="SegmentaciónDeDatos_Categoría" caption="Categoría" startItem="7" style="SlicerStyleDark1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587B91F-E042-4BF3-A21B-E0FBF68D4C9E}" sourceName="Fecha de orde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state minimalRefreshVersion="6" lastRefreshVersion="6" pivotCacheId="14284368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FACA039-B30E-4B95-ACDD-075BBE956D56}" cache="NativeTimeline_Fecha_de_orden" caption="Fecha de orden" level="2" selectionLevel="2" scrollPosition="2018-01-20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09A-2ED8-4A7C-8D7A-432862773D72}">
  <dimension ref="A3:E77"/>
  <sheetViews>
    <sheetView topLeftCell="A42" workbookViewId="0">
      <selection activeCell="P10" sqref="P10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5.44140625" bestFit="1" customWidth="1"/>
  </cols>
  <sheetData>
    <row r="3" spans="1:2" x14ac:dyDescent="0.3">
      <c r="A3" s="13" t="s">
        <v>110</v>
      </c>
      <c r="B3" t="s">
        <v>124</v>
      </c>
    </row>
    <row r="4" spans="1:2" x14ac:dyDescent="0.3">
      <c r="A4" s="14" t="s">
        <v>112</v>
      </c>
      <c r="B4" s="15">
        <v>460709.76000000007</v>
      </c>
    </row>
    <row r="5" spans="1:2" x14ac:dyDescent="0.3">
      <c r="A5" s="14" t="s">
        <v>113</v>
      </c>
      <c r="B5" s="15">
        <v>279377</v>
      </c>
    </row>
    <row r="6" spans="1:2" x14ac:dyDescent="0.3">
      <c r="A6" s="14" t="s">
        <v>114</v>
      </c>
      <c r="B6" s="15">
        <v>431936.4</v>
      </c>
    </row>
    <row r="7" spans="1:2" x14ac:dyDescent="0.3">
      <c r="A7" s="14" t="s">
        <v>115</v>
      </c>
      <c r="B7" s="15">
        <v>290805.06</v>
      </c>
    </row>
    <row r="8" spans="1:2" x14ac:dyDescent="0.3">
      <c r="A8" s="14" t="s">
        <v>116</v>
      </c>
      <c r="B8" s="15">
        <v>480298.70000000007</v>
      </c>
    </row>
    <row r="9" spans="1:2" x14ac:dyDescent="0.3">
      <c r="A9" s="14" t="s">
        <v>117</v>
      </c>
      <c r="B9" s="15">
        <v>778422.54</v>
      </c>
    </row>
    <row r="10" spans="1:2" x14ac:dyDescent="0.3">
      <c r="A10" s="14" t="s">
        <v>118</v>
      </c>
      <c r="B10" s="15">
        <v>382459.56</v>
      </c>
    </row>
    <row r="11" spans="1:2" x14ac:dyDescent="0.3">
      <c r="A11" s="14" t="s">
        <v>119</v>
      </c>
      <c r="B11" s="15">
        <v>418900.44</v>
      </c>
    </row>
    <row r="12" spans="1:2" x14ac:dyDescent="0.3">
      <c r="A12" s="14" t="s">
        <v>120</v>
      </c>
      <c r="B12" s="15">
        <v>447299.57999999996</v>
      </c>
    </row>
    <row r="13" spans="1:2" x14ac:dyDescent="0.3">
      <c r="A13" s="14" t="s">
        <v>121</v>
      </c>
      <c r="B13" s="15">
        <v>742470.26</v>
      </c>
    </row>
    <row r="14" spans="1:2" x14ac:dyDescent="0.3">
      <c r="A14" s="14" t="s">
        <v>122</v>
      </c>
      <c r="B14" s="15">
        <v>444828.02</v>
      </c>
    </row>
    <row r="15" spans="1:2" x14ac:dyDescent="0.3">
      <c r="A15" s="14" t="s">
        <v>123</v>
      </c>
      <c r="B15" s="15">
        <v>932998.92</v>
      </c>
    </row>
    <row r="16" spans="1:2" x14ac:dyDescent="0.3">
      <c r="A16" s="14" t="s">
        <v>111</v>
      </c>
      <c r="B16" s="15">
        <v>6090506.2400000002</v>
      </c>
    </row>
    <row r="19" spans="1:5" x14ac:dyDescent="0.3">
      <c r="A19" s="13" t="s">
        <v>110</v>
      </c>
      <c r="B19" t="s">
        <v>124</v>
      </c>
    </row>
    <row r="20" spans="1:5" x14ac:dyDescent="0.3">
      <c r="A20" s="14" t="s">
        <v>70</v>
      </c>
      <c r="B20" s="15">
        <v>1313876.6200000001</v>
      </c>
    </row>
    <row r="21" spans="1:5" x14ac:dyDescent="0.3">
      <c r="A21" s="14" t="s">
        <v>32</v>
      </c>
      <c r="B21" s="15">
        <v>940527</v>
      </c>
    </row>
    <row r="22" spans="1:5" x14ac:dyDescent="0.3">
      <c r="A22" s="14" t="s">
        <v>52</v>
      </c>
      <c r="B22" s="15">
        <v>228907</v>
      </c>
    </row>
    <row r="23" spans="1:5" x14ac:dyDescent="0.3">
      <c r="A23" s="14" t="s">
        <v>75</v>
      </c>
      <c r="B23" s="15">
        <v>575330.14</v>
      </c>
    </row>
    <row r="24" spans="1:5" x14ac:dyDescent="0.3">
      <c r="A24" s="14" t="s">
        <v>64</v>
      </c>
      <c r="B24" s="15">
        <v>523852</v>
      </c>
    </row>
    <row r="25" spans="1:5" x14ac:dyDescent="0.3">
      <c r="A25" s="14" t="s">
        <v>22</v>
      </c>
      <c r="B25" s="15">
        <v>593192.32000000007</v>
      </c>
    </row>
    <row r="26" spans="1:5" x14ac:dyDescent="0.3">
      <c r="A26" s="14" t="s">
        <v>44</v>
      </c>
      <c r="B26" s="15">
        <v>1459392.7600000002</v>
      </c>
    </row>
    <row r="27" spans="1:5" x14ac:dyDescent="0.3">
      <c r="A27" s="14" t="s">
        <v>92</v>
      </c>
      <c r="B27" s="15">
        <v>455428.4</v>
      </c>
    </row>
    <row r="28" spans="1:5" x14ac:dyDescent="0.3">
      <c r="A28" s="14" t="s">
        <v>111</v>
      </c>
      <c r="B28" s="15">
        <v>6090506.2400000002</v>
      </c>
    </row>
    <row r="32" spans="1:5" x14ac:dyDescent="0.3">
      <c r="E32" t="s">
        <v>125</v>
      </c>
    </row>
    <row r="33" spans="1:5" x14ac:dyDescent="0.3">
      <c r="D33" t="s">
        <v>125</v>
      </c>
      <c r="E33" t="s">
        <v>125</v>
      </c>
    </row>
    <row r="34" spans="1:5" x14ac:dyDescent="0.3">
      <c r="D34" t="s">
        <v>125</v>
      </c>
      <c r="E34" t="s">
        <v>125</v>
      </c>
    </row>
    <row r="35" spans="1:5" x14ac:dyDescent="0.3">
      <c r="A35" s="17" t="s">
        <v>110</v>
      </c>
      <c r="B35" s="18" t="s">
        <v>124</v>
      </c>
      <c r="D35" t="s">
        <v>125</v>
      </c>
      <c r="E35" t="s">
        <v>125</v>
      </c>
    </row>
    <row r="36" spans="1:5" x14ac:dyDescent="0.3">
      <c r="A36" s="19" t="s">
        <v>106</v>
      </c>
      <c r="B36" s="15">
        <v>186513.60000000003</v>
      </c>
      <c r="D36" t="s">
        <v>125</v>
      </c>
      <c r="E36" t="s">
        <v>125</v>
      </c>
    </row>
    <row r="37" spans="1:5" x14ac:dyDescent="0.3">
      <c r="A37" s="19" t="s">
        <v>27</v>
      </c>
      <c r="B37" s="15">
        <v>1548079.5399999998</v>
      </c>
      <c r="D37" t="s">
        <v>125</v>
      </c>
      <c r="E37" t="s">
        <v>125</v>
      </c>
    </row>
    <row r="38" spans="1:5" x14ac:dyDescent="0.3">
      <c r="A38" s="19" t="s">
        <v>89</v>
      </c>
      <c r="B38" s="15">
        <v>356518.39999999997</v>
      </c>
      <c r="D38" t="s">
        <v>125</v>
      </c>
      <c r="E38" t="s">
        <v>125</v>
      </c>
    </row>
    <row r="39" spans="1:5" x14ac:dyDescent="0.3">
      <c r="A39" s="19" t="s">
        <v>82</v>
      </c>
      <c r="B39" s="15">
        <v>283892</v>
      </c>
      <c r="D39" t="s">
        <v>125</v>
      </c>
      <c r="E39" t="s">
        <v>125</v>
      </c>
    </row>
    <row r="40" spans="1:5" x14ac:dyDescent="0.3">
      <c r="A40" s="19" t="s">
        <v>54</v>
      </c>
      <c r="B40" s="15">
        <v>249721.5</v>
      </c>
      <c r="D40" t="s">
        <v>125</v>
      </c>
      <c r="E40" t="s">
        <v>125</v>
      </c>
    </row>
    <row r="41" spans="1:5" x14ac:dyDescent="0.3">
      <c r="A41" s="19" t="s">
        <v>29</v>
      </c>
      <c r="B41" s="15">
        <v>391993</v>
      </c>
      <c r="D41" t="s">
        <v>125</v>
      </c>
      <c r="E41" t="s">
        <v>125</v>
      </c>
    </row>
    <row r="42" spans="1:5" x14ac:dyDescent="0.3">
      <c r="A42" s="19" t="s">
        <v>102</v>
      </c>
      <c r="B42" s="15">
        <v>97188</v>
      </c>
      <c r="D42" t="s">
        <v>125</v>
      </c>
      <c r="E42" t="s">
        <v>125</v>
      </c>
    </row>
    <row r="43" spans="1:5" x14ac:dyDescent="0.3">
      <c r="A43" s="19" t="s">
        <v>109</v>
      </c>
      <c r="B43" s="15">
        <v>40376</v>
      </c>
      <c r="D43" t="s">
        <v>125</v>
      </c>
      <c r="E43" t="s">
        <v>125</v>
      </c>
    </row>
    <row r="44" spans="1:5" x14ac:dyDescent="0.3">
      <c r="A44" s="19" t="s">
        <v>80</v>
      </c>
      <c r="B44" s="15">
        <v>721574</v>
      </c>
    </row>
    <row r="45" spans="1:5" x14ac:dyDescent="0.3">
      <c r="A45" s="19" t="s">
        <v>94</v>
      </c>
      <c r="B45" s="15">
        <v>282471</v>
      </c>
    </row>
    <row r="46" spans="1:5" x14ac:dyDescent="0.3">
      <c r="A46" s="19" t="s">
        <v>48</v>
      </c>
      <c r="B46" s="15">
        <v>266750.40000000002</v>
      </c>
    </row>
    <row r="47" spans="1:5" x14ac:dyDescent="0.3">
      <c r="A47" s="19" t="s">
        <v>96</v>
      </c>
      <c r="B47" s="15">
        <v>463814.39999999991</v>
      </c>
    </row>
    <row r="48" spans="1:5" x14ac:dyDescent="0.3">
      <c r="A48" s="19" t="s">
        <v>66</v>
      </c>
      <c r="B48" s="15">
        <v>966000</v>
      </c>
    </row>
    <row r="49" spans="1:5" x14ac:dyDescent="0.3">
      <c r="A49" s="19" t="s">
        <v>60</v>
      </c>
      <c r="B49" s="15">
        <v>235614.39999999997</v>
      </c>
    </row>
    <row r="50" spans="1:5" x14ac:dyDescent="0.3">
      <c r="A50" s="19" t="s">
        <v>18</v>
      </c>
      <c r="B50" s="15"/>
    </row>
    <row r="51" spans="1:5" x14ac:dyDescent="0.3">
      <c r="A51" s="19" t="s">
        <v>111</v>
      </c>
      <c r="B51" s="15">
        <v>6090506.2400000002</v>
      </c>
    </row>
    <row r="57" spans="1:5" x14ac:dyDescent="0.3">
      <c r="A57" s="13" t="s">
        <v>110</v>
      </c>
      <c r="B57" t="s">
        <v>124</v>
      </c>
      <c r="D57" t="s">
        <v>7</v>
      </c>
      <c r="E57" t="s">
        <v>131</v>
      </c>
    </row>
    <row r="58" spans="1:5" x14ac:dyDescent="0.3">
      <c r="A58" s="14" t="s">
        <v>63</v>
      </c>
      <c r="B58" s="15">
        <v>523852</v>
      </c>
      <c r="D58" s="14" t="s">
        <v>63</v>
      </c>
      <c r="E58" s="20">
        <f>GETPIVOTDATA("Ingresos",$A$57,"Estado","Baja California")</f>
        <v>523852</v>
      </c>
    </row>
    <row r="59" spans="1:5" x14ac:dyDescent="0.3">
      <c r="A59" s="14" t="s">
        <v>78</v>
      </c>
      <c r="B59" s="15">
        <v>240856</v>
      </c>
      <c r="D59" s="14" t="s">
        <v>78</v>
      </c>
      <c r="E59" s="20">
        <f>GETPIVOTDATA("Ingresos",$A$57,"Estado","Chihuahua")</f>
        <v>240856</v>
      </c>
    </row>
    <row r="60" spans="1:5" x14ac:dyDescent="0.3">
      <c r="A60" s="14" t="s">
        <v>84</v>
      </c>
      <c r="B60" s="15">
        <v>702034.61999999988</v>
      </c>
      <c r="D60" s="14" t="s">
        <v>84</v>
      </c>
      <c r="E60" s="20">
        <f>GETPIVOTDATA("Ingresos",$A$57,"Estado","Ciudad de México")</f>
        <v>702034.61999999988</v>
      </c>
    </row>
    <row r="61" spans="1:5" x14ac:dyDescent="0.3">
      <c r="A61" s="14" t="s">
        <v>87</v>
      </c>
      <c r="B61" s="15">
        <v>515759.85999999987</v>
      </c>
      <c r="D61" s="14" t="s">
        <v>87</v>
      </c>
      <c r="E61" s="20">
        <f>GETPIVOTDATA("Ingresos",$A$57,"Estado","Coahuila")</f>
        <v>515759.85999999987</v>
      </c>
    </row>
    <row r="62" spans="1:5" x14ac:dyDescent="0.3">
      <c r="A62" s="14" t="s">
        <v>69</v>
      </c>
      <c r="B62" s="15">
        <v>611842.00000000012</v>
      </c>
      <c r="D62" s="14" t="s">
        <v>69</v>
      </c>
      <c r="E62" s="20">
        <f>GETPIVOTDATA("Ingresos",$A$57,"Estado","Estado de México")</f>
        <v>611842.00000000012</v>
      </c>
    </row>
    <row r="63" spans="1:5" x14ac:dyDescent="0.3">
      <c r="A63" s="14" t="s">
        <v>74</v>
      </c>
      <c r="B63" s="15">
        <v>575330.14</v>
      </c>
      <c r="D63" s="14" t="s">
        <v>74</v>
      </c>
      <c r="E63" s="20">
        <f>GETPIVOTDATA("Ingresos",$A$57,"Estado","Guanajuato")</f>
        <v>575330.14</v>
      </c>
    </row>
    <row r="64" spans="1:5" x14ac:dyDescent="0.3">
      <c r="A64" s="14" t="s">
        <v>57</v>
      </c>
      <c r="B64" s="15">
        <v>378075.32</v>
      </c>
      <c r="D64" s="14" t="s">
        <v>57</v>
      </c>
      <c r="E64" s="20">
        <f>GETPIVOTDATA("Ingresos",$A$57,"Estado","Guerrero")</f>
        <v>378075.32</v>
      </c>
    </row>
    <row r="65" spans="1:5" x14ac:dyDescent="0.3">
      <c r="A65" s="14" t="s">
        <v>51</v>
      </c>
      <c r="B65" s="15">
        <v>684335.40000000014</v>
      </c>
      <c r="D65" s="14" t="s">
        <v>51</v>
      </c>
      <c r="E65" s="20">
        <f>GETPIVOTDATA("Ingresos",$A$57,"Estado","Jalisco")</f>
        <v>684335.40000000014</v>
      </c>
    </row>
    <row r="66" spans="1:5" x14ac:dyDescent="0.3">
      <c r="A66" s="14" t="s">
        <v>43</v>
      </c>
      <c r="B66" s="15">
        <v>702776.9</v>
      </c>
      <c r="D66" s="14" t="s">
        <v>43</v>
      </c>
      <c r="E66" s="20">
        <f>GETPIVOTDATA("Ingresos",$A$57,"Estado","Nuevo León")</f>
        <v>702776.9</v>
      </c>
    </row>
    <row r="67" spans="1:5" x14ac:dyDescent="0.3">
      <c r="A67" s="14" t="s">
        <v>31</v>
      </c>
      <c r="B67" s="15">
        <v>940527</v>
      </c>
      <c r="D67" s="14" t="s">
        <v>31</v>
      </c>
      <c r="E67" s="20">
        <f>GETPIVOTDATA("Ingresos",$A$57,"Estado","Querétaro")</f>
        <v>940527</v>
      </c>
    </row>
    <row r="68" spans="1:5" x14ac:dyDescent="0.3">
      <c r="A68" s="14" t="s">
        <v>21</v>
      </c>
      <c r="B68" s="15">
        <v>215117</v>
      </c>
      <c r="D68" s="14" t="s">
        <v>21</v>
      </c>
      <c r="E68" s="20">
        <v>215117</v>
      </c>
    </row>
    <row r="69" spans="1:5" x14ac:dyDescent="0.3">
      <c r="A69" s="14" t="s">
        <v>111</v>
      </c>
      <c r="B69" s="15">
        <v>6090506.2400000002</v>
      </c>
    </row>
    <row r="71" spans="1:5" x14ac:dyDescent="0.3">
      <c r="A71" s="13" t="s">
        <v>110</v>
      </c>
      <c r="B71" t="s">
        <v>124</v>
      </c>
    </row>
    <row r="72" spans="1:5" x14ac:dyDescent="0.3">
      <c r="A72" s="14" t="s">
        <v>127</v>
      </c>
      <c r="B72" s="15">
        <v>2792049.5399999996</v>
      </c>
    </row>
    <row r="73" spans="1:5" x14ac:dyDescent="0.3">
      <c r="A73" s="14" t="s">
        <v>126</v>
      </c>
      <c r="B73" s="15">
        <v>1982414.7000000002</v>
      </c>
    </row>
    <row r="74" spans="1:5" x14ac:dyDescent="0.3">
      <c r="A74" s="14" t="s">
        <v>128</v>
      </c>
      <c r="B74" s="15">
        <v>1024604</v>
      </c>
    </row>
    <row r="75" spans="1:5" x14ac:dyDescent="0.3">
      <c r="A75" s="14" t="s">
        <v>129</v>
      </c>
      <c r="B75" s="15">
        <v>180306</v>
      </c>
    </row>
    <row r="76" spans="1:5" x14ac:dyDescent="0.3">
      <c r="A76" s="14" t="s">
        <v>130</v>
      </c>
      <c r="B76" s="15">
        <v>111132</v>
      </c>
    </row>
    <row r="77" spans="1:5" x14ac:dyDescent="0.3">
      <c r="A77" s="14" t="s">
        <v>111</v>
      </c>
      <c r="B77" s="15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6B3-7B0F-4030-8943-09EA7092BB2A}">
  <dimension ref="A1:AQ79"/>
  <sheetViews>
    <sheetView tabSelected="1" topLeftCell="A9" zoomScale="74" zoomScaleNormal="36" workbookViewId="0">
      <selection activeCell="W36" sqref="W36"/>
    </sheetView>
  </sheetViews>
  <sheetFormatPr baseColWidth="10" defaultRowHeight="14.4" x14ac:dyDescent="0.3"/>
  <cols>
    <col min="1" max="16384" width="11.5546875" style="16"/>
  </cols>
  <sheetData>
    <row r="1" spans="1:4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spans="1:4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</row>
    <row r="8" spans="1:4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 spans="1:4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r="10" spans="1:4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4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</row>
    <row r="14" spans="1:4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spans="1:4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r="19" spans="1:4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</row>
    <row r="35" spans="1:4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</row>
    <row r="36" spans="1:4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</row>
    <row r="37" spans="1:4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</row>
    <row r="38" spans="1:4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</row>
    <row r="41" spans="1:4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</row>
    <row r="42" spans="1:4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</row>
    <row r="43" spans="1:4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</row>
    <row r="44" spans="1:4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4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</row>
    <row r="52" spans="1:4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</row>
    <row r="53" spans="1:4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</row>
    <row r="54" spans="1:4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</row>
    <row r="55" spans="1:4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</row>
    <row r="56" spans="1:4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</row>
    <row r="57" spans="1:4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</row>
    <row r="59" spans="1:4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</row>
    <row r="60" spans="1:4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4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4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4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4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1:43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1:43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3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3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</row>
    <row r="69" spans="1:43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</row>
    <row r="70" spans="1:43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</row>
    <row r="71" spans="1:43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</row>
    <row r="72" spans="1:43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</row>
    <row r="73" spans="1:43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</row>
    <row r="74" spans="1:43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1:43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1:43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3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Q77" s="22"/>
    </row>
    <row r="78" spans="1:43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 spans="1:43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136-DC37-44D4-A891-ABB4B396BB9F}">
  <dimension ref="A1:R374"/>
  <sheetViews>
    <sheetView topLeftCell="A5" zoomScale="71" workbookViewId="0">
      <selection activeCell="I16" sqref="B5:R374"/>
    </sheetView>
  </sheetViews>
  <sheetFormatPr baseColWidth="10" defaultRowHeight="14.4" x14ac:dyDescent="0.3"/>
  <cols>
    <col min="1" max="1" width="7.5546875" customWidth="1"/>
  </cols>
  <sheetData>
    <row r="1" spans="1:18" x14ac:dyDescent="0.3">
      <c r="A1" s="21"/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2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3">
      <c r="A6" s="1"/>
      <c r="B6" s="6">
        <v>1001</v>
      </c>
      <c r="C6" s="7">
        <v>43127</v>
      </c>
      <c r="D6" s="6">
        <v>27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7">
        <v>43129</v>
      </c>
      <c r="K6" s="8" t="s">
        <v>24</v>
      </c>
      <c r="L6" s="8" t="s">
        <v>25</v>
      </c>
      <c r="M6" s="8" t="s">
        <v>26</v>
      </c>
      <c r="N6" s="8" t="s">
        <v>27</v>
      </c>
      <c r="O6" s="9">
        <v>196</v>
      </c>
      <c r="P6" s="8">
        <v>49</v>
      </c>
      <c r="Q6" s="9">
        <v>9604</v>
      </c>
      <c r="R6" s="9">
        <v>931.59</v>
      </c>
    </row>
    <row r="7" spans="1:18" x14ac:dyDescent="0.3">
      <c r="A7" s="1"/>
      <c r="B7" s="10">
        <v>1002</v>
      </c>
      <c r="C7" s="11">
        <v>43127</v>
      </c>
      <c r="D7" s="10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1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2">
        <v>49</v>
      </c>
      <c r="P7" s="1">
        <v>47</v>
      </c>
      <c r="Q7" s="12">
        <v>2303</v>
      </c>
      <c r="R7" s="12">
        <v>232.6</v>
      </c>
    </row>
    <row r="8" spans="1:18" x14ac:dyDescent="0.3">
      <c r="A8" s="1"/>
      <c r="B8" s="6">
        <v>1003</v>
      </c>
      <c r="C8" s="7">
        <v>43104</v>
      </c>
      <c r="D8" s="6">
        <v>4</v>
      </c>
      <c r="E8" s="8" t="s">
        <v>30</v>
      </c>
      <c r="F8" s="8" t="s">
        <v>31</v>
      </c>
      <c r="G8" s="8" t="s">
        <v>31</v>
      </c>
      <c r="H8" s="8" t="s">
        <v>32</v>
      </c>
      <c r="I8" s="8" t="s">
        <v>33</v>
      </c>
      <c r="J8" s="7">
        <v>43106</v>
      </c>
      <c r="K8" s="8" t="s">
        <v>34</v>
      </c>
      <c r="L8" s="8" t="s">
        <v>35</v>
      </c>
      <c r="M8" s="8" t="s">
        <v>36</v>
      </c>
      <c r="N8" s="8" t="s">
        <v>29</v>
      </c>
      <c r="O8" s="9">
        <v>420</v>
      </c>
      <c r="P8" s="8">
        <v>69</v>
      </c>
      <c r="Q8" s="9">
        <v>28980</v>
      </c>
      <c r="R8" s="9">
        <v>2782.08</v>
      </c>
    </row>
    <row r="9" spans="1:18" x14ac:dyDescent="0.3">
      <c r="A9" s="1"/>
      <c r="B9" s="10">
        <v>1004</v>
      </c>
      <c r="C9" s="11">
        <v>43104</v>
      </c>
      <c r="D9" s="10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1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2">
        <v>742</v>
      </c>
      <c r="P9" s="1">
        <v>89</v>
      </c>
      <c r="Q9" s="12">
        <v>66038</v>
      </c>
      <c r="R9" s="12">
        <v>6273.61</v>
      </c>
    </row>
    <row r="10" spans="1:18" x14ac:dyDescent="0.3">
      <c r="A10" s="1"/>
      <c r="B10" s="6">
        <v>1005</v>
      </c>
      <c r="C10" s="7">
        <v>43104</v>
      </c>
      <c r="D10" s="6">
        <v>4</v>
      </c>
      <c r="E10" s="8" t="s">
        <v>30</v>
      </c>
      <c r="F10" s="8" t="s">
        <v>31</v>
      </c>
      <c r="G10" s="8" t="s">
        <v>31</v>
      </c>
      <c r="H10" s="8" t="s">
        <v>32</v>
      </c>
      <c r="I10" s="8" t="s">
        <v>33</v>
      </c>
      <c r="J10" s="7">
        <v>43106</v>
      </c>
      <c r="K10" s="8" t="s">
        <v>34</v>
      </c>
      <c r="L10" s="8" t="s">
        <v>35</v>
      </c>
      <c r="M10" s="8" t="s">
        <v>28</v>
      </c>
      <c r="N10" s="8" t="s">
        <v>29</v>
      </c>
      <c r="O10" s="9">
        <v>49</v>
      </c>
      <c r="P10" s="8">
        <v>11</v>
      </c>
      <c r="Q10" s="9">
        <v>539</v>
      </c>
      <c r="R10" s="9">
        <v>52.28</v>
      </c>
    </row>
    <row r="11" spans="1:18" x14ac:dyDescent="0.3">
      <c r="A11" s="1"/>
      <c r="B11" s="10">
        <v>1006</v>
      </c>
      <c r="C11" s="11">
        <v>43112</v>
      </c>
      <c r="D11" s="10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1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2">
        <v>252</v>
      </c>
      <c r="P11" s="1">
        <v>81</v>
      </c>
      <c r="Q11" s="12">
        <v>20412</v>
      </c>
      <c r="R11" s="12">
        <v>1979.96</v>
      </c>
    </row>
    <row r="12" spans="1:18" x14ac:dyDescent="0.3">
      <c r="A12" s="1"/>
      <c r="B12" s="6">
        <v>1007</v>
      </c>
      <c r="C12" s="7">
        <v>43112</v>
      </c>
      <c r="D12" s="6">
        <v>12</v>
      </c>
      <c r="E12" s="8" t="s">
        <v>38</v>
      </c>
      <c r="F12" s="8" t="s">
        <v>20</v>
      </c>
      <c r="G12" s="8" t="s">
        <v>21</v>
      </c>
      <c r="H12" s="8" t="s">
        <v>22</v>
      </c>
      <c r="I12" s="8" t="s">
        <v>23</v>
      </c>
      <c r="J12" s="7">
        <v>43114</v>
      </c>
      <c r="K12" s="8" t="s">
        <v>24</v>
      </c>
      <c r="L12" s="8" t="s">
        <v>35</v>
      </c>
      <c r="M12" s="8" t="s">
        <v>40</v>
      </c>
      <c r="N12" s="8" t="s">
        <v>27</v>
      </c>
      <c r="O12" s="9">
        <v>644</v>
      </c>
      <c r="P12" s="8">
        <v>44</v>
      </c>
      <c r="Q12" s="9">
        <v>28336</v>
      </c>
      <c r="R12" s="9">
        <v>2776.93</v>
      </c>
    </row>
    <row r="13" spans="1:18" x14ac:dyDescent="0.3">
      <c r="A13" s="1"/>
      <c r="B13" s="10">
        <v>1008</v>
      </c>
      <c r="C13" s="11">
        <v>43108</v>
      </c>
      <c r="D13" s="10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1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2">
        <v>128.80000000000001</v>
      </c>
      <c r="P13" s="1">
        <v>38</v>
      </c>
      <c r="Q13" s="12">
        <v>4894.3999999999996</v>
      </c>
      <c r="R13" s="12">
        <v>504.12</v>
      </c>
    </row>
    <row r="14" spans="1:18" x14ac:dyDescent="0.3">
      <c r="A14" s="1"/>
      <c r="B14" s="6">
        <v>1009</v>
      </c>
      <c r="C14" s="7">
        <v>43104</v>
      </c>
      <c r="D14" s="6">
        <v>4</v>
      </c>
      <c r="E14" s="8" t="s">
        <v>30</v>
      </c>
      <c r="F14" s="8" t="s">
        <v>31</v>
      </c>
      <c r="G14" s="8" t="s">
        <v>31</v>
      </c>
      <c r="H14" s="8" t="s">
        <v>32</v>
      </c>
      <c r="I14" s="8" t="s">
        <v>33</v>
      </c>
      <c r="J14" s="7">
        <v>43106</v>
      </c>
      <c r="K14" s="8" t="s">
        <v>46</v>
      </c>
      <c r="L14" s="8" t="s">
        <v>25</v>
      </c>
      <c r="M14" s="8" t="s">
        <v>47</v>
      </c>
      <c r="N14" s="8" t="s">
        <v>48</v>
      </c>
      <c r="O14" s="9">
        <v>128.80000000000001</v>
      </c>
      <c r="P14" s="8">
        <v>88</v>
      </c>
      <c r="Q14" s="9">
        <v>11334.4</v>
      </c>
      <c r="R14" s="9">
        <v>1110.77</v>
      </c>
    </row>
    <row r="15" spans="1:18" x14ac:dyDescent="0.3">
      <c r="A15" s="1"/>
      <c r="B15" s="10">
        <v>1010</v>
      </c>
      <c r="C15" s="11">
        <v>43129</v>
      </c>
      <c r="D15" s="10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1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2">
        <v>178.5</v>
      </c>
      <c r="P15" s="1">
        <v>94</v>
      </c>
      <c r="Q15" s="12">
        <v>16779</v>
      </c>
      <c r="R15" s="12">
        <v>1711.46</v>
      </c>
    </row>
    <row r="16" spans="1:18" x14ac:dyDescent="0.3">
      <c r="A16" s="1"/>
      <c r="B16" s="6">
        <v>1011</v>
      </c>
      <c r="C16" s="7">
        <v>43103</v>
      </c>
      <c r="D16" s="6">
        <v>3</v>
      </c>
      <c r="E16" s="8" t="s">
        <v>55</v>
      </c>
      <c r="F16" s="8" t="s">
        <v>56</v>
      </c>
      <c r="G16" s="8" t="s">
        <v>57</v>
      </c>
      <c r="H16" s="8" t="s">
        <v>22</v>
      </c>
      <c r="I16" s="8" t="s">
        <v>23</v>
      </c>
      <c r="J16" s="7">
        <v>43105</v>
      </c>
      <c r="K16" s="8" t="s">
        <v>24</v>
      </c>
      <c r="L16" s="8" t="s">
        <v>58</v>
      </c>
      <c r="M16" s="8" t="s">
        <v>59</v>
      </c>
      <c r="N16" s="8" t="s">
        <v>60</v>
      </c>
      <c r="O16" s="9">
        <v>135.1</v>
      </c>
      <c r="P16" s="8">
        <v>91</v>
      </c>
      <c r="Q16" s="9">
        <v>12294.1</v>
      </c>
      <c r="R16" s="9">
        <v>1290.8800000000001</v>
      </c>
    </row>
    <row r="17" spans="1:18" x14ac:dyDescent="0.3">
      <c r="A17" s="1"/>
      <c r="B17" s="10">
        <v>1012</v>
      </c>
      <c r="C17" s="11">
        <v>43106</v>
      </c>
      <c r="D17" s="10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1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2">
        <v>560</v>
      </c>
      <c r="P17" s="1">
        <v>32</v>
      </c>
      <c r="Q17" s="12">
        <v>17920</v>
      </c>
      <c r="R17" s="12">
        <v>1863.68</v>
      </c>
    </row>
    <row r="18" spans="1:18" x14ac:dyDescent="0.3">
      <c r="A18" s="1"/>
      <c r="B18" s="6">
        <v>1013</v>
      </c>
      <c r="C18" s="7">
        <v>43128</v>
      </c>
      <c r="D18" s="6">
        <v>28</v>
      </c>
      <c r="E18" s="8" t="s">
        <v>67</v>
      </c>
      <c r="F18" s="8" t="s">
        <v>68</v>
      </c>
      <c r="G18" s="8" t="s">
        <v>69</v>
      </c>
      <c r="H18" s="8" t="s">
        <v>70</v>
      </c>
      <c r="I18" s="8" t="s">
        <v>71</v>
      </c>
      <c r="J18" s="7">
        <v>43130</v>
      </c>
      <c r="K18" s="8" t="s">
        <v>46</v>
      </c>
      <c r="L18" s="8" t="s">
        <v>25</v>
      </c>
      <c r="M18" s="8" t="s">
        <v>40</v>
      </c>
      <c r="N18" s="8" t="s">
        <v>27</v>
      </c>
      <c r="O18" s="9">
        <v>644</v>
      </c>
      <c r="P18" s="8">
        <v>55</v>
      </c>
      <c r="Q18" s="9">
        <v>35420</v>
      </c>
      <c r="R18" s="9">
        <v>3542</v>
      </c>
    </row>
    <row r="19" spans="1:18" x14ac:dyDescent="0.3">
      <c r="A19" s="1"/>
      <c r="B19" s="10">
        <v>1014</v>
      </c>
      <c r="C19" s="11">
        <v>43108</v>
      </c>
      <c r="D19" s="10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1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2">
        <v>178.5</v>
      </c>
      <c r="P19" s="1">
        <v>47</v>
      </c>
      <c r="Q19" s="12">
        <v>8389.5</v>
      </c>
      <c r="R19" s="12">
        <v>864.12</v>
      </c>
    </row>
    <row r="20" spans="1:18" x14ac:dyDescent="0.3">
      <c r="A20" s="1"/>
      <c r="B20" s="6">
        <v>1015</v>
      </c>
      <c r="C20" s="7">
        <v>43110</v>
      </c>
      <c r="D20" s="6">
        <v>10</v>
      </c>
      <c r="E20" s="8" t="s">
        <v>72</v>
      </c>
      <c r="F20" s="8" t="s">
        <v>73</v>
      </c>
      <c r="G20" s="8" t="s">
        <v>74</v>
      </c>
      <c r="H20" s="8" t="s">
        <v>75</v>
      </c>
      <c r="I20" s="8" t="s">
        <v>33</v>
      </c>
      <c r="J20" s="7">
        <v>43112</v>
      </c>
      <c r="K20" s="8" t="s">
        <v>24</v>
      </c>
      <c r="L20" s="8" t="s">
        <v>35</v>
      </c>
      <c r="M20" s="8" t="s">
        <v>76</v>
      </c>
      <c r="N20" s="8" t="s">
        <v>27</v>
      </c>
      <c r="O20" s="9">
        <v>41.86</v>
      </c>
      <c r="P20" s="8">
        <v>90</v>
      </c>
      <c r="Q20" s="9">
        <v>3767.4</v>
      </c>
      <c r="R20" s="9">
        <v>388.04</v>
      </c>
    </row>
    <row r="21" spans="1:18" x14ac:dyDescent="0.3">
      <c r="A21" s="1"/>
      <c r="B21" s="10">
        <v>1016</v>
      </c>
      <c r="C21" s="11">
        <v>43107</v>
      </c>
      <c r="D21" s="10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0"/>
      <c r="K21" s="1"/>
      <c r="L21" s="1"/>
      <c r="M21" s="1" t="s">
        <v>40</v>
      </c>
      <c r="N21" s="1" t="s">
        <v>27</v>
      </c>
      <c r="O21" s="12">
        <v>644</v>
      </c>
      <c r="P21" s="1">
        <v>24</v>
      </c>
      <c r="Q21" s="12">
        <v>15456</v>
      </c>
      <c r="R21" s="12">
        <v>1545.6</v>
      </c>
    </row>
    <row r="22" spans="1:18" x14ac:dyDescent="0.3">
      <c r="A22" s="1"/>
      <c r="B22" s="6">
        <v>1017</v>
      </c>
      <c r="C22" s="7">
        <v>43110</v>
      </c>
      <c r="D22" s="6">
        <v>10</v>
      </c>
      <c r="E22" s="8" t="s">
        <v>72</v>
      </c>
      <c r="F22" s="8" t="s">
        <v>73</v>
      </c>
      <c r="G22" s="8" t="s">
        <v>74</v>
      </c>
      <c r="H22" s="8" t="s">
        <v>75</v>
      </c>
      <c r="I22" s="8" t="s">
        <v>33</v>
      </c>
      <c r="J22" s="7">
        <v>43112</v>
      </c>
      <c r="K22" s="8" t="s">
        <v>34</v>
      </c>
      <c r="L22" s="8"/>
      <c r="M22" s="8" t="s">
        <v>79</v>
      </c>
      <c r="N22" s="8" t="s">
        <v>80</v>
      </c>
      <c r="O22" s="9">
        <v>350</v>
      </c>
      <c r="P22" s="8">
        <v>34</v>
      </c>
      <c r="Q22" s="9">
        <v>11900</v>
      </c>
      <c r="R22" s="9">
        <v>1130.5</v>
      </c>
    </row>
    <row r="23" spans="1:18" x14ac:dyDescent="0.3">
      <c r="A23" s="1"/>
      <c r="B23" s="10">
        <v>1018</v>
      </c>
      <c r="C23" s="11">
        <v>43110</v>
      </c>
      <c r="D23" s="10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1">
        <v>43112</v>
      </c>
      <c r="K23" s="1" t="s">
        <v>34</v>
      </c>
      <c r="L23" s="1"/>
      <c r="M23" s="1" t="s">
        <v>81</v>
      </c>
      <c r="N23" s="1" t="s">
        <v>82</v>
      </c>
      <c r="O23" s="12">
        <v>308</v>
      </c>
      <c r="P23" s="1">
        <v>17</v>
      </c>
      <c r="Q23" s="12">
        <v>5236</v>
      </c>
      <c r="R23" s="12">
        <v>502.66</v>
      </c>
    </row>
    <row r="24" spans="1:18" x14ac:dyDescent="0.3">
      <c r="A24" s="1"/>
      <c r="B24" s="6">
        <v>1019</v>
      </c>
      <c r="C24" s="7">
        <v>43110</v>
      </c>
      <c r="D24" s="6">
        <v>10</v>
      </c>
      <c r="E24" s="8" t="s">
        <v>72</v>
      </c>
      <c r="F24" s="8" t="s">
        <v>73</v>
      </c>
      <c r="G24" s="8" t="s">
        <v>74</v>
      </c>
      <c r="H24" s="8" t="s">
        <v>75</v>
      </c>
      <c r="I24" s="8" t="s">
        <v>33</v>
      </c>
      <c r="J24" s="7">
        <v>43112</v>
      </c>
      <c r="K24" s="8" t="s">
        <v>34</v>
      </c>
      <c r="L24" s="8"/>
      <c r="M24" s="8" t="s">
        <v>47</v>
      </c>
      <c r="N24" s="8" t="s">
        <v>48</v>
      </c>
      <c r="O24" s="9">
        <v>128.80000000000001</v>
      </c>
      <c r="P24" s="8">
        <v>44</v>
      </c>
      <c r="Q24" s="9">
        <v>5667.2</v>
      </c>
      <c r="R24" s="9">
        <v>589.39</v>
      </c>
    </row>
    <row r="25" spans="1:18" x14ac:dyDescent="0.3">
      <c r="A25" s="1"/>
      <c r="B25" s="10">
        <v>1020</v>
      </c>
      <c r="C25" s="11">
        <v>43111</v>
      </c>
      <c r="D25" s="10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0"/>
      <c r="K25" s="1" t="s">
        <v>46</v>
      </c>
      <c r="L25" s="1"/>
      <c r="M25" s="1" t="s">
        <v>28</v>
      </c>
      <c r="N25" s="1" t="s">
        <v>29</v>
      </c>
      <c r="O25" s="12">
        <v>49</v>
      </c>
      <c r="P25" s="1">
        <v>81</v>
      </c>
      <c r="Q25" s="12">
        <v>3969</v>
      </c>
      <c r="R25" s="12">
        <v>384.99</v>
      </c>
    </row>
    <row r="26" spans="1:18" x14ac:dyDescent="0.3">
      <c r="A26" s="1"/>
      <c r="B26" s="6">
        <v>1021</v>
      </c>
      <c r="C26" s="7">
        <v>43111</v>
      </c>
      <c r="D26" s="6">
        <v>11</v>
      </c>
      <c r="E26" s="8" t="s">
        <v>83</v>
      </c>
      <c r="F26" s="8" t="s">
        <v>84</v>
      </c>
      <c r="G26" s="8" t="s">
        <v>84</v>
      </c>
      <c r="H26" s="8" t="s">
        <v>70</v>
      </c>
      <c r="I26" s="8" t="s">
        <v>71</v>
      </c>
      <c r="J26" s="6"/>
      <c r="K26" s="8" t="s">
        <v>46</v>
      </c>
      <c r="L26" s="8"/>
      <c r="M26" s="8" t="s">
        <v>76</v>
      </c>
      <c r="N26" s="8" t="s">
        <v>27</v>
      </c>
      <c r="O26" s="9">
        <v>41.86</v>
      </c>
      <c r="P26" s="8">
        <v>49</v>
      </c>
      <c r="Q26" s="9">
        <v>2051.14</v>
      </c>
      <c r="R26" s="9">
        <v>211.27</v>
      </c>
    </row>
    <row r="27" spans="1:18" x14ac:dyDescent="0.3">
      <c r="A27" s="1"/>
      <c r="B27" s="10">
        <v>1022</v>
      </c>
      <c r="C27" s="11">
        <v>43101</v>
      </c>
      <c r="D27" s="10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0"/>
      <c r="K27" s="1"/>
      <c r="L27" s="1"/>
      <c r="M27" s="1" t="s">
        <v>39</v>
      </c>
      <c r="N27" s="1" t="s">
        <v>27</v>
      </c>
      <c r="O27" s="12">
        <v>252</v>
      </c>
      <c r="P27" s="1">
        <v>42</v>
      </c>
      <c r="Q27" s="12">
        <v>10584</v>
      </c>
      <c r="R27" s="12">
        <v>1058.4000000000001</v>
      </c>
    </row>
    <row r="28" spans="1:18" x14ac:dyDescent="0.3">
      <c r="A28" s="1"/>
      <c r="B28" s="6">
        <v>1023</v>
      </c>
      <c r="C28" s="7">
        <v>43101</v>
      </c>
      <c r="D28" s="6">
        <v>1</v>
      </c>
      <c r="E28" s="8" t="s">
        <v>85</v>
      </c>
      <c r="F28" s="8" t="s">
        <v>86</v>
      </c>
      <c r="G28" s="8" t="s">
        <v>87</v>
      </c>
      <c r="H28" s="8" t="s">
        <v>44</v>
      </c>
      <c r="I28" s="8" t="s">
        <v>45</v>
      </c>
      <c r="J28" s="6"/>
      <c r="K28" s="8"/>
      <c r="L28" s="8"/>
      <c r="M28" s="8" t="s">
        <v>40</v>
      </c>
      <c r="N28" s="8" t="s">
        <v>27</v>
      </c>
      <c r="O28" s="9">
        <v>644</v>
      </c>
      <c r="P28" s="8">
        <v>58</v>
      </c>
      <c r="Q28" s="9">
        <v>37352</v>
      </c>
      <c r="R28" s="9">
        <v>3772.55</v>
      </c>
    </row>
    <row r="29" spans="1:18" x14ac:dyDescent="0.3">
      <c r="A29" s="1"/>
      <c r="B29" s="10">
        <v>1024</v>
      </c>
      <c r="C29" s="11">
        <v>43101</v>
      </c>
      <c r="D29" s="10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0"/>
      <c r="K29" s="1"/>
      <c r="L29" s="1"/>
      <c r="M29" s="1" t="s">
        <v>76</v>
      </c>
      <c r="N29" s="1" t="s">
        <v>27</v>
      </c>
      <c r="O29" s="12">
        <v>41.86</v>
      </c>
      <c r="P29" s="1">
        <v>67</v>
      </c>
      <c r="Q29" s="12">
        <v>2804.62</v>
      </c>
      <c r="R29" s="12">
        <v>280.45999999999998</v>
      </c>
    </row>
    <row r="30" spans="1:18" x14ac:dyDescent="0.3">
      <c r="A30" s="1"/>
      <c r="B30" s="6">
        <v>1025</v>
      </c>
      <c r="C30" s="7">
        <v>43128</v>
      </c>
      <c r="D30" s="6">
        <v>28</v>
      </c>
      <c r="E30" s="8" t="s">
        <v>67</v>
      </c>
      <c r="F30" s="8" t="s">
        <v>68</v>
      </c>
      <c r="G30" s="8" t="s">
        <v>69</v>
      </c>
      <c r="H30" s="8" t="s">
        <v>70</v>
      </c>
      <c r="I30" s="8" t="s">
        <v>71</v>
      </c>
      <c r="J30" s="7">
        <v>43130</v>
      </c>
      <c r="K30" s="8" t="s">
        <v>46</v>
      </c>
      <c r="L30" s="8" t="s">
        <v>35</v>
      </c>
      <c r="M30" s="8" t="s">
        <v>59</v>
      </c>
      <c r="N30" s="8" t="s">
        <v>60</v>
      </c>
      <c r="O30" s="9">
        <v>135.1</v>
      </c>
      <c r="P30" s="8">
        <v>100</v>
      </c>
      <c r="Q30" s="9">
        <v>13510</v>
      </c>
      <c r="R30" s="9">
        <v>1310.47</v>
      </c>
    </row>
    <row r="31" spans="1:18" x14ac:dyDescent="0.3">
      <c r="A31" s="1"/>
      <c r="B31" s="10">
        <v>1026</v>
      </c>
      <c r="C31" s="11">
        <v>43128</v>
      </c>
      <c r="D31" s="10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1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2">
        <v>257.60000000000002</v>
      </c>
      <c r="P31" s="1">
        <v>63</v>
      </c>
      <c r="Q31" s="12">
        <v>16228.8</v>
      </c>
      <c r="R31" s="12">
        <v>1606.65</v>
      </c>
    </row>
    <row r="32" spans="1:18" x14ac:dyDescent="0.3">
      <c r="A32" s="1"/>
      <c r="B32" s="6">
        <v>1027</v>
      </c>
      <c r="C32" s="7">
        <v>43109</v>
      </c>
      <c r="D32" s="6">
        <v>9</v>
      </c>
      <c r="E32" s="8" t="s">
        <v>90</v>
      </c>
      <c r="F32" s="8" t="s">
        <v>91</v>
      </c>
      <c r="G32" s="8" t="s">
        <v>51</v>
      </c>
      <c r="H32" s="8" t="s">
        <v>92</v>
      </c>
      <c r="I32" s="8" t="s">
        <v>23</v>
      </c>
      <c r="J32" s="7">
        <v>43111</v>
      </c>
      <c r="K32" s="8" t="s">
        <v>34</v>
      </c>
      <c r="L32" s="8" t="s">
        <v>25</v>
      </c>
      <c r="M32" s="8" t="s">
        <v>93</v>
      </c>
      <c r="N32" s="8" t="s">
        <v>94</v>
      </c>
      <c r="O32" s="9">
        <v>273</v>
      </c>
      <c r="P32" s="8">
        <v>57</v>
      </c>
      <c r="Q32" s="9">
        <v>15561</v>
      </c>
      <c r="R32" s="9">
        <v>1540.54</v>
      </c>
    </row>
    <row r="33" spans="1:18" x14ac:dyDescent="0.3">
      <c r="A33" s="1"/>
      <c r="B33" s="10">
        <v>1028</v>
      </c>
      <c r="C33" s="11">
        <v>43109</v>
      </c>
      <c r="D33" s="10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1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2">
        <v>487.2</v>
      </c>
      <c r="P33" s="1">
        <v>81</v>
      </c>
      <c r="Q33" s="12">
        <v>39463.199999999997</v>
      </c>
      <c r="R33" s="12">
        <v>4143.6400000000003</v>
      </c>
    </row>
    <row r="34" spans="1:18" x14ac:dyDescent="0.3">
      <c r="A34" s="1"/>
      <c r="B34" s="6">
        <v>1029</v>
      </c>
      <c r="C34" s="7">
        <v>43106</v>
      </c>
      <c r="D34" s="6">
        <v>6</v>
      </c>
      <c r="E34" s="8" t="s">
        <v>61</v>
      </c>
      <c r="F34" s="8" t="s">
        <v>62</v>
      </c>
      <c r="G34" s="8" t="s">
        <v>63</v>
      </c>
      <c r="H34" s="8" t="s">
        <v>64</v>
      </c>
      <c r="I34" s="8" t="s">
        <v>45</v>
      </c>
      <c r="J34" s="7">
        <v>43108</v>
      </c>
      <c r="K34" s="8" t="s">
        <v>24</v>
      </c>
      <c r="L34" s="8" t="s">
        <v>35</v>
      </c>
      <c r="M34" s="8" t="s">
        <v>26</v>
      </c>
      <c r="N34" s="8" t="s">
        <v>27</v>
      </c>
      <c r="O34" s="9">
        <v>196</v>
      </c>
      <c r="P34" s="8">
        <v>71</v>
      </c>
      <c r="Q34" s="9">
        <v>13916</v>
      </c>
      <c r="R34" s="9">
        <v>1335.94</v>
      </c>
    </row>
    <row r="35" spans="1:18" x14ac:dyDescent="0.3">
      <c r="A35" s="1"/>
      <c r="B35" s="10">
        <v>1030</v>
      </c>
      <c r="C35" s="11">
        <v>43139</v>
      </c>
      <c r="D35" s="10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1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2">
        <v>560</v>
      </c>
      <c r="P35" s="1">
        <v>32</v>
      </c>
      <c r="Q35" s="12">
        <v>17920</v>
      </c>
      <c r="R35" s="12">
        <v>1809.92</v>
      </c>
    </row>
    <row r="36" spans="1:18" x14ac:dyDescent="0.3">
      <c r="A36" s="1"/>
      <c r="B36" s="6">
        <v>1031</v>
      </c>
      <c r="C36" s="7">
        <v>43134</v>
      </c>
      <c r="D36" s="6">
        <v>3</v>
      </c>
      <c r="E36" s="8" t="s">
        <v>55</v>
      </c>
      <c r="F36" s="8" t="s">
        <v>56</v>
      </c>
      <c r="G36" s="8" t="s">
        <v>57</v>
      </c>
      <c r="H36" s="8" t="s">
        <v>22</v>
      </c>
      <c r="I36" s="8" t="s">
        <v>23</v>
      </c>
      <c r="J36" s="7">
        <v>43136</v>
      </c>
      <c r="K36" s="8" t="s">
        <v>24</v>
      </c>
      <c r="L36" s="8" t="s">
        <v>58</v>
      </c>
      <c r="M36" s="8" t="s">
        <v>97</v>
      </c>
      <c r="N36" s="8" t="s">
        <v>82</v>
      </c>
      <c r="O36" s="9">
        <v>140</v>
      </c>
      <c r="P36" s="8">
        <v>63</v>
      </c>
      <c r="Q36" s="9">
        <v>8820</v>
      </c>
      <c r="R36" s="9">
        <v>917.28</v>
      </c>
    </row>
    <row r="37" spans="1:18" x14ac:dyDescent="0.3">
      <c r="A37" s="1"/>
      <c r="B37" s="10">
        <v>1032</v>
      </c>
      <c r="C37" s="11">
        <v>43134</v>
      </c>
      <c r="D37" s="10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1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2">
        <v>560</v>
      </c>
      <c r="P37" s="1">
        <v>30</v>
      </c>
      <c r="Q37" s="12">
        <v>16800</v>
      </c>
      <c r="R37" s="12">
        <v>1680</v>
      </c>
    </row>
    <row r="38" spans="1:18" x14ac:dyDescent="0.3">
      <c r="A38" s="1"/>
      <c r="B38" s="6">
        <v>1033</v>
      </c>
      <c r="C38" s="7">
        <v>43137</v>
      </c>
      <c r="D38" s="6">
        <v>6</v>
      </c>
      <c r="E38" s="8" t="s">
        <v>61</v>
      </c>
      <c r="F38" s="8" t="s">
        <v>62</v>
      </c>
      <c r="G38" s="8" t="s">
        <v>63</v>
      </c>
      <c r="H38" s="8" t="s">
        <v>64</v>
      </c>
      <c r="I38" s="8" t="s">
        <v>45</v>
      </c>
      <c r="J38" s="7">
        <v>43139</v>
      </c>
      <c r="K38" s="8" t="s">
        <v>24</v>
      </c>
      <c r="L38" s="8" t="s">
        <v>35</v>
      </c>
      <c r="M38" s="8"/>
      <c r="N38" s="8" t="s">
        <v>18</v>
      </c>
      <c r="O38" s="8"/>
      <c r="P38" s="8"/>
      <c r="Q38" s="8"/>
      <c r="R38" s="9">
        <v>602</v>
      </c>
    </row>
    <row r="39" spans="1:18" x14ac:dyDescent="0.3">
      <c r="A39" s="1"/>
      <c r="B39" s="10">
        <v>1034</v>
      </c>
      <c r="C39" s="11">
        <v>43159</v>
      </c>
      <c r="D39" s="10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1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2">
        <v>434</v>
      </c>
    </row>
    <row r="40" spans="1:18" x14ac:dyDescent="0.3">
      <c r="A40" s="1"/>
      <c r="B40" s="6">
        <v>1035</v>
      </c>
      <c r="C40" s="7">
        <v>43139</v>
      </c>
      <c r="D40" s="6">
        <v>8</v>
      </c>
      <c r="E40" s="8" t="s">
        <v>41</v>
      </c>
      <c r="F40" s="8" t="s">
        <v>42</v>
      </c>
      <c r="G40" s="8" t="s">
        <v>43</v>
      </c>
      <c r="H40" s="8" t="s">
        <v>44</v>
      </c>
      <c r="I40" s="8" t="s">
        <v>45</v>
      </c>
      <c r="J40" s="7">
        <v>43141</v>
      </c>
      <c r="K40" s="8" t="s">
        <v>46</v>
      </c>
      <c r="L40" s="8" t="s">
        <v>25</v>
      </c>
      <c r="M40" s="8"/>
      <c r="N40" s="8" t="s">
        <v>18</v>
      </c>
      <c r="O40" s="8"/>
      <c r="P40" s="8"/>
      <c r="Q40" s="8"/>
      <c r="R40" s="9">
        <v>644</v>
      </c>
    </row>
    <row r="41" spans="1:18" x14ac:dyDescent="0.3">
      <c r="A41" s="1"/>
      <c r="B41" s="10">
        <v>1036</v>
      </c>
      <c r="C41" s="11">
        <v>43141</v>
      </c>
      <c r="D41" s="10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1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2">
        <v>140</v>
      </c>
      <c r="P41" s="1">
        <v>47</v>
      </c>
      <c r="Q41" s="12">
        <v>6580</v>
      </c>
      <c r="R41" s="12">
        <v>684.32</v>
      </c>
    </row>
    <row r="42" spans="1:18" x14ac:dyDescent="0.3">
      <c r="A42" s="1"/>
      <c r="B42" s="6">
        <v>1038</v>
      </c>
      <c r="C42" s="7">
        <v>43141</v>
      </c>
      <c r="D42" s="6">
        <v>10</v>
      </c>
      <c r="E42" s="8" t="s">
        <v>72</v>
      </c>
      <c r="F42" s="8" t="s">
        <v>73</v>
      </c>
      <c r="G42" s="8" t="s">
        <v>74</v>
      </c>
      <c r="H42" s="8" t="s">
        <v>75</v>
      </c>
      <c r="I42" s="8" t="s">
        <v>33</v>
      </c>
      <c r="J42" s="6"/>
      <c r="K42" s="8" t="s">
        <v>34</v>
      </c>
      <c r="L42" s="8"/>
      <c r="M42" s="8" t="s">
        <v>28</v>
      </c>
      <c r="N42" s="8" t="s">
        <v>29</v>
      </c>
      <c r="O42" s="9">
        <v>49</v>
      </c>
      <c r="P42" s="8">
        <v>49</v>
      </c>
      <c r="Q42" s="9">
        <v>2401</v>
      </c>
      <c r="R42" s="9">
        <v>230.5</v>
      </c>
    </row>
    <row r="43" spans="1:18" x14ac:dyDescent="0.3">
      <c r="A43" s="1"/>
      <c r="B43" s="10">
        <v>1039</v>
      </c>
      <c r="C43" s="11">
        <v>43142</v>
      </c>
      <c r="D43" s="10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0"/>
      <c r="K43" s="1" t="s">
        <v>46</v>
      </c>
      <c r="L43" s="1"/>
      <c r="M43" s="1" t="s">
        <v>65</v>
      </c>
      <c r="N43" s="1" t="s">
        <v>66</v>
      </c>
      <c r="O43" s="12">
        <v>560</v>
      </c>
      <c r="P43" s="1">
        <v>72</v>
      </c>
      <c r="Q43" s="12">
        <v>40320</v>
      </c>
      <c r="R43" s="12">
        <v>3991.68</v>
      </c>
    </row>
    <row r="44" spans="1:18" x14ac:dyDescent="0.3">
      <c r="A44" s="1"/>
      <c r="B44" s="6">
        <v>1040</v>
      </c>
      <c r="C44" s="7">
        <v>43132</v>
      </c>
      <c r="D44" s="6">
        <v>1</v>
      </c>
      <c r="E44" s="8" t="s">
        <v>85</v>
      </c>
      <c r="F44" s="8" t="s">
        <v>86</v>
      </c>
      <c r="G44" s="8" t="s">
        <v>87</v>
      </c>
      <c r="H44" s="8" t="s">
        <v>44</v>
      </c>
      <c r="I44" s="8" t="s">
        <v>45</v>
      </c>
      <c r="J44" s="6"/>
      <c r="K44" s="8" t="s">
        <v>46</v>
      </c>
      <c r="L44" s="8"/>
      <c r="M44" s="8" t="s">
        <v>88</v>
      </c>
      <c r="N44" s="8" t="s">
        <v>89</v>
      </c>
      <c r="O44" s="9">
        <v>257.60000000000002</v>
      </c>
      <c r="P44" s="8">
        <v>13</v>
      </c>
      <c r="Q44" s="9">
        <v>3348.8</v>
      </c>
      <c r="R44" s="9">
        <v>331.53</v>
      </c>
    </row>
    <row r="45" spans="1:18" x14ac:dyDescent="0.3">
      <c r="A45" s="1"/>
      <c r="B45" s="10">
        <v>1041</v>
      </c>
      <c r="C45" s="11">
        <v>43159</v>
      </c>
      <c r="D45" s="10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1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2">
        <v>644</v>
      </c>
      <c r="P45" s="1">
        <v>32</v>
      </c>
      <c r="Q45" s="12">
        <v>20608</v>
      </c>
      <c r="R45" s="12">
        <v>2081.41</v>
      </c>
    </row>
    <row r="46" spans="1:18" x14ac:dyDescent="0.3">
      <c r="A46" s="1"/>
      <c r="B46" s="6">
        <v>1042</v>
      </c>
      <c r="C46" s="7">
        <v>43140</v>
      </c>
      <c r="D46" s="6">
        <v>9</v>
      </c>
      <c r="E46" s="8" t="s">
        <v>90</v>
      </c>
      <c r="F46" s="8" t="s">
        <v>91</v>
      </c>
      <c r="G46" s="8" t="s">
        <v>51</v>
      </c>
      <c r="H46" s="8" t="s">
        <v>92</v>
      </c>
      <c r="I46" s="8" t="s">
        <v>23</v>
      </c>
      <c r="J46" s="7">
        <v>43142</v>
      </c>
      <c r="K46" s="8" t="s">
        <v>34</v>
      </c>
      <c r="L46" s="8" t="s">
        <v>25</v>
      </c>
      <c r="M46" s="8" t="s">
        <v>59</v>
      </c>
      <c r="N46" s="8" t="s">
        <v>60</v>
      </c>
      <c r="O46" s="9">
        <v>135.1</v>
      </c>
      <c r="P46" s="8">
        <v>27</v>
      </c>
      <c r="Q46" s="9">
        <v>3647.7</v>
      </c>
      <c r="R46" s="9">
        <v>346.53</v>
      </c>
    </row>
    <row r="47" spans="1:18" x14ac:dyDescent="0.3">
      <c r="A47" s="1"/>
      <c r="B47" s="10">
        <v>1043</v>
      </c>
      <c r="C47" s="11">
        <v>43137</v>
      </c>
      <c r="D47" s="10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1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2">
        <v>178.5</v>
      </c>
      <c r="P47" s="1">
        <v>71</v>
      </c>
      <c r="Q47" s="12">
        <v>12673.5</v>
      </c>
      <c r="R47" s="12">
        <v>1280.02</v>
      </c>
    </row>
    <row r="48" spans="1:18" x14ac:dyDescent="0.3">
      <c r="A48" s="1"/>
      <c r="B48" s="6">
        <v>1044</v>
      </c>
      <c r="C48" s="7">
        <v>43139</v>
      </c>
      <c r="D48" s="6">
        <v>8</v>
      </c>
      <c r="E48" s="8" t="s">
        <v>41</v>
      </c>
      <c r="F48" s="8" t="s">
        <v>42</v>
      </c>
      <c r="G48" s="8" t="s">
        <v>43</v>
      </c>
      <c r="H48" s="8" t="s">
        <v>44</v>
      </c>
      <c r="I48" s="8" t="s">
        <v>45</v>
      </c>
      <c r="J48" s="7">
        <v>43141</v>
      </c>
      <c r="K48" s="8" t="s">
        <v>24</v>
      </c>
      <c r="L48" s="8" t="s">
        <v>25</v>
      </c>
      <c r="M48" s="8" t="s">
        <v>53</v>
      </c>
      <c r="N48" s="8" t="s">
        <v>54</v>
      </c>
      <c r="O48" s="9">
        <v>178.5</v>
      </c>
      <c r="P48" s="8">
        <v>13</v>
      </c>
      <c r="Q48" s="9">
        <v>2320.5</v>
      </c>
      <c r="R48" s="9">
        <v>220.45</v>
      </c>
    </row>
    <row r="49" spans="1:18" x14ac:dyDescent="0.3">
      <c r="A49" s="1"/>
      <c r="B49" s="10">
        <v>1045</v>
      </c>
      <c r="C49" s="11">
        <v>43156</v>
      </c>
      <c r="D49" s="10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1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2">
        <v>308</v>
      </c>
      <c r="P49" s="1">
        <v>98</v>
      </c>
      <c r="Q49" s="12">
        <v>30184</v>
      </c>
      <c r="R49" s="12">
        <v>2867.48</v>
      </c>
    </row>
    <row r="50" spans="1:18" x14ac:dyDescent="0.3">
      <c r="A50" s="1"/>
      <c r="B50" s="6">
        <v>1046</v>
      </c>
      <c r="C50" s="7">
        <v>43157</v>
      </c>
      <c r="D50" s="6">
        <v>26</v>
      </c>
      <c r="E50" s="8" t="s">
        <v>100</v>
      </c>
      <c r="F50" s="8" t="s">
        <v>84</v>
      </c>
      <c r="G50" s="8" t="s">
        <v>84</v>
      </c>
      <c r="H50" s="8" t="s">
        <v>70</v>
      </c>
      <c r="I50" s="8" t="s">
        <v>71</v>
      </c>
      <c r="J50" s="7">
        <v>43159</v>
      </c>
      <c r="K50" s="8" t="s">
        <v>46</v>
      </c>
      <c r="L50" s="8" t="s">
        <v>35</v>
      </c>
      <c r="M50" s="8" t="s">
        <v>79</v>
      </c>
      <c r="N50" s="8" t="s">
        <v>80</v>
      </c>
      <c r="O50" s="9">
        <v>350</v>
      </c>
      <c r="P50" s="8">
        <v>21</v>
      </c>
      <c r="Q50" s="9">
        <v>7350</v>
      </c>
      <c r="R50" s="9">
        <v>749.7</v>
      </c>
    </row>
    <row r="51" spans="1:18" x14ac:dyDescent="0.3">
      <c r="A51" s="1"/>
      <c r="B51" s="10">
        <v>1047</v>
      </c>
      <c r="C51" s="11">
        <v>43160</v>
      </c>
      <c r="D51" s="10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1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2">
        <v>546</v>
      </c>
      <c r="P51" s="1">
        <v>26</v>
      </c>
      <c r="Q51" s="12">
        <v>14196</v>
      </c>
      <c r="R51" s="12">
        <v>1490.58</v>
      </c>
    </row>
    <row r="52" spans="1:18" x14ac:dyDescent="0.3">
      <c r="A52" s="1"/>
      <c r="B52" s="6">
        <v>1048</v>
      </c>
      <c r="C52" s="7">
        <v>43137</v>
      </c>
      <c r="D52" s="6">
        <v>6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45</v>
      </c>
      <c r="J52" s="7">
        <v>43139</v>
      </c>
      <c r="K52" s="8" t="s">
        <v>46</v>
      </c>
      <c r="L52" s="8" t="s">
        <v>25</v>
      </c>
      <c r="M52" s="8" t="s">
        <v>36</v>
      </c>
      <c r="N52" s="8" t="s">
        <v>29</v>
      </c>
      <c r="O52" s="9">
        <v>420</v>
      </c>
      <c r="P52" s="8">
        <v>96</v>
      </c>
      <c r="Q52" s="9">
        <v>40320</v>
      </c>
      <c r="R52" s="9">
        <v>4152.96</v>
      </c>
    </row>
    <row r="53" spans="1:18" x14ac:dyDescent="0.3">
      <c r="A53" s="1"/>
      <c r="B53" s="10">
        <v>1049</v>
      </c>
      <c r="C53" s="11">
        <v>43137</v>
      </c>
      <c r="D53" s="10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1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2">
        <v>742</v>
      </c>
      <c r="P53" s="1">
        <v>16</v>
      </c>
      <c r="Q53" s="12">
        <v>11872</v>
      </c>
      <c r="R53" s="12">
        <v>1234.69</v>
      </c>
    </row>
    <row r="54" spans="1:18" x14ac:dyDescent="0.3">
      <c r="A54" s="1"/>
      <c r="B54" s="6">
        <v>1050</v>
      </c>
      <c r="C54" s="7">
        <v>43135</v>
      </c>
      <c r="D54" s="6">
        <v>4</v>
      </c>
      <c r="E54" s="8" t="s">
        <v>30</v>
      </c>
      <c r="F54" s="8" t="s">
        <v>31</v>
      </c>
      <c r="G54" s="8" t="s">
        <v>31</v>
      </c>
      <c r="H54" s="8" t="s">
        <v>32</v>
      </c>
      <c r="I54" s="8" t="s">
        <v>33</v>
      </c>
      <c r="J54" s="6"/>
      <c r="K54" s="8"/>
      <c r="L54" s="8"/>
      <c r="M54" s="8" t="s">
        <v>103</v>
      </c>
      <c r="N54" s="8" t="s">
        <v>94</v>
      </c>
      <c r="O54" s="9">
        <v>532</v>
      </c>
      <c r="P54" s="8">
        <v>96</v>
      </c>
      <c r="Q54" s="9">
        <v>51072</v>
      </c>
      <c r="R54" s="9">
        <v>4851.84</v>
      </c>
    </row>
    <row r="55" spans="1:18" x14ac:dyDescent="0.3">
      <c r="A55" s="1"/>
      <c r="B55" s="10">
        <v>1051</v>
      </c>
      <c r="C55" s="11">
        <v>43134</v>
      </c>
      <c r="D55" s="10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0"/>
      <c r="K55" s="1"/>
      <c r="L55" s="1"/>
      <c r="M55" s="1" t="s">
        <v>76</v>
      </c>
      <c r="N55" s="1" t="s">
        <v>27</v>
      </c>
      <c r="O55" s="12">
        <v>41.86</v>
      </c>
      <c r="P55" s="1">
        <v>75</v>
      </c>
      <c r="Q55" s="12">
        <v>3139.5</v>
      </c>
      <c r="R55" s="12">
        <v>323.37</v>
      </c>
    </row>
    <row r="56" spans="1:18" x14ac:dyDescent="0.3">
      <c r="A56" s="1"/>
      <c r="B56" s="6">
        <v>1052</v>
      </c>
      <c r="C56" s="7">
        <v>43168</v>
      </c>
      <c r="D56" s="6">
        <v>9</v>
      </c>
      <c r="E56" s="8" t="s">
        <v>90</v>
      </c>
      <c r="F56" s="8" t="s">
        <v>91</v>
      </c>
      <c r="G56" s="8" t="s">
        <v>51</v>
      </c>
      <c r="H56" s="8" t="s">
        <v>92</v>
      </c>
      <c r="I56" s="8" t="s">
        <v>23</v>
      </c>
      <c r="J56" s="7">
        <v>43170</v>
      </c>
      <c r="K56" s="8" t="s">
        <v>34</v>
      </c>
      <c r="L56" s="8" t="s">
        <v>25</v>
      </c>
      <c r="M56" s="8" t="s">
        <v>93</v>
      </c>
      <c r="N56" s="8" t="s">
        <v>94</v>
      </c>
      <c r="O56" s="9">
        <v>273</v>
      </c>
      <c r="P56" s="8">
        <v>55</v>
      </c>
      <c r="Q56" s="9">
        <v>15015</v>
      </c>
      <c r="R56" s="9">
        <v>1516.52</v>
      </c>
    </row>
    <row r="57" spans="1:18" x14ac:dyDescent="0.3">
      <c r="A57" s="1"/>
      <c r="B57" s="10">
        <v>1053</v>
      </c>
      <c r="C57" s="11">
        <v>43168</v>
      </c>
      <c r="D57" s="10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1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2">
        <v>487.2</v>
      </c>
      <c r="P57" s="1">
        <v>11</v>
      </c>
      <c r="Q57" s="12">
        <v>5359.2</v>
      </c>
      <c r="R57" s="12">
        <v>514.48</v>
      </c>
    </row>
    <row r="58" spans="1:18" x14ac:dyDescent="0.3">
      <c r="A58" s="1"/>
      <c r="B58" s="6">
        <v>1054</v>
      </c>
      <c r="C58" s="7">
        <v>43165</v>
      </c>
      <c r="D58" s="6">
        <v>6</v>
      </c>
      <c r="E58" s="8" t="s">
        <v>61</v>
      </c>
      <c r="F58" s="8" t="s">
        <v>62</v>
      </c>
      <c r="G58" s="8" t="s">
        <v>63</v>
      </c>
      <c r="H58" s="8" t="s">
        <v>64</v>
      </c>
      <c r="I58" s="8" t="s">
        <v>45</v>
      </c>
      <c r="J58" s="7">
        <v>43167</v>
      </c>
      <c r="K58" s="8" t="s">
        <v>24</v>
      </c>
      <c r="L58" s="8" t="s">
        <v>35</v>
      </c>
      <c r="M58" s="8" t="s">
        <v>26</v>
      </c>
      <c r="N58" s="8" t="s">
        <v>27</v>
      </c>
      <c r="O58" s="9">
        <v>196</v>
      </c>
      <c r="P58" s="8">
        <v>53</v>
      </c>
      <c r="Q58" s="9">
        <v>10388</v>
      </c>
      <c r="R58" s="9">
        <v>1007.64</v>
      </c>
    </row>
    <row r="59" spans="1:18" x14ac:dyDescent="0.3">
      <c r="A59" s="1"/>
      <c r="B59" s="10">
        <v>1055</v>
      </c>
      <c r="C59" s="11">
        <v>43167</v>
      </c>
      <c r="D59" s="10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1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2">
        <v>560</v>
      </c>
      <c r="P59" s="1">
        <v>85</v>
      </c>
      <c r="Q59" s="12">
        <v>47600</v>
      </c>
      <c r="R59" s="12">
        <v>4998</v>
      </c>
    </row>
    <row r="60" spans="1:18" x14ac:dyDescent="0.3">
      <c r="A60" s="1"/>
      <c r="B60" s="6">
        <v>1056</v>
      </c>
      <c r="C60" s="7">
        <v>43167</v>
      </c>
      <c r="D60" s="6">
        <v>8</v>
      </c>
      <c r="E60" s="8" t="s">
        <v>41</v>
      </c>
      <c r="F60" s="8" t="s">
        <v>42</v>
      </c>
      <c r="G60" s="8" t="s">
        <v>43</v>
      </c>
      <c r="H60" s="8" t="s">
        <v>44</v>
      </c>
      <c r="I60" s="8" t="s">
        <v>45</v>
      </c>
      <c r="J60" s="7">
        <v>43169</v>
      </c>
      <c r="K60" s="8" t="s">
        <v>24</v>
      </c>
      <c r="L60" s="8" t="s">
        <v>25</v>
      </c>
      <c r="M60" s="8" t="s">
        <v>47</v>
      </c>
      <c r="N60" s="8" t="s">
        <v>48</v>
      </c>
      <c r="O60" s="9">
        <v>128.80000000000001</v>
      </c>
      <c r="P60" s="8">
        <v>97</v>
      </c>
      <c r="Q60" s="9">
        <v>12493.6</v>
      </c>
      <c r="R60" s="9">
        <v>1274.3499999999999</v>
      </c>
    </row>
    <row r="61" spans="1:18" x14ac:dyDescent="0.3">
      <c r="A61" s="1"/>
      <c r="B61" s="10">
        <v>1057</v>
      </c>
      <c r="C61" s="11">
        <v>43184</v>
      </c>
      <c r="D61" s="10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1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2">
        <v>140</v>
      </c>
      <c r="P61" s="1">
        <v>46</v>
      </c>
      <c r="Q61" s="12">
        <v>6440</v>
      </c>
      <c r="R61" s="12">
        <v>650.44000000000005</v>
      </c>
    </row>
    <row r="62" spans="1:18" x14ac:dyDescent="0.3">
      <c r="A62" s="1"/>
      <c r="B62" s="6">
        <v>1058</v>
      </c>
      <c r="C62" s="7">
        <v>43185</v>
      </c>
      <c r="D62" s="6">
        <v>26</v>
      </c>
      <c r="E62" s="8" t="s">
        <v>100</v>
      </c>
      <c r="F62" s="8" t="s">
        <v>84</v>
      </c>
      <c r="G62" s="8" t="s">
        <v>84</v>
      </c>
      <c r="H62" s="8" t="s">
        <v>70</v>
      </c>
      <c r="I62" s="8" t="s">
        <v>71</v>
      </c>
      <c r="J62" s="7">
        <v>43187</v>
      </c>
      <c r="K62" s="8" t="s">
        <v>46</v>
      </c>
      <c r="L62" s="8" t="s">
        <v>35</v>
      </c>
      <c r="M62" s="8" t="s">
        <v>105</v>
      </c>
      <c r="N62" s="8" t="s">
        <v>106</v>
      </c>
      <c r="O62" s="9">
        <v>298.89999999999998</v>
      </c>
      <c r="P62" s="8">
        <v>97</v>
      </c>
      <c r="Q62" s="9">
        <v>28993.3</v>
      </c>
      <c r="R62" s="9">
        <v>2754.36</v>
      </c>
    </row>
    <row r="63" spans="1:18" x14ac:dyDescent="0.3">
      <c r="A63" s="1"/>
      <c r="B63" s="10">
        <v>1059</v>
      </c>
      <c r="C63" s="11">
        <v>43185</v>
      </c>
      <c r="D63" s="10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1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2">
        <v>135.1</v>
      </c>
      <c r="P63" s="1">
        <v>97</v>
      </c>
      <c r="Q63" s="12">
        <v>13104.7</v>
      </c>
      <c r="R63" s="12">
        <v>1336.68</v>
      </c>
    </row>
    <row r="64" spans="1:18" x14ac:dyDescent="0.3">
      <c r="A64" s="1"/>
      <c r="B64" s="6">
        <v>1060</v>
      </c>
      <c r="C64" s="7">
        <v>43185</v>
      </c>
      <c r="D64" s="6">
        <v>26</v>
      </c>
      <c r="E64" s="8" t="s">
        <v>100</v>
      </c>
      <c r="F64" s="8" t="s">
        <v>84</v>
      </c>
      <c r="G64" s="8" t="s">
        <v>84</v>
      </c>
      <c r="H64" s="8" t="s">
        <v>70</v>
      </c>
      <c r="I64" s="8" t="s">
        <v>71</v>
      </c>
      <c r="J64" s="7">
        <v>43187</v>
      </c>
      <c r="K64" s="8" t="s">
        <v>46</v>
      </c>
      <c r="L64" s="8" t="s">
        <v>35</v>
      </c>
      <c r="M64" s="8" t="s">
        <v>88</v>
      </c>
      <c r="N64" s="8" t="s">
        <v>89</v>
      </c>
      <c r="O64" s="9">
        <v>257.60000000000002</v>
      </c>
      <c r="P64" s="8">
        <v>65</v>
      </c>
      <c r="Q64" s="9">
        <v>16744</v>
      </c>
      <c r="R64" s="9">
        <v>1724.63</v>
      </c>
    </row>
    <row r="65" spans="1:18" x14ac:dyDescent="0.3">
      <c r="A65" s="1"/>
      <c r="B65" s="10">
        <v>1061</v>
      </c>
      <c r="C65" s="11">
        <v>43188</v>
      </c>
      <c r="D65" s="10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1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2">
        <v>196</v>
      </c>
      <c r="P65" s="1">
        <v>72</v>
      </c>
      <c r="Q65" s="12">
        <v>14112</v>
      </c>
      <c r="R65" s="12">
        <v>1411.2</v>
      </c>
    </row>
    <row r="66" spans="1:18" x14ac:dyDescent="0.3">
      <c r="A66" s="1"/>
      <c r="B66" s="6">
        <v>1062</v>
      </c>
      <c r="C66" s="7">
        <v>43165</v>
      </c>
      <c r="D66" s="6">
        <v>6</v>
      </c>
      <c r="E66" s="8" t="s">
        <v>61</v>
      </c>
      <c r="F66" s="8" t="s">
        <v>62</v>
      </c>
      <c r="G66" s="8" t="s">
        <v>63</v>
      </c>
      <c r="H66" s="8" t="s">
        <v>64</v>
      </c>
      <c r="I66" s="8" t="s">
        <v>45</v>
      </c>
      <c r="J66" s="7">
        <v>43167</v>
      </c>
      <c r="K66" s="8" t="s">
        <v>46</v>
      </c>
      <c r="L66" s="8" t="s">
        <v>25</v>
      </c>
      <c r="M66" s="8" t="s">
        <v>53</v>
      </c>
      <c r="N66" s="8" t="s">
        <v>54</v>
      </c>
      <c r="O66" s="9">
        <v>178.5</v>
      </c>
      <c r="P66" s="8">
        <v>16</v>
      </c>
      <c r="Q66" s="9">
        <v>2856</v>
      </c>
      <c r="R66" s="9">
        <v>282.74</v>
      </c>
    </row>
    <row r="67" spans="1:18" x14ac:dyDescent="0.3">
      <c r="A67" s="1"/>
      <c r="B67" s="10">
        <v>1064</v>
      </c>
      <c r="C67" s="11">
        <v>43163</v>
      </c>
      <c r="D67" s="10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1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2">
        <v>1134</v>
      </c>
      <c r="P67" s="1">
        <v>77</v>
      </c>
      <c r="Q67" s="12">
        <v>87318</v>
      </c>
      <c r="R67" s="12">
        <v>8993.75</v>
      </c>
    </row>
    <row r="68" spans="1:18" x14ac:dyDescent="0.3">
      <c r="A68" s="1"/>
      <c r="B68" s="6">
        <v>1065</v>
      </c>
      <c r="C68" s="7">
        <v>43163</v>
      </c>
      <c r="D68" s="6">
        <v>4</v>
      </c>
      <c r="E68" s="8" t="s">
        <v>30</v>
      </c>
      <c r="F68" s="8" t="s">
        <v>31</v>
      </c>
      <c r="G68" s="8" t="s">
        <v>31</v>
      </c>
      <c r="H68" s="8" t="s">
        <v>32</v>
      </c>
      <c r="I68" s="8" t="s">
        <v>33</v>
      </c>
      <c r="J68" s="7">
        <v>43165</v>
      </c>
      <c r="K68" s="8" t="s">
        <v>34</v>
      </c>
      <c r="L68" s="8" t="s">
        <v>35</v>
      </c>
      <c r="M68" s="8" t="s">
        <v>108</v>
      </c>
      <c r="N68" s="8" t="s">
        <v>109</v>
      </c>
      <c r="O68" s="9">
        <v>98</v>
      </c>
      <c r="P68" s="8">
        <v>37</v>
      </c>
      <c r="Q68" s="9">
        <v>3626</v>
      </c>
      <c r="R68" s="9">
        <v>344.47</v>
      </c>
    </row>
    <row r="69" spans="1:18" x14ac:dyDescent="0.3">
      <c r="A69" s="1"/>
      <c r="B69" s="10">
        <v>1067</v>
      </c>
      <c r="C69" s="11">
        <v>43167</v>
      </c>
      <c r="D69" s="10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1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2">
        <v>487.2</v>
      </c>
      <c r="P69" s="1">
        <v>63</v>
      </c>
      <c r="Q69" s="12">
        <v>30693.599999999999</v>
      </c>
      <c r="R69" s="12">
        <v>3038.67</v>
      </c>
    </row>
    <row r="70" spans="1:18" x14ac:dyDescent="0.3">
      <c r="A70" s="1"/>
      <c r="B70" s="6">
        <v>1070</v>
      </c>
      <c r="C70" s="7">
        <v>43162</v>
      </c>
      <c r="D70" s="6">
        <v>3</v>
      </c>
      <c r="E70" s="8" t="s">
        <v>55</v>
      </c>
      <c r="F70" s="8" t="s">
        <v>56</v>
      </c>
      <c r="G70" s="8" t="s">
        <v>57</v>
      </c>
      <c r="H70" s="8" t="s">
        <v>22</v>
      </c>
      <c r="I70" s="8" t="s">
        <v>23</v>
      </c>
      <c r="J70" s="7">
        <v>43164</v>
      </c>
      <c r="K70" s="8" t="s">
        <v>24</v>
      </c>
      <c r="L70" s="8" t="s">
        <v>58</v>
      </c>
      <c r="M70" s="8" t="s">
        <v>97</v>
      </c>
      <c r="N70" s="8" t="s">
        <v>82</v>
      </c>
      <c r="O70" s="9">
        <v>140</v>
      </c>
      <c r="P70" s="8">
        <v>48</v>
      </c>
      <c r="Q70" s="9">
        <v>6720</v>
      </c>
      <c r="R70" s="9">
        <v>672</v>
      </c>
    </row>
    <row r="71" spans="1:18" x14ac:dyDescent="0.3">
      <c r="A71" s="1"/>
      <c r="B71" s="10">
        <v>1071</v>
      </c>
      <c r="C71" s="11">
        <v>43162</v>
      </c>
      <c r="D71" s="10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1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2">
        <v>560</v>
      </c>
      <c r="P71" s="1">
        <v>71</v>
      </c>
      <c r="Q71" s="12">
        <v>39760</v>
      </c>
      <c r="R71" s="12">
        <v>4135.04</v>
      </c>
    </row>
    <row r="72" spans="1:18" x14ac:dyDescent="0.3">
      <c r="A72" s="1"/>
      <c r="B72" s="6">
        <v>1075</v>
      </c>
      <c r="C72" s="7">
        <v>43169</v>
      </c>
      <c r="D72" s="6">
        <v>10</v>
      </c>
      <c r="E72" s="8" t="s">
        <v>72</v>
      </c>
      <c r="F72" s="8" t="s">
        <v>73</v>
      </c>
      <c r="G72" s="8" t="s">
        <v>74</v>
      </c>
      <c r="H72" s="8" t="s">
        <v>75</v>
      </c>
      <c r="I72" s="8" t="s">
        <v>33</v>
      </c>
      <c r="J72" s="7">
        <v>43171</v>
      </c>
      <c r="K72" s="8" t="s">
        <v>24</v>
      </c>
      <c r="L72" s="8" t="s">
        <v>35</v>
      </c>
      <c r="M72" s="8" t="s">
        <v>98</v>
      </c>
      <c r="N72" s="8" t="s">
        <v>29</v>
      </c>
      <c r="O72" s="9">
        <v>140</v>
      </c>
      <c r="P72" s="8">
        <v>55</v>
      </c>
      <c r="Q72" s="9">
        <v>7700</v>
      </c>
      <c r="R72" s="9">
        <v>770</v>
      </c>
    </row>
    <row r="73" spans="1:18" x14ac:dyDescent="0.3">
      <c r="A73" s="1"/>
      <c r="B73" s="10">
        <v>1077</v>
      </c>
      <c r="C73" s="11">
        <v>43169</v>
      </c>
      <c r="D73" s="10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0"/>
      <c r="K73" s="1" t="s">
        <v>34</v>
      </c>
      <c r="L73" s="1"/>
      <c r="M73" s="1" t="s">
        <v>28</v>
      </c>
      <c r="N73" s="1" t="s">
        <v>29</v>
      </c>
      <c r="O73" s="12">
        <v>49</v>
      </c>
      <c r="P73" s="1">
        <v>21</v>
      </c>
      <c r="Q73" s="12">
        <v>1029</v>
      </c>
      <c r="R73" s="12">
        <v>102.9</v>
      </c>
    </row>
    <row r="74" spans="1:18" x14ac:dyDescent="0.3">
      <c r="A74" s="1"/>
      <c r="B74" s="6">
        <v>1078</v>
      </c>
      <c r="C74" s="7">
        <v>43170</v>
      </c>
      <c r="D74" s="6">
        <v>11</v>
      </c>
      <c r="E74" s="8" t="s">
        <v>83</v>
      </c>
      <c r="F74" s="8" t="s">
        <v>84</v>
      </c>
      <c r="G74" s="8" t="s">
        <v>84</v>
      </c>
      <c r="H74" s="8" t="s">
        <v>70</v>
      </c>
      <c r="I74" s="8" t="s">
        <v>71</v>
      </c>
      <c r="J74" s="6"/>
      <c r="K74" s="8" t="s">
        <v>46</v>
      </c>
      <c r="L74" s="8"/>
      <c r="M74" s="8" t="s">
        <v>65</v>
      </c>
      <c r="N74" s="8" t="s">
        <v>66</v>
      </c>
      <c r="O74" s="9">
        <v>560</v>
      </c>
      <c r="P74" s="8">
        <v>67</v>
      </c>
      <c r="Q74" s="9">
        <v>37520</v>
      </c>
      <c r="R74" s="9">
        <v>3789.52</v>
      </c>
    </row>
    <row r="75" spans="1:18" x14ac:dyDescent="0.3">
      <c r="A75" s="1"/>
      <c r="B75" s="10">
        <v>1079</v>
      </c>
      <c r="C75" s="11">
        <v>43160</v>
      </c>
      <c r="D75" s="10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0"/>
      <c r="K75" s="1" t="s">
        <v>46</v>
      </c>
      <c r="L75" s="1"/>
      <c r="M75" s="1" t="s">
        <v>88</v>
      </c>
      <c r="N75" s="1" t="s">
        <v>89</v>
      </c>
      <c r="O75" s="12">
        <v>257.60000000000002</v>
      </c>
      <c r="P75" s="1">
        <v>75</v>
      </c>
      <c r="Q75" s="12">
        <v>19320</v>
      </c>
      <c r="R75" s="12">
        <v>1932</v>
      </c>
    </row>
    <row r="76" spans="1:18" x14ac:dyDescent="0.3">
      <c r="A76" s="1"/>
      <c r="B76" s="6">
        <v>1080</v>
      </c>
      <c r="C76" s="7">
        <v>43187</v>
      </c>
      <c r="D76" s="6">
        <v>28</v>
      </c>
      <c r="E76" s="8" t="s">
        <v>67</v>
      </c>
      <c r="F76" s="8" t="s">
        <v>68</v>
      </c>
      <c r="G76" s="8" t="s">
        <v>69</v>
      </c>
      <c r="H76" s="8" t="s">
        <v>70</v>
      </c>
      <c r="I76" s="8" t="s">
        <v>71</v>
      </c>
      <c r="J76" s="7">
        <v>43189</v>
      </c>
      <c r="K76" s="8" t="s">
        <v>46</v>
      </c>
      <c r="L76" s="8" t="s">
        <v>35</v>
      </c>
      <c r="M76" s="8" t="s">
        <v>40</v>
      </c>
      <c r="N76" s="8" t="s">
        <v>27</v>
      </c>
      <c r="O76" s="9">
        <v>644</v>
      </c>
      <c r="P76" s="8">
        <v>17</v>
      </c>
      <c r="Q76" s="9">
        <v>10948</v>
      </c>
      <c r="R76" s="9">
        <v>1127.6400000000001</v>
      </c>
    </row>
    <row r="77" spans="1:18" x14ac:dyDescent="0.3">
      <c r="A77" s="1"/>
      <c r="B77" s="10">
        <v>1081</v>
      </c>
      <c r="C77" s="11">
        <v>43194</v>
      </c>
      <c r="D77" s="10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1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2">
        <v>49</v>
      </c>
      <c r="P77" s="1">
        <v>48</v>
      </c>
      <c r="Q77" s="12">
        <v>2352</v>
      </c>
      <c r="R77" s="12">
        <v>228.14</v>
      </c>
    </row>
    <row r="78" spans="1:18" x14ac:dyDescent="0.3">
      <c r="A78" s="1"/>
      <c r="B78" s="6">
        <v>1082</v>
      </c>
      <c r="C78" s="7">
        <v>43202</v>
      </c>
      <c r="D78" s="6">
        <v>12</v>
      </c>
      <c r="E78" s="8" t="s">
        <v>38</v>
      </c>
      <c r="F78" s="8" t="s">
        <v>20</v>
      </c>
      <c r="G78" s="8" t="s">
        <v>21</v>
      </c>
      <c r="H78" s="8" t="s">
        <v>22</v>
      </c>
      <c r="I78" s="8" t="s">
        <v>23</v>
      </c>
      <c r="J78" s="7">
        <v>43204</v>
      </c>
      <c r="K78" s="8" t="s">
        <v>24</v>
      </c>
      <c r="L78" s="8" t="s">
        <v>35</v>
      </c>
      <c r="M78" s="8" t="s">
        <v>39</v>
      </c>
      <c r="N78" s="8" t="s">
        <v>27</v>
      </c>
      <c r="O78" s="9">
        <v>252</v>
      </c>
      <c r="P78" s="8">
        <v>74</v>
      </c>
      <c r="Q78" s="9">
        <v>18648</v>
      </c>
      <c r="R78" s="9">
        <v>1920.74</v>
      </c>
    </row>
    <row r="79" spans="1:18" x14ac:dyDescent="0.3">
      <c r="A79" s="1"/>
      <c r="B79" s="10">
        <v>1083</v>
      </c>
      <c r="C79" s="11">
        <v>43202</v>
      </c>
      <c r="D79" s="10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1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2">
        <v>644</v>
      </c>
      <c r="P79" s="1">
        <v>96</v>
      </c>
      <c r="Q79" s="12">
        <v>61824</v>
      </c>
      <c r="R79" s="12">
        <v>5996.93</v>
      </c>
    </row>
    <row r="80" spans="1:18" x14ac:dyDescent="0.3">
      <c r="A80" s="1"/>
      <c r="B80" s="6">
        <v>1084</v>
      </c>
      <c r="C80" s="7">
        <v>43198</v>
      </c>
      <c r="D80" s="6">
        <v>8</v>
      </c>
      <c r="E80" s="8" t="s">
        <v>41</v>
      </c>
      <c r="F80" s="8" t="s">
        <v>42</v>
      </c>
      <c r="G80" s="8" t="s">
        <v>43</v>
      </c>
      <c r="H80" s="8" t="s">
        <v>44</v>
      </c>
      <c r="I80" s="8" t="s">
        <v>45</v>
      </c>
      <c r="J80" s="7">
        <v>43200</v>
      </c>
      <c r="K80" s="8" t="s">
        <v>46</v>
      </c>
      <c r="L80" s="8" t="s">
        <v>35</v>
      </c>
      <c r="M80" s="8" t="s">
        <v>47</v>
      </c>
      <c r="N80" s="8" t="s">
        <v>48</v>
      </c>
      <c r="O80" s="9">
        <v>128.80000000000001</v>
      </c>
      <c r="P80" s="8">
        <v>12</v>
      </c>
      <c r="Q80" s="9">
        <v>1545.6</v>
      </c>
      <c r="R80" s="9">
        <v>159.19999999999999</v>
      </c>
    </row>
    <row r="81" spans="1:18" x14ac:dyDescent="0.3">
      <c r="A81" s="1"/>
      <c r="B81" s="10">
        <v>1085</v>
      </c>
      <c r="C81" s="11">
        <v>43194</v>
      </c>
      <c r="D81" s="10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1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2">
        <v>128.80000000000001</v>
      </c>
      <c r="P81" s="1">
        <v>62</v>
      </c>
      <c r="Q81" s="12">
        <v>7985.6</v>
      </c>
      <c r="R81" s="12">
        <v>822.52</v>
      </c>
    </row>
    <row r="82" spans="1:18" x14ac:dyDescent="0.3">
      <c r="A82" s="1"/>
      <c r="B82" s="6">
        <v>1086</v>
      </c>
      <c r="C82" s="7">
        <v>43219</v>
      </c>
      <c r="D82" s="6">
        <v>29</v>
      </c>
      <c r="E82" s="8" t="s">
        <v>49</v>
      </c>
      <c r="F82" s="8" t="s">
        <v>50</v>
      </c>
      <c r="G82" s="8" t="s">
        <v>51</v>
      </c>
      <c r="H82" s="8" t="s">
        <v>52</v>
      </c>
      <c r="I82" s="8" t="s">
        <v>23</v>
      </c>
      <c r="J82" s="7">
        <v>43221</v>
      </c>
      <c r="K82" s="8" t="s">
        <v>24</v>
      </c>
      <c r="L82" s="8" t="s">
        <v>25</v>
      </c>
      <c r="M82" s="8" t="s">
        <v>53</v>
      </c>
      <c r="N82" s="8" t="s">
        <v>54</v>
      </c>
      <c r="O82" s="9">
        <v>178.5</v>
      </c>
      <c r="P82" s="8">
        <v>35</v>
      </c>
      <c r="Q82" s="9">
        <v>6247.5</v>
      </c>
      <c r="R82" s="9">
        <v>643.49</v>
      </c>
    </row>
    <row r="83" spans="1:18" x14ac:dyDescent="0.3">
      <c r="A83" s="1"/>
      <c r="B83" s="10">
        <v>1087</v>
      </c>
      <c r="C83" s="11">
        <v>43193</v>
      </c>
      <c r="D83" s="10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1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2">
        <v>135.1</v>
      </c>
      <c r="P83" s="1">
        <v>95</v>
      </c>
      <c r="Q83" s="12">
        <v>12834.5</v>
      </c>
      <c r="R83" s="12">
        <v>1283.45</v>
      </c>
    </row>
    <row r="84" spans="1:18" x14ac:dyDescent="0.3">
      <c r="A84" s="1"/>
      <c r="B84" s="6">
        <v>1088</v>
      </c>
      <c r="C84" s="7">
        <v>43196</v>
      </c>
      <c r="D84" s="6">
        <v>6</v>
      </c>
      <c r="E84" s="8" t="s">
        <v>61</v>
      </c>
      <c r="F84" s="8" t="s">
        <v>62</v>
      </c>
      <c r="G84" s="8" t="s">
        <v>63</v>
      </c>
      <c r="H84" s="8" t="s">
        <v>64</v>
      </c>
      <c r="I84" s="8" t="s">
        <v>45</v>
      </c>
      <c r="J84" s="7">
        <v>43198</v>
      </c>
      <c r="K84" s="8" t="s">
        <v>24</v>
      </c>
      <c r="L84" s="8" t="s">
        <v>35</v>
      </c>
      <c r="M84" s="8" t="s">
        <v>65</v>
      </c>
      <c r="N84" s="8" t="s">
        <v>66</v>
      </c>
      <c r="O84" s="9">
        <v>560</v>
      </c>
      <c r="P84" s="8">
        <v>17</v>
      </c>
      <c r="Q84" s="9">
        <v>9520</v>
      </c>
      <c r="R84" s="9">
        <v>961.52</v>
      </c>
    </row>
    <row r="85" spans="1:18" x14ac:dyDescent="0.3">
      <c r="A85" s="1"/>
      <c r="B85" s="10">
        <v>1089</v>
      </c>
      <c r="C85" s="11">
        <v>43218</v>
      </c>
      <c r="D85" s="10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1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2">
        <v>644</v>
      </c>
      <c r="P85" s="1">
        <v>96</v>
      </c>
      <c r="Q85" s="12">
        <v>61824</v>
      </c>
      <c r="R85" s="12">
        <v>6491.52</v>
      </c>
    </row>
    <row r="86" spans="1:18" x14ac:dyDescent="0.3">
      <c r="A86" s="1"/>
      <c r="B86" s="6">
        <v>1090</v>
      </c>
      <c r="C86" s="7">
        <v>43198</v>
      </c>
      <c r="D86" s="6">
        <v>8</v>
      </c>
      <c r="E86" s="8" t="s">
        <v>41</v>
      </c>
      <c r="F86" s="8" t="s">
        <v>42</v>
      </c>
      <c r="G86" s="8" t="s">
        <v>43</v>
      </c>
      <c r="H86" s="8" t="s">
        <v>44</v>
      </c>
      <c r="I86" s="8" t="s">
        <v>45</v>
      </c>
      <c r="J86" s="7">
        <v>43200</v>
      </c>
      <c r="K86" s="8" t="s">
        <v>46</v>
      </c>
      <c r="L86" s="8" t="s">
        <v>25</v>
      </c>
      <c r="M86" s="8" t="s">
        <v>53</v>
      </c>
      <c r="N86" s="8" t="s">
        <v>54</v>
      </c>
      <c r="O86" s="9">
        <v>178.5</v>
      </c>
      <c r="P86" s="8">
        <v>83</v>
      </c>
      <c r="Q86" s="9">
        <v>14815.5</v>
      </c>
      <c r="R86" s="9">
        <v>1437.1</v>
      </c>
    </row>
    <row r="87" spans="1:18" x14ac:dyDescent="0.3">
      <c r="A87" s="1"/>
      <c r="B87" s="10">
        <v>1091</v>
      </c>
      <c r="C87" s="11">
        <v>43200</v>
      </c>
      <c r="D87" s="10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1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2">
        <v>41.86</v>
      </c>
      <c r="P87" s="1">
        <v>88</v>
      </c>
      <c r="Q87" s="12">
        <v>3683.68</v>
      </c>
      <c r="R87" s="12">
        <v>364.68</v>
      </c>
    </row>
    <row r="88" spans="1:18" x14ac:dyDescent="0.3">
      <c r="A88" s="1"/>
      <c r="B88" s="6">
        <v>1092</v>
      </c>
      <c r="C88" s="7">
        <v>43197</v>
      </c>
      <c r="D88" s="6">
        <v>7</v>
      </c>
      <c r="E88" s="8" t="s">
        <v>77</v>
      </c>
      <c r="F88" s="8" t="s">
        <v>78</v>
      </c>
      <c r="G88" s="8" t="s">
        <v>78</v>
      </c>
      <c r="H88" s="8" t="s">
        <v>44</v>
      </c>
      <c r="I88" s="8" t="s">
        <v>45</v>
      </c>
      <c r="J88" s="6"/>
      <c r="K88" s="8"/>
      <c r="L88" s="8"/>
      <c r="M88" s="8" t="s">
        <v>40</v>
      </c>
      <c r="N88" s="8" t="s">
        <v>27</v>
      </c>
      <c r="O88" s="9">
        <v>644</v>
      </c>
      <c r="P88" s="8">
        <v>59</v>
      </c>
      <c r="Q88" s="9">
        <v>37996</v>
      </c>
      <c r="R88" s="9">
        <v>3989.58</v>
      </c>
    </row>
    <row r="89" spans="1:18" x14ac:dyDescent="0.3">
      <c r="A89" s="1"/>
      <c r="B89" s="10">
        <v>1093</v>
      </c>
      <c r="C89" s="11">
        <v>43200</v>
      </c>
      <c r="D89" s="10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1">
        <v>43202</v>
      </c>
      <c r="K89" s="1" t="s">
        <v>34</v>
      </c>
      <c r="L89" s="1"/>
      <c r="M89" s="1" t="s">
        <v>79</v>
      </c>
      <c r="N89" s="1" t="s">
        <v>80</v>
      </c>
      <c r="O89" s="12">
        <v>350</v>
      </c>
      <c r="P89" s="1">
        <v>27</v>
      </c>
      <c r="Q89" s="12">
        <v>9450</v>
      </c>
      <c r="R89" s="12">
        <v>963.9</v>
      </c>
    </row>
    <row r="90" spans="1:18" x14ac:dyDescent="0.3">
      <c r="A90" s="1"/>
      <c r="B90" s="6">
        <v>1094</v>
      </c>
      <c r="C90" s="7">
        <v>43200</v>
      </c>
      <c r="D90" s="6">
        <v>10</v>
      </c>
      <c r="E90" s="8" t="s">
        <v>72</v>
      </c>
      <c r="F90" s="8" t="s">
        <v>73</v>
      </c>
      <c r="G90" s="8" t="s">
        <v>74</v>
      </c>
      <c r="H90" s="8" t="s">
        <v>75</v>
      </c>
      <c r="I90" s="8" t="s">
        <v>33</v>
      </c>
      <c r="J90" s="7">
        <v>43202</v>
      </c>
      <c r="K90" s="8" t="s">
        <v>34</v>
      </c>
      <c r="L90" s="8"/>
      <c r="M90" s="8" t="s">
        <v>81</v>
      </c>
      <c r="N90" s="8" t="s">
        <v>82</v>
      </c>
      <c r="O90" s="9">
        <v>308</v>
      </c>
      <c r="P90" s="8">
        <v>37</v>
      </c>
      <c r="Q90" s="9">
        <v>11396</v>
      </c>
      <c r="R90" s="9">
        <v>1196.58</v>
      </c>
    </row>
    <row r="91" spans="1:18" x14ac:dyDescent="0.3">
      <c r="A91" s="1"/>
      <c r="B91" s="10">
        <v>1095</v>
      </c>
      <c r="C91" s="11">
        <v>43200</v>
      </c>
      <c r="D91" s="10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1">
        <v>43202</v>
      </c>
      <c r="K91" s="1" t="s">
        <v>34</v>
      </c>
      <c r="L91" s="1"/>
      <c r="M91" s="1" t="s">
        <v>47</v>
      </c>
      <c r="N91" s="1" t="s">
        <v>48</v>
      </c>
      <c r="O91" s="12">
        <v>128.80000000000001</v>
      </c>
      <c r="P91" s="1">
        <v>75</v>
      </c>
      <c r="Q91" s="12">
        <v>9660</v>
      </c>
      <c r="R91" s="12">
        <v>966</v>
      </c>
    </row>
    <row r="92" spans="1:18" x14ac:dyDescent="0.3">
      <c r="A92" s="1"/>
      <c r="B92" s="6">
        <v>1096</v>
      </c>
      <c r="C92" s="7">
        <v>43201</v>
      </c>
      <c r="D92" s="6">
        <v>11</v>
      </c>
      <c r="E92" s="8" t="s">
        <v>83</v>
      </c>
      <c r="F92" s="8" t="s">
        <v>84</v>
      </c>
      <c r="G92" s="8" t="s">
        <v>84</v>
      </c>
      <c r="H92" s="8" t="s">
        <v>70</v>
      </c>
      <c r="I92" s="8" t="s">
        <v>71</v>
      </c>
      <c r="J92" s="6"/>
      <c r="K92" s="8" t="s">
        <v>46</v>
      </c>
      <c r="L92" s="8"/>
      <c r="M92" s="8" t="s">
        <v>28</v>
      </c>
      <c r="N92" s="8" t="s">
        <v>29</v>
      </c>
      <c r="O92" s="9">
        <v>49</v>
      </c>
      <c r="P92" s="8">
        <v>71</v>
      </c>
      <c r="Q92" s="9">
        <v>3479</v>
      </c>
      <c r="R92" s="9">
        <v>337.46</v>
      </c>
    </row>
    <row r="93" spans="1:18" x14ac:dyDescent="0.3">
      <c r="A93" s="1"/>
      <c r="B93" s="10">
        <v>1097</v>
      </c>
      <c r="C93" s="11">
        <v>43201</v>
      </c>
      <c r="D93" s="10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0"/>
      <c r="K93" s="1" t="s">
        <v>46</v>
      </c>
      <c r="L93" s="1"/>
      <c r="M93" s="1" t="s">
        <v>76</v>
      </c>
      <c r="N93" s="1" t="s">
        <v>27</v>
      </c>
      <c r="O93" s="12">
        <v>41.86</v>
      </c>
      <c r="P93" s="1">
        <v>88</v>
      </c>
      <c r="Q93" s="12">
        <v>3683.68</v>
      </c>
      <c r="R93" s="12">
        <v>364.68</v>
      </c>
    </row>
    <row r="94" spans="1:18" x14ac:dyDescent="0.3">
      <c r="A94" s="1"/>
      <c r="B94" s="6">
        <v>1098</v>
      </c>
      <c r="C94" s="7">
        <v>43191</v>
      </c>
      <c r="D94" s="6">
        <v>1</v>
      </c>
      <c r="E94" s="8" t="s">
        <v>85</v>
      </c>
      <c r="F94" s="8" t="s">
        <v>86</v>
      </c>
      <c r="G94" s="8" t="s">
        <v>87</v>
      </c>
      <c r="H94" s="8" t="s">
        <v>44</v>
      </c>
      <c r="I94" s="8" t="s">
        <v>45</v>
      </c>
      <c r="J94" s="6"/>
      <c r="K94" s="8"/>
      <c r="L94" s="8"/>
      <c r="M94" s="8" t="s">
        <v>39</v>
      </c>
      <c r="N94" s="8" t="s">
        <v>27</v>
      </c>
      <c r="O94" s="9">
        <v>252</v>
      </c>
      <c r="P94" s="8">
        <v>55</v>
      </c>
      <c r="Q94" s="9">
        <v>13860</v>
      </c>
      <c r="R94" s="9">
        <v>1358.28</v>
      </c>
    </row>
    <row r="95" spans="1:18" x14ac:dyDescent="0.3">
      <c r="A95" s="1"/>
      <c r="B95" s="10">
        <v>1099</v>
      </c>
      <c r="C95" s="11">
        <v>43249</v>
      </c>
      <c r="D95" s="10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1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2">
        <v>178.5</v>
      </c>
      <c r="P95" s="1">
        <v>14</v>
      </c>
      <c r="Q95" s="12">
        <v>2499</v>
      </c>
      <c r="R95" s="12">
        <v>237.41</v>
      </c>
    </row>
    <row r="96" spans="1:18" x14ac:dyDescent="0.3">
      <c r="A96" s="1"/>
      <c r="B96" s="6">
        <v>1100</v>
      </c>
      <c r="C96" s="7">
        <v>43223</v>
      </c>
      <c r="D96" s="6">
        <v>3</v>
      </c>
      <c r="E96" s="8" t="s">
        <v>55</v>
      </c>
      <c r="F96" s="8" t="s">
        <v>56</v>
      </c>
      <c r="G96" s="8" t="s">
        <v>57</v>
      </c>
      <c r="H96" s="8" t="s">
        <v>22</v>
      </c>
      <c r="I96" s="8" t="s">
        <v>23</v>
      </c>
      <c r="J96" s="7">
        <v>43225</v>
      </c>
      <c r="K96" s="8" t="s">
        <v>24</v>
      </c>
      <c r="L96" s="8" t="s">
        <v>58</v>
      </c>
      <c r="M96" s="8" t="s">
        <v>59</v>
      </c>
      <c r="N96" s="8" t="s">
        <v>60</v>
      </c>
      <c r="O96" s="9">
        <v>135.1</v>
      </c>
      <c r="P96" s="8">
        <v>43</v>
      </c>
      <c r="Q96" s="9">
        <v>5809.3</v>
      </c>
      <c r="R96" s="9">
        <v>592.54999999999995</v>
      </c>
    </row>
    <row r="97" spans="1:18" x14ac:dyDescent="0.3">
      <c r="A97" s="1"/>
      <c r="B97" s="10">
        <v>1101</v>
      </c>
      <c r="C97" s="11">
        <v>43226</v>
      </c>
      <c r="D97" s="10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1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2">
        <v>560</v>
      </c>
      <c r="P97" s="1">
        <v>63</v>
      </c>
      <c r="Q97" s="12">
        <v>35280</v>
      </c>
      <c r="R97" s="12">
        <v>3563.28</v>
      </c>
    </row>
    <row r="98" spans="1:18" x14ac:dyDescent="0.3">
      <c r="A98" s="1"/>
      <c r="B98" s="6">
        <v>1102</v>
      </c>
      <c r="C98" s="7">
        <v>43248</v>
      </c>
      <c r="D98" s="6">
        <v>28</v>
      </c>
      <c r="E98" s="8" t="s">
        <v>67</v>
      </c>
      <c r="F98" s="8" t="s">
        <v>68</v>
      </c>
      <c r="G98" s="8" t="s">
        <v>69</v>
      </c>
      <c r="H98" s="8" t="s">
        <v>70</v>
      </c>
      <c r="I98" s="8" t="s">
        <v>71</v>
      </c>
      <c r="J98" s="7">
        <v>43250</v>
      </c>
      <c r="K98" s="8" t="s">
        <v>46</v>
      </c>
      <c r="L98" s="8" t="s">
        <v>25</v>
      </c>
      <c r="M98" s="8" t="s">
        <v>40</v>
      </c>
      <c r="N98" s="8" t="s">
        <v>27</v>
      </c>
      <c r="O98" s="9">
        <v>644</v>
      </c>
      <c r="P98" s="8">
        <v>36</v>
      </c>
      <c r="Q98" s="9">
        <v>23184</v>
      </c>
      <c r="R98" s="9">
        <v>2318.4</v>
      </c>
    </row>
    <row r="99" spans="1:18" x14ac:dyDescent="0.3">
      <c r="A99" s="1"/>
      <c r="B99" s="10">
        <v>1103</v>
      </c>
      <c r="C99" s="11">
        <v>43228</v>
      </c>
      <c r="D99" s="10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1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2">
        <v>178.5</v>
      </c>
      <c r="P99" s="1">
        <v>41</v>
      </c>
      <c r="Q99" s="12">
        <v>7318.5</v>
      </c>
      <c r="R99" s="12">
        <v>761.12</v>
      </c>
    </row>
    <row r="100" spans="1:18" x14ac:dyDescent="0.3">
      <c r="A100" s="1"/>
      <c r="B100" s="6">
        <v>1104</v>
      </c>
      <c r="C100" s="7">
        <v>43230</v>
      </c>
      <c r="D100" s="6">
        <v>10</v>
      </c>
      <c r="E100" s="8" t="s">
        <v>72</v>
      </c>
      <c r="F100" s="8" t="s">
        <v>73</v>
      </c>
      <c r="G100" s="8" t="s">
        <v>74</v>
      </c>
      <c r="H100" s="8" t="s">
        <v>75</v>
      </c>
      <c r="I100" s="8" t="s">
        <v>33</v>
      </c>
      <c r="J100" s="7">
        <v>43232</v>
      </c>
      <c r="K100" s="8" t="s">
        <v>24</v>
      </c>
      <c r="L100" s="8" t="s">
        <v>35</v>
      </c>
      <c r="M100" s="8" t="s">
        <v>76</v>
      </c>
      <c r="N100" s="8" t="s">
        <v>27</v>
      </c>
      <c r="O100" s="9">
        <v>41.86</v>
      </c>
      <c r="P100" s="8">
        <v>35</v>
      </c>
      <c r="Q100" s="9">
        <v>1465.1</v>
      </c>
      <c r="R100" s="9">
        <v>143.58000000000001</v>
      </c>
    </row>
    <row r="101" spans="1:18" x14ac:dyDescent="0.3">
      <c r="A101" s="1"/>
      <c r="B101" s="10">
        <v>1105</v>
      </c>
      <c r="C101" s="11">
        <v>43227</v>
      </c>
      <c r="D101" s="10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0"/>
      <c r="K101" s="1"/>
      <c r="L101" s="1"/>
      <c r="M101" s="1" t="s">
        <v>40</v>
      </c>
      <c r="N101" s="1" t="s">
        <v>27</v>
      </c>
      <c r="O101" s="12">
        <v>644</v>
      </c>
      <c r="P101" s="1">
        <v>31</v>
      </c>
      <c r="Q101" s="12">
        <v>19964</v>
      </c>
      <c r="R101" s="12">
        <v>1916.54</v>
      </c>
    </row>
    <row r="102" spans="1:18" x14ac:dyDescent="0.3">
      <c r="A102" s="1"/>
      <c r="B102" s="6">
        <v>1106</v>
      </c>
      <c r="C102" s="7">
        <v>43230</v>
      </c>
      <c r="D102" s="6">
        <v>10</v>
      </c>
      <c r="E102" s="8" t="s">
        <v>72</v>
      </c>
      <c r="F102" s="8" t="s">
        <v>73</v>
      </c>
      <c r="G102" s="8" t="s">
        <v>74</v>
      </c>
      <c r="H102" s="8" t="s">
        <v>75</v>
      </c>
      <c r="I102" s="8" t="s">
        <v>33</v>
      </c>
      <c r="J102" s="7">
        <v>43232</v>
      </c>
      <c r="K102" s="8" t="s">
        <v>34</v>
      </c>
      <c r="L102" s="8"/>
      <c r="M102" s="8" t="s">
        <v>79</v>
      </c>
      <c r="N102" s="8" t="s">
        <v>80</v>
      </c>
      <c r="O102" s="9">
        <v>350</v>
      </c>
      <c r="P102" s="8">
        <v>52</v>
      </c>
      <c r="Q102" s="9">
        <v>18200</v>
      </c>
      <c r="R102" s="9">
        <v>1729</v>
      </c>
    </row>
    <row r="103" spans="1:18" x14ac:dyDescent="0.3">
      <c r="A103" s="1"/>
      <c r="B103" s="10">
        <v>1107</v>
      </c>
      <c r="C103" s="11">
        <v>43230</v>
      </c>
      <c r="D103" s="10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1">
        <v>43232</v>
      </c>
      <c r="K103" s="1" t="s">
        <v>34</v>
      </c>
      <c r="L103" s="1"/>
      <c r="M103" s="1" t="s">
        <v>81</v>
      </c>
      <c r="N103" s="1" t="s">
        <v>82</v>
      </c>
      <c r="O103" s="12">
        <v>308</v>
      </c>
      <c r="P103" s="1">
        <v>30</v>
      </c>
      <c r="Q103" s="12">
        <v>9240</v>
      </c>
      <c r="R103" s="12">
        <v>942.48</v>
      </c>
    </row>
    <row r="104" spans="1:18" x14ac:dyDescent="0.3">
      <c r="A104" s="1"/>
      <c r="B104" s="6">
        <v>1108</v>
      </c>
      <c r="C104" s="7">
        <v>43230</v>
      </c>
      <c r="D104" s="6">
        <v>10</v>
      </c>
      <c r="E104" s="8" t="s">
        <v>72</v>
      </c>
      <c r="F104" s="8" t="s">
        <v>73</v>
      </c>
      <c r="G104" s="8" t="s">
        <v>74</v>
      </c>
      <c r="H104" s="8" t="s">
        <v>75</v>
      </c>
      <c r="I104" s="8" t="s">
        <v>33</v>
      </c>
      <c r="J104" s="7">
        <v>43232</v>
      </c>
      <c r="K104" s="8" t="s">
        <v>34</v>
      </c>
      <c r="L104" s="8"/>
      <c r="M104" s="8" t="s">
        <v>47</v>
      </c>
      <c r="N104" s="8" t="s">
        <v>48</v>
      </c>
      <c r="O104" s="9">
        <v>128.80000000000001</v>
      </c>
      <c r="P104" s="8">
        <v>41</v>
      </c>
      <c r="Q104" s="9">
        <v>5280.8</v>
      </c>
      <c r="R104" s="9">
        <v>538.64</v>
      </c>
    </row>
    <row r="105" spans="1:18" x14ac:dyDescent="0.3">
      <c r="A105" s="1"/>
      <c r="B105" s="10">
        <v>1109</v>
      </c>
      <c r="C105" s="11">
        <v>43231</v>
      </c>
      <c r="D105" s="10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0"/>
      <c r="K105" s="1" t="s">
        <v>46</v>
      </c>
      <c r="L105" s="1"/>
      <c r="M105" s="1" t="s">
        <v>28</v>
      </c>
      <c r="N105" s="1" t="s">
        <v>29</v>
      </c>
      <c r="O105" s="12">
        <v>49</v>
      </c>
      <c r="P105" s="1">
        <v>44</v>
      </c>
      <c r="Q105" s="12">
        <v>2156</v>
      </c>
      <c r="R105" s="12">
        <v>213.44</v>
      </c>
    </row>
    <row r="106" spans="1:18" x14ac:dyDescent="0.3">
      <c r="A106" s="1"/>
      <c r="B106" s="6">
        <v>1110</v>
      </c>
      <c r="C106" s="7">
        <v>43231</v>
      </c>
      <c r="D106" s="6">
        <v>11</v>
      </c>
      <c r="E106" s="8" t="s">
        <v>83</v>
      </c>
      <c r="F106" s="8" t="s">
        <v>84</v>
      </c>
      <c r="G106" s="8" t="s">
        <v>84</v>
      </c>
      <c r="H106" s="8" t="s">
        <v>70</v>
      </c>
      <c r="I106" s="8" t="s">
        <v>71</v>
      </c>
      <c r="J106" s="6"/>
      <c r="K106" s="8" t="s">
        <v>46</v>
      </c>
      <c r="L106" s="8"/>
      <c r="M106" s="8" t="s">
        <v>76</v>
      </c>
      <c r="N106" s="8" t="s">
        <v>27</v>
      </c>
      <c r="O106" s="9">
        <v>41.86</v>
      </c>
      <c r="P106" s="8">
        <v>77</v>
      </c>
      <c r="Q106" s="9">
        <v>3223.22</v>
      </c>
      <c r="R106" s="9">
        <v>322.32</v>
      </c>
    </row>
    <row r="107" spans="1:18" x14ac:dyDescent="0.3">
      <c r="A107" s="1"/>
      <c r="B107" s="10">
        <v>1111</v>
      </c>
      <c r="C107" s="11">
        <v>43221</v>
      </c>
      <c r="D107" s="10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0"/>
      <c r="K107" s="1"/>
      <c r="L107" s="1"/>
      <c r="M107" s="1" t="s">
        <v>39</v>
      </c>
      <c r="N107" s="1" t="s">
        <v>27</v>
      </c>
      <c r="O107" s="12">
        <v>252</v>
      </c>
      <c r="P107" s="1">
        <v>29</v>
      </c>
      <c r="Q107" s="12">
        <v>7308</v>
      </c>
      <c r="R107" s="12">
        <v>738.11</v>
      </c>
    </row>
    <row r="108" spans="1:18" x14ac:dyDescent="0.3">
      <c r="A108" s="1"/>
      <c r="B108" s="6">
        <v>1112</v>
      </c>
      <c r="C108" s="7">
        <v>43221</v>
      </c>
      <c r="D108" s="6">
        <v>1</v>
      </c>
      <c r="E108" s="8" t="s">
        <v>85</v>
      </c>
      <c r="F108" s="8" t="s">
        <v>86</v>
      </c>
      <c r="G108" s="8" t="s">
        <v>87</v>
      </c>
      <c r="H108" s="8" t="s">
        <v>44</v>
      </c>
      <c r="I108" s="8" t="s">
        <v>45</v>
      </c>
      <c r="J108" s="6"/>
      <c r="K108" s="8"/>
      <c r="L108" s="8"/>
      <c r="M108" s="8" t="s">
        <v>40</v>
      </c>
      <c r="N108" s="8" t="s">
        <v>27</v>
      </c>
      <c r="O108" s="9">
        <v>644</v>
      </c>
      <c r="P108" s="8">
        <v>77</v>
      </c>
      <c r="Q108" s="9">
        <v>49588</v>
      </c>
      <c r="R108" s="9">
        <v>5157.1499999999996</v>
      </c>
    </row>
    <row r="109" spans="1:18" x14ac:dyDescent="0.3">
      <c r="A109" s="1"/>
      <c r="B109" s="10">
        <v>1113</v>
      </c>
      <c r="C109" s="11">
        <v>43221</v>
      </c>
      <c r="D109" s="10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0"/>
      <c r="K109" s="1"/>
      <c r="L109" s="1"/>
      <c r="M109" s="1" t="s">
        <v>76</v>
      </c>
      <c r="N109" s="1" t="s">
        <v>27</v>
      </c>
      <c r="O109" s="12">
        <v>41.86</v>
      </c>
      <c r="P109" s="1">
        <v>73</v>
      </c>
      <c r="Q109" s="12">
        <v>3055.78</v>
      </c>
      <c r="R109" s="12">
        <v>305.58</v>
      </c>
    </row>
    <row r="110" spans="1:18" x14ac:dyDescent="0.3">
      <c r="A110" s="1"/>
      <c r="B110" s="6">
        <v>1114</v>
      </c>
      <c r="C110" s="7">
        <v>43248</v>
      </c>
      <c r="D110" s="6">
        <v>28</v>
      </c>
      <c r="E110" s="8" t="s">
        <v>67</v>
      </c>
      <c r="F110" s="8" t="s">
        <v>68</v>
      </c>
      <c r="G110" s="8" t="s">
        <v>69</v>
      </c>
      <c r="H110" s="8" t="s">
        <v>70</v>
      </c>
      <c r="I110" s="8" t="s">
        <v>71</v>
      </c>
      <c r="J110" s="7">
        <v>43250</v>
      </c>
      <c r="K110" s="8" t="s">
        <v>46</v>
      </c>
      <c r="L110" s="8" t="s">
        <v>35</v>
      </c>
      <c r="M110" s="8" t="s">
        <v>59</v>
      </c>
      <c r="N110" s="8" t="s">
        <v>60</v>
      </c>
      <c r="O110" s="9">
        <v>135.1</v>
      </c>
      <c r="P110" s="8">
        <v>74</v>
      </c>
      <c r="Q110" s="9">
        <v>9997.4</v>
      </c>
      <c r="R110" s="9">
        <v>949.75</v>
      </c>
    </row>
    <row r="111" spans="1:18" x14ac:dyDescent="0.3">
      <c r="A111" s="1"/>
      <c r="B111" s="10">
        <v>1115</v>
      </c>
      <c r="C111" s="11">
        <v>43248</v>
      </c>
      <c r="D111" s="10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1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2">
        <v>257.60000000000002</v>
      </c>
      <c r="P111" s="1">
        <v>25</v>
      </c>
      <c r="Q111" s="12">
        <v>6440</v>
      </c>
      <c r="R111" s="12">
        <v>650.44000000000005</v>
      </c>
    </row>
    <row r="112" spans="1:18" x14ac:dyDescent="0.3">
      <c r="A112" s="1"/>
      <c r="B112" s="6">
        <v>1116</v>
      </c>
      <c r="C112" s="7">
        <v>43229</v>
      </c>
      <c r="D112" s="6">
        <v>9</v>
      </c>
      <c r="E112" s="8" t="s">
        <v>90</v>
      </c>
      <c r="F112" s="8" t="s">
        <v>91</v>
      </c>
      <c r="G112" s="8" t="s">
        <v>51</v>
      </c>
      <c r="H112" s="8" t="s">
        <v>92</v>
      </c>
      <c r="I112" s="8" t="s">
        <v>23</v>
      </c>
      <c r="J112" s="7">
        <v>43231</v>
      </c>
      <c r="K112" s="8" t="s">
        <v>34</v>
      </c>
      <c r="L112" s="8" t="s">
        <v>25</v>
      </c>
      <c r="M112" s="8" t="s">
        <v>93</v>
      </c>
      <c r="N112" s="8" t="s">
        <v>94</v>
      </c>
      <c r="O112" s="9">
        <v>273</v>
      </c>
      <c r="P112" s="8">
        <v>82</v>
      </c>
      <c r="Q112" s="9">
        <v>22386</v>
      </c>
      <c r="R112" s="9">
        <v>2149.06</v>
      </c>
    </row>
    <row r="113" spans="1:18" x14ac:dyDescent="0.3">
      <c r="A113" s="1"/>
      <c r="B113" s="10">
        <v>1117</v>
      </c>
      <c r="C113" s="11">
        <v>43229</v>
      </c>
      <c r="D113" s="10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1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2">
        <v>487.2</v>
      </c>
      <c r="P113" s="1">
        <v>37</v>
      </c>
      <c r="Q113" s="12">
        <v>18026.400000000001</v>
      </c>
      <c r="R113" s="12">
        <v>1856.72</v>
      </c>
    </row>
    <row r="114" spans="1:18" x14ac:dyDescent="0.3">
      <c r="A114" s="1"/>
      <c r="B114" s="6">
        <v>1118</v>
      </c>
      <c r="C114" s="7">
        <v>43226</v>
      </c>
      <c r="D114" s="6">
        <v>6</v>
      </c>
      <c r="E114" s="8" t="s">
        <v>61</v>
      </c>
      <c r="F114" s="8" t="s">
        <v>62</v>
      </c>
      <c r="G114" s="8" t="s">
        <v>63</v>
      </c>
      <c r="H114" s="8" t="s">
        <v>64</v>
      </c>
      <c r="I114" s="8" t="s">
        <v>45</v>
      </c>
      <c r="J114" s="7">
        <v>43228</v>
      </c>
      <c r="K114" s="8" t="s">
        <v>24</v>
      </c>
      <c r="L114" s="8" t="s">
        <v>35</v>
      </c>
      <c r="M114" s="8" t="s">
        <v>26</v>
      </c>
      <c r="N114" s="8" t="s">
        <v>27</v>
      </c>
      <c r="O114" s="9">
        <v>196</v>
      </c>
      <c r="P114" s="8">
        <v>84</v>
      </c>
      <c r="Q114" s="9">
        <v>16464</v>
      </c>
      <c r="R114" s="9">
        <v>1580.54</v>
      </c>
    </row>
    <row r="115" spans="1:18" x14ac:dyDescent="0.3">
      <c r="A115" s="1"/>
      <c r="B115" s="10">
        <v>1119</v>
      </c>
      <c r="C115" s="11">
        <v>43228</v>
      </c>
      <c r="D115" s="10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1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2">
        <v>560</v>
      </c>
      <c r="P115" s="1">
        <v>73</v>
      </c>
      <c r="Q115" s="12">
        <v>40880</v>
      </c>
      <c r="R115" s="12">
        <v>3965.36</v>
      </c>
    </row>
    <row r="116" spans="1:18" x14ac:dyDescent="0.3">
      <c r="A116" s="1"/>
      <c r="B116" s="6">
        <v>1120</v>
      </c>
      <c r="C116" s="7">
        <v>43228</v>
      </c>
      <c r="D116" s="6">
        <v>8</v>
      </c>
      <c r="E116" s="8" t="s">
        <v>41</v>
      </c>
      <c r="F116" s="8" t="s">
        <v>42</v>
      </c>
      <c r="G116" s="8" t="s">
        <v>43</v>
      </c>
      <c r="H116" s="8" t="s">
        <v>44</v>
      </c>
      <c r="I116" s="8" t="s">
        <v>45</v>
      </c>
      <c r="J116" s="7">
        <v>43230</v>
      </c>
      <c r="K116" s="8" t="s">
        <v>24</v>
      </c>
      <c r="L116" s="8" t="s">
        <v>25</v>
      </c>
      <c r="M116" s="8" t="s">
        <v>47</v>
      </c>
      <c r="N116" s="8" t="s">
        <v>48</v>
      </c>
      <c r="O116" s="9">
        <v>128.80000000000001</v>
      </c>
      <c r="P116" s="8">
        <v>51</v>
      </c>
      <c r="Q116" s="9">
        <v>6568.8</v>
      </c>
      <c r="R116" s="9">
        <v>624.04</v>
      </c>
    </row>
    <row r="117" spans="1:18" x14ac:dyDescent="0.3">
      <c r="A117" s="1"/>
      <c r="B117" s="10">
        <v>1121</v>
      </c>
      <c r="C117" s="11">
        <v>43245</v>
      </c>
      <c r="D117" s="10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1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2">
        <v>140</v>
      </c>
      <c r="P117" s="1">
        <v>66</v>
      </c>
      <c r="Q117" s="12">
        <v>9240</v>
      </c>
      <c r="R117" s="12">
        <v>960.96</v>
      </c>
    </row>
    <row r="118" spans="1:18" x14ac:dyDescent="0.3">
      <c r="A118" s="1"/>
      <c r="B118" s="6">
        <v>1122</v>
      </c>
      <c r="C118" s="7">
        <v>43246</v>
      </c>
      <c r="D118" s="6">
        <v>26</v>
      </c>
      <c r="E118" s="8" t="s">
        <v>100</v>
      </c>
      <c r="F118" s="8" t="s">
        <v>84</v>
      </c>
      <c r="G118" s="8" t="s">
        <v>84</v>
      </c>
      <c r="H118" s="8" t="s">
        <v>70</v>
      </c>
      <c r="I118" s="8" t="s">
        <v>71</v>
      </c>
      <c r="J118" s="7">
        <v>43248</v>
      </c>
      <c r="K118" s="8" t="s">
        <v>46</v>
      </c>
      <c r="L118" s="8" t="s">
        <v>35</v>
      </c>
      <c r="M118" s="8" t="s">
        <v>105</v>
      </c>
      <c r="N118" s="8" t="s">
        <v>106</v>
      </c>
      <c r="O118" s="9">
        <v>298.89999999999998</v>
      </c>
      <c r="P118" s="8">
        <v>36</v>
      </c>
      <c r="Q118" s="9">
        <v>10760.4</v>
      </c>
      <c r="R118" s="9">
        <v>1043.76</v>
      </c>
    </row>
    <row r="119" spans="1:18" x14ac:dyDescent="0.3">
      <c r="A119" s="1"/>
      <c r="B119" s="10">
        <v>1123</v>
      </c>
      <c r="C119" s="11">
        <v>43246</v>
      </c>
      <c r="D119" s="10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1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2">
        <v>135.1</v>
      </c>
      <c r="P119" s="1">
        <v>87</v>
      </c>
      <c r="Q119" s="12">
        <v>11753.7</v>
      </c>
      <c r="R119" s="12">
        <v>1222.3800000000001</v>
      </c>
    </row>
    <row r="120" spans="1:18" x14ac:dyDescent="0.3">
      <c r="A120" s="1"/>
      <c r="B120" s="6">
        <v>1124</v>
      </c>
      <c r="C120" s="7">
        <v>43246</v>
      </c>
      <c r="D120" s="6">
        <v>26</v>
      </c>
      <c r="E120" s="8" t="s">
        <v>100</v>
      </c>
      <c r="F120" s="8" t="s">
        <v>84</v>
      </c>
      <c r="G120" s="8" t="s">
        <v>84</v>
      </c>
      <c r="H120" s="8" t="s">
        <v>70</v>
      </c>
      <c r="I120" s="8" t="s">
        <v>71</v>
      </c>
      <c r="J120" s="7">
        <v>43248</v>
      </c>
      <c r="K120" s="8" t="s">
        <v>46</v>
      </c>
      <c r="L120" s="8" t="s">
        <v>35</v>
      </c>
      <c r="M120" s="8" t="s">
        <v>88</v>
      </c>
      <c r="N120" s="8" t="s">
        <v>89</v>
      </c>
      <c r="O120" s="9">
        <v>257.60000000000002</v>
      </c>
      <c r="P120" s="8">
        <v>64</v>
      </c>
      <c r="Q120" s="9">
        <v>16486.400000000001</v>
      </c>
      <c r="R120" s="9">
        <v>1615.67</v>
      </c>
    </row>
    <row r="121" spans="1:18" x14ac:dyDescent="0.3">
      <c r="A121" s="1"/>
      <c r="B121" s="10">
        <v>1125</v>
      </c>
      <c r="C121" s="11">
        <v>43249</v>
      </c>
      <c r="D121" s="10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1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2">
        <v>196</v>
      </c>
      <c r="P121" s="1">
        <v>21</v>
      </c>
      <c r="Q121" s="12">
        <v>4116</v>
      </c>
      <c r="R121" s="12">
        <v>432.18</v>
      </c>
    </row>
    <row r="122" spans="1:18" x14ac:dyDescent="0.3">
      <c r="A122" s="1"/>
      <c r="B122" s="6">
        <v>1126</v>
      </c>
      <c r="C122" s="7">
        <v>43226</v>
      </c>
      <c r="D122" s="6">
        <v>6</v>
      </c>
      <c r="E122" s="8" t="s">
        <v>61</v>
      </c>
      <c r="F122" s="8" t="s">
        <v>62</v>
      </c>
      <c r="G122" s="8" t="s">
        <v>63</v>
      </c>
      <c r="H122" s="8" t="s">
        <v>64</v>
      </c>
      <c r="I122" s="8" t="s">
        <v>45</v>
      </c>
      <c r="J122" s="7">
        <v>43228</v>
      </c>
      <c r="K122" s="8" t="s">
        <v>46</v>
      </c>
      <c r="L122" s="8" t="s">
        <v>25</v>
      </c>
      <c r="M122" s="8" t="s">
        <v>53</v>
      </c>
      <c r="N122" s="8" t="s">
        <v>54</v>
      </c>
      <c r="O122" s="9">
        <v>178.5</v>
      </c>
      <c r="P122" s="8">
        <v>19</v>
      </c>
      <c r="Q122" s="9">
        <v>3391.5</v>
      </c>
      <c r="R122" s="9">
        <v>342.54</v>
      </c>
    </row>
    <row r="123" spans="1:18" x14ac:dyDescent="0.3">
      <c r="A123" s="1"/>
      <c r="B123" s="10">
        <v>1128</v>
      </c>
      <c r="C123" s="11">
        <v>43224</v>
      </c>
      <c r="D123" s="10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1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2">
        <v>1134</v>
      </c>
      <c r="P123" s="1">
        <v>23</v>
      </c>
      <c r="Q123" s="12">
        <v>26082</v>
      </c>
      <c r="R123" s="12">
        <v>2738.61</v>
      </c>
    </row>
    <row r="124" spans="1:18" x14ac:dyDescent="0.3">
      <c r="A124" s="1"/>
      <c r="B124" s="6">
        <v>1129</v>
      </c>
      <c r="C124" s="7">
        <v>43224</v>
      </c>
      <c r="D124" s="6">
        <v>4</v>
      </c>
      <c r="E124" s="8" t="s">
        <v>30</v>
      </c>
      <c r="F124" s="8" t="s">
        <v>31</v>
      </c>
      <c r="G124" s="8" t="s">
        <v>31</v>
      </c>
      <c r="H124" s="8" t="s">
        <v>32</v>
      </c>
      <c r="I124" s="8" t="s">
        <v>33</v>
      </c>
      <c r="J124" s="7">
        <v>43226</v>
      </c>
      <c r="K124" s="8" t="s">
        <v>34</v>
      </c>
      <c r="L124" s="8" t="s">
        <v>35</v>
      </c>
      <c r="M124" s="8" t="s">
        <v>108</v>
      </c>
      <c r="N124" s="8" t="s">
        <v>109</v>
      </c>
      <c r="O124" s="9">
        <v>98</v>
      </c>
      <c r="P124" s="8">
        <v>72</v>
      </c>
      <c r="Q124" s="9">
        <v>7056</v>
      </c>
      <c r="R124" s="9">
        <v>726.77</v>
      </c>
    </row>
    <row r="125" spans="1:18" x14ac:dyDescent="0.3">
      <c r="A125" s="1"/>
      <c r="B125" s="10">
        <v>1131</v>
      </c>
      <c r="C125" s="11">
        <v>43228</v>
      </c>
      <c r="D125" s="10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1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2">
        <v>487.2</v>
      </c>
      <c r="P125" s="1">
        <v>22</v>
      </c>
      <c r="Q125" s="12">
        <v>10718.4</v>
      </c>
      <c r="R125" s="12">
        <v>1050.4000000000001</v>
      </c>
    </row>
    <row r="126" spans="1:18" x14ac:dyDescent="0.3">
      <c r="A126" s="1"/>
      <c r="B126" s="6">
        <v>1134</v>
      </c>
      <c r="C126" s="7">
        <v>43223</v>
      </c>
      <c r="D126" s="6">
        <v>3</v>
      </c>
      <c r="E126" s="8" t="s">
        <v>55</v>
      </c>
      <c r="F126" s="8" t="s">
        <v>56</v>
      </c>
      <c r="G126" s="8" t="s">
        <v>57</v>
      </c>
      <c r="H126" s="8" t="s">
        <v>22</v>
      </c>
      <c r="I126" s="8" t="s">
        <v>23</v>
      </c>
      <c r="J126" s="7">
        <v>43225</v>
      </c>
      <c r="K126" s="8" t="s">
        <v>24</v>
      </c>
      <c r="L126" s="8" t="s">
        <v>58</v>
      </c>
      <c r="M126" s="8" t="s">
        <v>97</v>
      </c>
      <c r="N126" s="8" t="s">
        <v>82</v>
      </c>
      <c r="O126" s="9">
        <v>140</v>
      </c>
      <c r="P126" s="8">
        <v>82</v>
      </c>
      <c r="Q126" s="9">
        <v>11480</v>
      </c>
      <c r="R126" s="9">
        <v>1193.92</v>
      </c>
    </row>
    <row r="127" spans="1:18" x14ac:dyDescent="0.3">
      <c r="A127" s="1"/>
      <c r="B127" s="10">
        <v>1135</v>
      </c>
      <c r="C127" s="11">
        <v>43223</v>
      </c>
      <c r="D127" s="10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1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2">
        <v>560</v>
      </c>
      <c r="P127" s="1">
        <v>98</v>
      </c>
      <c r="Q127" s="12">
        <v>54880</v>
      </c>
      <c r="R127" s="12">
        <v>5762.4</v>
      </c>
    </row>
    <row r="128" spans="1:18" x14ac:dyDescent="0.3">
      <c r="A128" s="1"/>
      <c r="B128" s="6">
        <v>1138</v>
      </c>
      <c r="C128" s="7">
        <v>43258</v>
      </c>
      <c r="D128" s="6">
        <v>7</v>
      </c>
      <c r="E128" s="8" t="s">
        <v>77</v>
      </c>
      <c r="F128" s="8" t="s">
        <v>78</v>
      </c>
      <c r="G128" s="8" t="s">
        <v>78</v>
      </c>
      <c r="H128" s="8" t="s">
        <v>44</v>
      </c>
      <c r="I128" s="8" t="s">
        <v>45</v>
      </c>
      <c r="J128" s="6"/>
      <c r="K128" s="8"/>
      <c r="L128" s="8"/>
      <c r="M128" s="8" t="s">
        <v>40</v>
      </c>
      <c r="N128" s="8" t="s">
        <v>27</v>
      </c>
      <c r="O128" s="9">
        <v>644</v>
      </c>
      <c r="P128" s="8">
        <v>71</v>
      </c>
      <c r="Q128" s="9">
        <v>45724</v>
      </c>
      <c r="R128" s="9">
        <v>4343.78</v>
      </c>
    </row>
    <row r="129" spans="1:18" x14ac:dyDescent="0.3">
      <c r="A129" s="1"/>
      <c r="B129" s="10">
        <v>1139</v>
      </c>
      <c r="C129" s="11">
        <v>43261</v>
      </c>
      <c r="D129" s="10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1">
        <v>43263</v>
      </c>
      <c r="K129" s="1" t="s">
        <v>34</v>
      </c>
      <c r="L129" s="1"/>
      <c r="M129" s="1" t="s">
        <v>79</v>
      </c>
      <c r="N129" s="1" t="s">
        <v>80</v>
      </c>
      <c r="O129" s="12">
        <v>350</v>
      </c>
      <c r="P129" s="1">
        <v>40</v>
      </c>
      <c r="Q129" s="12">
        <v>14000</v>
      </c>
      <c r="R129" s="12">
        <v>1470</v>
      </c>
    </row>
    <row r="130" spans="1:18" x14ac:dyDescent="0.3">
      <c r="A130" s="1"/>
      <c r="B130" s="6">
        <v>1140</v>
      </c>
      <c r="C130" s="7">
        <v>43261</v>
      </c>
      <c r="D130" s="6">
        <v>10</v>
      </c>
      <c r="E130" s="8" t="s">
        <v>72</v>
      </c>
      <c r="F130" s="8" t="s">
        <v>73</v>
      </c>
      <c r="G130" s="8" t="s">
        <v>74</v>
      </c>
      <c r="H130" s="8" t="s">
        <v>75</v>
      </c>
      <c r="I130" s="8" t="s">
        <v>33</v>
      </c>
      <c r="J130" s="7">
        <v>43263</v>
      </c>
      <c r="K130" s="8" t="s">
        <v>34</v>
      </c>
      <c r="L130" s="8"/>
      <c r="M130" s="8" t="s">
        <v>81</v>
      </c>
      <c r="N130" s="8" t="s">
        <v>82</v>
      </c>
      <c r="O130" s="9">
        <v>308</v>
      </c>
      <c r="P130" s="8">
        <v>80</v>
      </c>
      <c r="Q130" s="9">
        <v>24640</v>
      </c>
      <c r="R130" s="9">
        <v>2414.7199999999998</v>
      </c>
    </row>
    <row r="131" spans="1:18" x14ac:dyDescent="0.3">
      <c r="A131" s="1"/>
      <c r="B131" s="10">
        <v>1141</v>
      </c>
      <c r="C131" s="11">
        <v>43261</v>
      </c>
      <c r="D131" s="10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1">
        <v>43263</v>
      </c>
      <c r="K131" s="1" t="s">
        <v>34</v>
      </c>
      <c r="L131" s="1"/>
      <c r="M131" s="1" t="s">
        <v>47</v>
      </c>
      <c r="N131" s="1" t="s">
        <v>48</v>
      </c>
      <c r="O131" s="12">
        <v>128.80000000000001</v>
      </c>
      <c r="P131" s="1">
        <v>38</v>
      </c>
      <c r="Q131" s="12">
        <v>4894.3999999999996</v>
      </c>
      <c r="R131" s="12">
        <v>464.97</v>
      </c>
    </row>
    <row r="132" spans="1:18" x14ac:dyDescent="0.3">
      <c r="A132" s="1"/>
      <c r="B132" s="6">
        <v>1142</v>
      </c>
      <c r="C132" s="7">
        <v>43262</v>
      </c>
      <c r="D132" s="6">
        <v>11</v>
      </c>
      <c r="E132" s="8" t="s">
        <v>83</v>
      </c>
      <c r="F132" s="8" t="s">
        <v>84</v>
      </c>
      <c r="G132" s="8" t="s">
        <v>84</v>
      </c>
      <c r="H132" s="8" t="s">
        <v>70</v>
      </c>
      <c r="I132" s="8" t="s">
        <v>71</v>
      </c>
      <c r="J132" s="6"/>
      <c r="K132" s="8" t="s">
        <v>46</v>
      </c>
      <c r="L132" s="8"/>
      <c r="M132" s="8" t="s">
        <v>28</v>
      </c>
      <c r="N132" s="8" t="s">
        <v>29</v>
      </c>
      <c r="O132" s="9">
        <v>49</v>
      </c>
      <c r="P132" s="8">
        <v>28</v>
      </c>
      <c r="Q132" s="9">
        <v>1372</v>
      </c>
      <c r="R132" s="9">
        <v>144.06</v>
      </c>
    </row>
    <row r="133" spans="1:18" x14ac:dyDescent="0.3">
      <c r="A133" s="1"/>
      <c r="B133" s="10">
        <v>1143</v>
      </c>
      <c r="C133" s="11">
        <v>43262</v>
      </c>
      <c r="D133" s="10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0"/>
      <c r="K133" s="1" t="s">
        <v>46</v>
      </c>
      <c r="L133" s="1"/>
      <c r="M133" s="1" t="s">
        <v>76</v>
      </c>
      <c r="N133" s="1" t="s">
        <v>27</v>
      </c>
      <c r="O133" s="12">
        <v>41.86</v>
      </c>
      <c r="P133" s="1">
        <v>60</v>
      </c>
      <c r="Q133" s="12">
        <v>2511.6</v>
      </c>
      <c r="R133" s="12">
        <v>246.14</v>
      </c>
    </row>
    <row r="134" spans="1:18" x14ac:dyDescent="0.3">
      <c r="A134" s="1"/>
      <c r="B134" s="6">
        <v>1144</v>
      </c>
      <c r="C134" s="7">
        <v>43252</v>
      </c>
      <c r="D134" s="6">
        <v>1</v>
      </c>
      <c r="E134" s="8" t="s">
        <v>85</v>
      </c>
      <c r="F134" s="8" t="s">
        <v>86</v>
      </c>
      <c r="G134" s="8" t="s">
        <v>87</v>
      </c>
      <c r="H134" s="8" t="s">
        <v>44</v>
      </c>
      <c r="I134" s="8" t="s">
        <v>45</v>
      </c>
      <c r="J134" s="6"/>
      <c r="K134" s="8"/>
      <c r="L134" s="8"/>
      <c r="M134" s="8" t="s">
        <v>39</v>
      </c>
      <c r="N134" s="8" t="s">
        <v>27</v>
      </c>
      <c r="O134" s="9">
        <v>252</v>
      </c>
      <c r="P134" s="8">
        <v>33</v>
      </c>
      <c r="Q134" s="9">
        <v>8316</v>
      </c>
      <c r="R134" s="9">
        <v>814.97</v>
      </c>
    </row>
    <row r="135" spans="1:18" x14ac:dyDescent="0.3">
      <c r="A135" s="1"/>
      <c r="B135" s="10">
        <v>1145</v>
      </c>
      <c r="C135" s="11">
        <v>43252</v>
      </c>
      <c r="D135" s="10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0"/>
      <c r="K135" s="1"/>
      <c r="L135" s="1"/>
      <c r="M135" s="1" t="s">
        <v>40</v>
      </c>
      <c r="N135" s="1" t="s">
        <v>27</v>
      </c>
      <c r="O135" s="12">
        <v>644</v>
      </c>
      <c r="P135" s="1">
        <v>22</v>
      </c>
      <c r="Q135" s="12">
        <v>14168</v>
      </c>
      <c r="R135" s="12">
        <v>1416.8</v>
      </c>
    </row>
    <row r="136" spans="1:18" x14ac:dyDescent="0.3">
      <c r="A136" s="1"/>
      <c r="B136" s="6">
        <v>1146</v>
      </c>
      <c r="C136" s="7">
        <v>43252</v>
      </c>
      <c r="D136" s="6">
        <v>1</v>
      </c>
      <c r="E136" s="8" t="s">
        <v>85</v>
      </c>
      <c r="F136" s="8" t="s">
        <v>86</v>
      </c>
      <c r="G136" s="8" t="s">
        <v>87</v>
      </c>
      <c r="H136" s="8" t="s">
        <v>44</v>
      </c>
      <c r="I136" s="8" t="s">
        <v>45</v>
      </c>
      <c r="J136" s="6"/>
      <c r="K136" s="8"/>
      <c r="L136" s="8"/>
      <c r="M136" s="8" t="s">
        <v>76</v>
      </c>
      <c r="N136" s="8" t="s">
        <v>27</v>
      </c>
      <c r="O136" s="9">
        <v>41.86</v>
      </c>
      <c r="P136" s="8">
        <v>51</v>
      </c>
      <c r="Q136" s="9">
        <v>2134.86</v>
      </c>
      <c r="R136" s="9">
        <v>209.22</v>
      </c>
    </row>
    <row r="137" spans="1:18" x14ac:dyDescent="0.3">
      <c r="A137" s="1"/>
      <c r="B137" s="10">
        <v>1147</v>
      </c>
      <c r="C137" s="11">
        <v>43279</v>
      </c>
      <c r="D137" s="10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1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2">
        <v>135.1</v>
      </c>
      <c r="P137" s="1">
        <v>60</v>
      </c>
      <c r="Q137" s="12">
        <v>8106</v>
      </c>
      <c r="R137" s="12">
        <v>802.49</v>
      </c>
    </row>
    <row r="138" spans="1:18" x14ac:dyDescent="0.3">
      <c r="A138" s="1"/>
      <c r="B138" s="6">
        <v>1148</v>
      </c>
      <c r="C138" s="7">
        <v>43279</v>
      </c>
      <c r="D138" s="6">
        <v>28</v>
      </c>
      <c r="E138" s="8" t="s">
        <v>67</v>
      </c>
      <c r="F138" s="8" t="s">
        <v>68</v>
      </c>
      <c r="G138" s="8" t="s">
        <v>69</v>
      </c>
      <c r="H138" s="8" t="s">
        <v>70</v>
      </c>
      <c r="I138" s="8" t="s">
        <v>71</v>
      </c>
      <c r="J138" s="7">
        <v>43281</v>
      </c>
      <c r="K138" s="8" t="s">
        <v>46</v>
      </c>
      <c r="L138" s="8" t="s">
        <v>35</v>
      </c>
      <c r="M138" s="8" t="s">
        <v>88</v>
      </c>
      <c r="N138" s="8" t="s">
        <v>89</v>
      </c>
      <c r="O138" s="9">
        <v>257.60000000000002</v>
      </c>
      <c r="P138" s="8">
        <v>98</v>
      </c>
      <c r="Q138" s="9">
        <v>25244.799999999999</v>
      </c>
      <c r="R138" s="9">
        <v>2574.9699999999998</v>
      </c>
    </row>
    <row r="139" spans="1:18" x14ac:dyDescent="0.3">
      <c r="A139" s="1"/>
      <c r="B139" s="10">
        <v>1149</v>
      </c>
      <c r="C139" s="11">
        <v>43260</v>
      </c>
      <c r="D139" s="10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1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2">
        <v>273</v>
      </c>
      <c r="P139" s="1">
        <v>27</v>
      </c>
      <c r="Q139" s="12">
        <v>7371</v>
      </c>
      <c r="R139" s="12">
        <v>714.99</v>
      </c>
    </row>
    <row r="140" spans="1:18" x14ac:dyDescent="0.3">
      <c r="A140" s="1"/>
      <c r="B140" s="6">
        <v>1150</v>
      </c>
      <c r="C140" s="7">
        <v>43260</v>
      </c>
      <c r="D140" s="6">
        <v>9</v>
      </c>
      <c r="E140" s="8" t="s">
        <v>90</v>
      </c>
      <c r="F140" s="8" t="s">
        <v>91</v>
      </c>
      <c r="G140" s="8" t="s">
        <v>51</v>
      </c>
      <c r="H140" s="8" t="s">
        <v>92</v>
      </c>
      <c r="I140" s="8" t="s">
        <v>23</v>
      </c>
      <c r="J140" s="7">
        <v>43262</v>
      </c>
      <c r="K140" s="8" t="s">
        <v>34</v>
      </c>
      <c r="L140" s="8" t="s">
        <v>25</v>
      </c>
      <c r="M140" s="8" t="s">
        <v>95</v>
      </c>
      <c r="N140" s="8" t="s">
        <v>96</v>
      </c>
      <c r="O140" s="9">
        <v>487.2</v>
      </c>
      <c r="P140" s="8">
        <v>88</v>
      </c>
      <c r="Q140" s="9">
        <v>42873.599999999999</v>
      </c>
      <c r="R140" s="9">
        <v>4244.49</v>
      </c>
    </row>
    <row r="141" spans="1:18" x14ac:dyDescent="0.3">
      <c r="A141" s="1"/>
      <c r="B141" s="10">
        <v>1151</v>
      </c>
      <c r="C141" s="11">
        <v>43257</v>
      </c>
      <c r="D141" s="10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1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2">
        <v>196</v>
      </c>
      <c r="P141" s="1">
        <v>65</v>
      </c>
      <c r="Q141" s="12">
        <v>12740</v>
      </c>
      <c r="R141" s="12">
        <v>1337.7</v>
      </c>
    </row>
    <row r="142" spans="1:18" x14ac:dyDescent="0.3">
      <c r="A142" s="1"/>
      <c r="B142" s="6">
        <v>1152</v>
      </c>
      <c r="C142" s="7">
        <v>43259</v>
      </c>
      <c r="D142" s="6">
        <v>8</v>
      </c>
      <c r="E142" s="8" t="s">
        <v>41</v>
      </c>
      <c r="F142" s="8" t="s">
        <v>42</v>
      </c>
      <c r="G142" s="8" t="s">
        <v>43</v>
      </c>
      <c r="H142" s="8" t="s">
        <v>44</v>
      </c>
      <c r="I142" s="8" t="s">
        <v>45</v>
      </c>
      <c r="J142" s="7">
        <v>43261</v>
      </c>
      <c r="K142" s="8" t="s">
        <v>24</v>
      </c>
      <c r="L142" s="8" t="s">
        <v>25</v>
      </c>
      <c r="M142" s="8" t="s">
        <v>65</v>
      </c>
      <c r="N142" s="8" t="s">
        <v>66</v>
      </c>
      <c r="O142" s="9">
        <v>560</v>
      </c>
      <c r="P142" s="8">
        <v>38</v>
      </c>
      <c r="Q142" s="9">
        <v>21280</v>
      </c>
      <c r="R142" s="9">
        <v>2085.44</v>
      </c>
    </row>
    <row r="143" spans="1:18" x14ac:dyDescent="0.3">
      <c r="A143" s="1"/>
      <c r="B143" s="10">
        <v>1153</v>
      </c>
      <c r="C143" s="11">
        <v>43259</v>
      </c>
      <c r="D143" s="10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1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2">
        <v>128.80000000000001</v>
      </c>
      <c r="P143" s="1">
        <v>80</v>
      </c>
      <c r="Q143" s="12">
        <v>10304</v>
      </c>
      <c r="R143" s="12">
        <v>989.18</v>
      </c>
    </row>
    <row r="144" spans="1:18" x14ac:dyDescent="0.3">
      <c r="A144" s="1"/>
      <c r="B144" s="6">
        <v>1154</v>
      </c>
      <c r="C144" s="7">
        <v>43276</v>
      </c>
      <c r="D144" s="6">
        <v>25</v>
      </c>
      <c r="E144" s="8" t="s">
        <v>99</v>
      </c>
      <c r="F144" s="8" t="s">
        <v>73</v>
      </c>
      <c r="G144" s="8" t="s">
        <v>74</v>
      </c>
      <c r="H144" s="8" t="s">
        <v>75</v>
      </c>
      <c r="I144" s="8" t="s">
        <v>33</v>
      </c>
      <c r="J144" s="7">
        <v>43278</v>
      </c>
      <c r="K144" s="8" t="s">
        <v>34</v>
      </c>
      <c r="L144" s="8" t="s">
        <v>58</v>
      </c>
      <c r="M144" s="8" t="s">
        <v>104</v>
      </c>
      <c r="N144" s="8" t="s">
        <v>48</v>
      </c>
      <c r="O144" s="9">
        <v>140</v>
      </c>
      <c r="P144" s="8">
        <v>49</v>
      </c>
      <c r="Q144" s="9">
        <v>6860</v>
      </c>
      <c r="R144" s="9">
        <v>658.56</v>
      </c>
    </row>
    <row r="145" spans="1:18" x14ac:dyDescent="0.3">
      <c r="A145" s="1"/>
      <c r="B145" s="10">
        <v>1155</v>
      </c>
      <c r="C145" s="11">
        <v>43277</v>
      </c>
      <c r="D145" s="10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1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2">
        <v>298.89999999999998</v>
      </c>
      <c r="P145" s="1">
        <v>90</v>
      </c>
      <c r="Q145" s="12">
        <v>26901</v>
      </c>
      <c r="R145" s="12">
        <v>2609.4</v>
      </c>
    </row>
    <row r="146" spans="1:18" x14ac:dyDescent="0.3">
      <c r="A146" s="1"/>
      <c r="B146" s="6">
        <v>1156</v>
      </c>
      <c r="C146" s="7">
        <v>43277</v>
      </c>
      <c r="D146" s="6">
        <v>26</v>
      </c>
      <c r="E146" s="8" t="s">
        <v>100</v>
      </c>
      <c r="F146" s="8" t="s">
        <v>84</v>
      </c>
      <c r="G146" s="8" t="s">
        <v>84</v>
      </c>
      <c r="H146" s="8" t="s">
        <v>70</v>
      </c>
      <c r="I146" s="8" t="s">
        <v>71</v>
      </c>
      <c r="J146" s="7">
        <v>43279</v>
      </c>
      <c r="K146" s="8" t="s">
        <v>46</v>
      </c>
      <c r="L146" s="8" t="s">
        <v>35</v>
      </c>
      <c r="M146" s="8" t="s">
        <v>59</v>
      </c>
      <c r="N146" s="8" t="s">
        <v>60</v>
      </c>
      <c r="O146" s="9">
        <v>135.1</v>
      </c>
      <c r="P146" s="8">
        <v>60</v>
      </c>
      <c r="Q146" s="9">
        <v>8106</v>
      </c>
      <c r="R146" s="9">
        <v>834.92</v>
      </c>
    </row>
    <row r="147" spans="1:18" x14ac:dyDescent="0.3">
      <c r="A147" s="1"/>
      <c r="B147" s="10">
        <v>1157</v>
      </c>
      <c r="C147" s="11">
        <v>43277</v>
      </c>
      <c r="D147" s="10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1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2">
        <v>257.60000000000002</v>
      </c>
      <c r="P147" s="1">
        <v>39</v>
      </c>
      <c r="Q147" s="12">
        <v>10046.4</v>
      </c>
      <c r="R147" s="12">
        <v>1004.64</v>
      </c>
    </row>
    <row r="148" spans="1:18" x14ac:dyDescent="0.3">
      <c r="A148" s="1"/>
      <c r="B148" s="6">
        <v>1158</v>
      </c>
      <c r="C148" s="7">
        <v>43280</v>
      </c>
      <c r="D148" s="6">
        <v>29</v>
      </c>
      <c r="E148" s="8" t="s">
        <v>49</v>
      </c>
      <c r="F148" s="8" t="s">
        <v>50</v>
      </c>
      <c r="G148" s="8" t="s">
        <v>51</v>
      </c>
      <c r="H148" s="8" t="s">
        <v>52</v>
      </c>
      <c r="I148" s="8" t="s">
        <v>23</v>
      </c>
      <c r="J148" s="7">
        <v>43282</v>
      </c>
      <c r="K148" s="8" t="s">
        <v>24</v>
      </c>
      <c r="L148" s="8" t="s">
        <v>25</v>
      </c>
      <c r="M148" s="8" t="s">
        <v>26</v>
      </c>
      <c r="N148" s="8" t="s">
        <v>27</v>
      </c>
      <c r="O148" s="9">
        <v>196</v>
      </c>
      <c r="P148" s="8">
        <v>79</v>
      </c>
      <c r="Q148" s="9">
        <v>15484</v>
      </c>
      <c r="R148" s="9">
        <v>1594.85</v>
      </c>
    </row>
    <row r="149" spans="1:18" x14ac:dyDescent="0.3">
      <c r="A149" s="1"/>
      <c r="B149" s="10">
        <v>1159</v>
      </c>
      <c r="C149" s="11">
        <v>43257</v>
      </c>
      <c r="D149" s="10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1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2">
        <v>178.5</v>
      </c>
      <c r="P149" s="1">
        <v>44</v>
      </c>
      <c r="Q149" s="12">
        <v>7854</v>
      </c>
      <c r="R149" s="12">
        <v>801.11</v>
      </c>
    </row>
    <row r="150" spans="1:18" x14ac:dyDescent="0.3">
      <c r="A150" s="1"/>
      <c r="B150" s="6">
        <v>1161</v>
      </c>
      <c r="C150" s="7">
        <v>43255</v>
      </c>
      <c r="D150" s="6">
        <v>4</v>
      </c>
      <c r="E150" s="8" t="s">
        <v>30</v>
      </c>
      <c r="F150" s="8" t="s">
        <v>31</v>
      </c>
      <c r="G150" s="8" t="s">
        <v>31</v>
      </c>
      <c r="H150" s="8" t="s">
        <v>32</v>
      </c>
      <c r="I150" s="8" t="s">
        <v>33</v>
      </c>
      <c r="J150" s="7">
        <v>43257</v>
      </c>
      <c r="K150" s="8" t="s">
        <v>34</v>
      </c>
      <c r="L150" s="8" t="s">
        <v>35</v>
      </c>
      <c r="M150" s="8" t="s">
        <v>107</v>
      </c>
      <c r="N150" s="8" t="s">
        <v>80</v>
      </c>
      <c r="O150" s="9">
        <v>1134</v>
      </c>
      <c r="P150" s="8">
        <v>98</v>
      </c>
      <c r="Q150" s="9">
        <v>111132</v>
      </c>
      <c r="R150" s="9">
        <v>10779.8</v>
      </c>
    </row>
    <row r="151" spans="1:18" x14ac:dyDescent="0.3">
      <c r="A151" s="1"/>
      <c r="B151" s="10">
        <v>1162</v>
      </c>
      <c r="C151" s="11">
        <v>43255</v>
      </c>
      <c r="D151" s="10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1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2">
        <v>98</v>
      </c>
      <c r="P151" s="1">
        <v>61</v>
      </c>
      <c r="Q151" s="12">
        <v>5978</v>
      </c>
      <c r="R151" s="12">
        <v>591.82000000000005</v>
      </c>
    </row>
    <row r="152" spans="1:18" x14ac:dyDescent="0.3">
      <c r="A152" s="1"/>
      <c r="B152" s="6">
        <v>1164</v>
      </c>
      <c r="C152" s="7">
        <v>43259</v>
      </c>
      <c r="D152" s="6">
        <v>8</v>
      </c>
      <c r="E152" s="8" t="s">
        <v>41</v>
      </c>
      <c r="F152" s="8" t="s">
        <v>42</v>
      </c>
      <c r="G152" s="8" t="s">
        <v>43</v>
      </c>
      <c r="H152" s="8" t="s">
        <v>44</v>
      </c>
      <c r="I152" s="8" t="s">
        <v>45</v>
      </c>
      <c r="J152" s="7">
        <v>43261</v>
      </c>
      <c r="K152" s="8" t="s">
        <v>46</v>
      </c>
      <c r="L152" s="8" t="s">
        <v>35</v>
      </c>
      <c r="M152" s="8" t="s">
        <v>95</v>
      </c>
      <c r="N152" s="8" t="s">
        <v>96</v>
      </c>
      <c r="O152" s="9">
        <v>487.2</v>
      </c>
      <c r="P152" s="8">
        <v>30</v>
      </c>
      <c r="Q152" s="9">
        <v>14616</v>
      </c>
      <c r="R152" s="9">
        <v>1534.68</v>
      </c>
    </row>
    <row r="153" spans="1:18" x14ac:dyDescent="0.3">
      <c r="A153" s="1"/>
      <c r="B153" s="10">
        <v>1167</v>
      </c>
      <c r="C153" s="11">
        <v>43254</v>
      </c>
      <c r="D153" s="10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1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2">
        <v>140</v>
      </c>
      <c r="P153" s="1">
        <v>24</v>
      </c>
      <c r="Q153" s="12">
        <v>3360</v>
      </c>
      <c r="R153" s="12">
        <v>352.8</v>
      </c>
    </row>
    <row r="154" spans="1:18" x14ac:dyDescent="0.3">
      <c r="A154" s="1"/>
      <c r="B154" s="6">
        <v>1168</v>
      </c>
      <c r="C154" s="7">
        <v>43254</v>
      </c>
      <c r="D154" s="6">
        <v>3</v>
      </c>
      <c r="E154" s="8" t="s">
        <v>55</v>
      </c>
      <c r="F154" s="8" t="s">
        <v>56</v>
      </c>
      <c r="G154" s="8" t="s">
        <v>57</v>
      </c>
      <c r="H154" s="8" t="s">
        <v>22</v>
      </c>
      <c r="I154" s="8" t="s">
        <v>23</v>
      </c>
      <c r="J154" s="7">
        <v>43256</v>
      </c>
      <c r="K154" s="8" t="s">
        <v>24</v>
      </c>
      <c r="L154" s="8" t="s">
        <v>58</v>
      </c>
      <c r="M154" s="8" t="s">
        <v>65</v>
      </c>
      <c r="N154" s="8" t="s">
        <v>66</v>
      </c>
      <c r="O154" s="9">
        <v>560</v>
      </c>
      <c r="P154" s="8">
        <v>28</v>
      </c>
      <c r="Q154" s="9">
        <v>15680</v>
      </c>
      <c r="R154" s="9">
        <v>1536.64</v>
      </c>
    </row>
    <row r="155" spans="1:18" x14ac:dyDescent="0.3">
      <c r="A155" s="1"/>
      <c r="B155" s="10">
        <v>1172</v>
      </c>
      <c r="C155" s="11">
        <v>43261</v>
      </c>
      <c r="D155" s="10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1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2">
        <v>140</v>
      </c>
      <c r="P155" s="1">
        <v>74</v>
      </c>
      <c r="Q155" s="12">
        <v>10360</v>
      </c>
      <c r="R155" s="12">
        <v>1004.92</v>
      </c>
    </row>
    <row r="156" spans="1:18" x14ac:dyDescent="0.3">
      <c r="A156" s="1"/>
      <c r="B156" s="6">
        <v>1174</v>
      </c>
      <c r="C156" s="7">
        <v>43261</v>
      </c>
      <c r="D156" s="6">
        <v>10</v>
      </c>
      <c r="E156" s="8" t="s">
        <v>72</v>
      </c>
      <c r="F156" s="8" t="s">
        <v>73</v>
      </c>
      <c r="G156" s="8" t="s">
        <v>74</v>
      </c>
      <c r="H156" s="8" t="s">
        <v>75</v>
      </c>
      <c r="I156" s="8" t="s">
        <v>33</v>
      </c>
      <c r="J156" s="6"/>
      <c r="K156" s="8" t="s">
        <v>34</v>
      </c>
      <c r="L156" s="8"/>
      <c r="M156" s="8" t="s">
        <v>28</v>
      </c>
      <c r="N156" s="8" t="s">
        <v>29</v>
      </c>
      <c r="O156" s="9">
        <v>49</v>
      </c>
      <c r="P156" s="8">
        <v>90</v>
      </c>
      <c r="Q156" s="9">
        <v>4410</v>
      </c>
      <c r="R156" s="9">
        <v>423.36</v>
      </c>
    </row>
    <row r="157" spans="1:18" x14ac:dyDescent="0.3">
      <c r="A157" s="1"/>
      <c r="B157" s="10">
        <v>1175</v>
      </c>
      <c r="C157" s="11">
        <v>43262</v>
      </c>
      <c r="D157" s="10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0"/>
      <c r="K157" s="1" t="s">
        <v>46</v>
      </c>
      <c r="L157" s="1"/>
      <c r="M157" s="1" t="s">
        <v>65</v>
      </c>
      <c r="N157" s="1" t="s">
        <v>66</v>
      </c>
      <c r="O157" s="12">
        <v>560</v>
      </c>
      <c r="P157" s="1">
        <v>27</v>
      </c>
      <c r="Q157" s="12">
        <v>15120</v>
      </c>
      <c r="R157" s="12">
        <v>1557.36</v>
      </c>
    </row>
    <row r="158" spans="1:18" x14ac:dyDescent="0.3">
      <c r="A158" s="1"/>
      <c r="B158" s="6">
        <v>1176</v>
      </c>
      <c r="C158" s="7">
        <v>43252</v>
      </c>
      <c r="D158" s="6">
        <v>1</v>
      </c>
      <c r="E158" s="8" t="s">
        <v>85</v>
      </c>
      <c r="F158" s="8" t="s">
        <v>86</v>
      </c>
      <c r="G158" s="8" t="s">
        <v>87</v>
      </c>
      <c r="H158" s="8" t="s">
        <v>44</v>
      </c>
      <c r="I158" s="8" t="s">
        <v>45</v>
      </c>
      <c r="J158" s="6"/>
      <c r="K158" s="8" t="s">
        <v>46</v>
      </c>
      <c r="L158" s="8"/>
      <c r="M158" s="8" t="s">
        <v>88</v>
      </c>
      <c r="N158" s="8" t="s">
        <v>89</v>
      </c>
      <c r="O158" s="9">
        <v>257.60000000000002</v>
      </c>
      <c r="P158" s="8">
        <v>71</v>
      </c>
      <c r="Q158" s="9">
        <v>18289.599999999999</v>
      </c>
      <c r="R158" s="9">
        <v>1920.41</v>
      </c>
    </row>
    <row r="159" spans="1:18" x14ac:dyDescent="0.3">
      <c r="A159" s="1"/>
      <c r="B159" s="10">
        <v>1177</v>
      </c>
      <c r="C159" s="11">
        <v>43279</v>
      </c>
      <c r="D159" s="10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1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2">
        <v>644</v>
      </c>
      <c r="P159" s="1">
        <v>74</v>
      </c>
      <c r="Q159" s="12">
        <v>47656</v>
      </c>
      <c r="R159" s="12">
        <v>4765.6000000000004</v>
      </c>
    </row>
    <row r="160" spans="1:18" x14ac:dyDescent="0.3">
      <c r="A160" s="1"/>
      <c r="B160" s="6">
        <v>1178</v>
      </c>
      <c r="C160" s="7">
        <v>43260</v>
      </c>
      <c r="D160" s="6">
        <v>9</v>
      </c>
      <c r="E160" s="8" t="s">
        <v>90</v>
      </c>
      <c r="F160" s="8" t="s">
        <v>91</v>
      </c>
      <c r="G160" s="8" t="s">
        <v>51</v>
      </c>
      <c r="H160" s="8" t="s">
        <v>92</v>
      </c>
      <c r="I160" s="8" t="s">
        <v>23</v>
      </c>
      <c r="J160" s="7">
        <v>43262</v>
      </c>
      <c r="K160" s="8" t="s">
        <v>34</v>
      </c>
      <c r="L160" s="8" t="s">
        <v>25</v>
      </c>
      <c r="M160" s="8" t="s">
        <v>59</v>
      </c>
      <c r="N160" s="8" t="s">
        <v>60</v>
      </c>
      <c r="O160" s="9">
        <v>135.1</v>
      </c>
      <c r="P160" s="8">
        <v>76</v>
      </c>
      <c r="Q160" s="9">
        <v>10267.6</v>
      </c>
      <c r="R160" s="9">
        <v>1016.49</v>
      </c>
    </row>
    <row r="161" spans="1:18" x14ac:dyDescent="0.3">
      <c r="A161" s="1"/>
      <c r="B161" s="10">
        <v>1179</v>
      </c>
      <c r="C161" s="11">
        <v>43257</v>
      </c>
      <c r="D161" s="10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1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2">
        <v>178.5</v>
      </c>
      <c r="P161" s="1">
        <v>96</v>
      </c>
      <c r="Q161" s="12">
        <v>17136</v>
      </c>
      <c r="R161" s="12">
        <v>1730.74</v>
      </c>
    </row>
    <row r="162" spans="1:18" x14ac:dyDescent="0.3">
      <c r="A162" s="1"/>
      <c r="B162" s="6">
        <v>1180</v>
      </c>
      <c r="C162" s="7">
        <v>43259</v>
      </c>
      <c r="D162" s="6">
        <v>8</v>
      </c>
      <c r="E162" s="8" t="s">
        <v>41</v>
      </c>
      <c r="F162" s="8" t="s">
        <v>42</v>
      </c>
      <c r="G162" s="8" t="s">
        <v>43</v>
      </c>
      <c r="H162" s="8" t="s">
        <v>44</v>
      </c>
      <c r="I162" s="8" t="s">
        <v>45</v>
      </c>
      <c r="J162" s="7">
        <v>43261</v>
      </c>
      <c r="K162" s="8" t="s">
        <v>24</v>
      </c>
      <c r="L162" s="8" t="s">
        <v>25</v>
      </c>
      <c r="M162" s="8" t="s">
        <v>53</v>
      </c>
      <c r="N162" s="8" t="s">
        <v>54</v>
      </c>
      <c r="O162" s="9">
        <v>178.5</v>
      </c>
      <c r="P162" s="8">
        <v>92</v>
      </c>
      <c r="Q162" s="9">
        <v>16422</v>
      </c>
      <c r="R162" s="9">
        <v>1625.78</v>
      </c>
    </row>
    <row r="163" spans="1:18" x14ac:dyDescent="0.3">
      <c r="A163" s="1"/>
      <c r="B163" s="10">
        <v>1181</v>
      </c>
      <c r="C163" s="11">
        <v>43276</v>
      </c>
      <c r="D163" s="10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1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2">
        <v>308</v>
      </c>
      <c r="P163" s="1">
        <v>93</v>
      </c>
      <c r="Q163" s="12">
        <v>28644</v>
      </c>
      <c r="R163" s="12">
        <v>2807.11</v>
      </c>
    </row>
    <row r="164" spans="1:18" x14ac:dyDescent="0.3">
      <c r="A164" s="1"/>
      <c r="B164" s="6">
        <v>1182</v>
      </c>
      <c r="C164" s="7">
        <v>43277</v>
      </c>
      <c r="D164" s="6">
        <v>26</v>
      </c>
      <c r="E164" s="8" t="s">
        <v>100</v>
      </c>
      <c r="F164" s="8" t="s">
        <v>84</v>
      </c>
      <c r="G164" s="8" t="s">
        <v>84</v>
      </c>
      <c r="H164" s="8" t="s">
        <v>70</v>
      </c>
      <c r="I164" s="8" t="s">
        <v>71</v>
      </c>
      <c r="J164" s="7">
        <v>43279</v>
      </c>
      <c r="K164" s="8" t="s">
        <v>46</v>
      </c>
      <c r="L164" s="8" t="s">
        <v>35</v>
      </c>
      <c r="M164" s="8" t="s">
        <v>79</v>
      </c>
      <c r="N164" s="8" t="s">
        <v>80</v>
      </c>
      <c r="O164" s="9">
        <v>350</v>
      </c>
      <c r="P164" s="8">
        <v>18</v>
      </c>
      <c r="Q164" s="9">
        <v>6300</v>
      </c>
      <c r="R164" s="9">
        <v>598.5</v>
      </c>
    </row>
    <row r="165" spans="1:18" x14ac:dyDescent="0.3">
      <c r="A165" s="1"/>
      <c r="B165" s="10">
        <v>1183</v>
      </c>
      <c r="C165" s="11">
        <v>43280</v>
      </c>
      <c r="D165" s="10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1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2">
        <v>546</v>
      </c>
      <c r="P165" s="1">
        <v>98</v>
      </c>
      <c r="Q165" s="12">
        <v>53508</v>
      </c>
      <c r="R165" s="12">
        <v>5564.83</v>
      </c>
    </row>
    <row r="166" spans="1:18" x14ac:dyDescent="0.3">
      <c r="A166" s="1"/>
      <c r="B166" s="6">
        <v>1184</v>
      </c>
      <c r="C166" s="7">
        <v>43257</v>
      </c>
      <c r="D166" s="6">
        <v>6</v>
      </c>
      <c r="E166" s="8" t="s">
        <v>61</v>
      </c>
      <c r="F166" s="8" t="s">
        <v>62</v>
      </c>
      <c r="G166" s="8" t="s">
        <v>63</v>
      </c>
      <c r="H166" s="8" t="s">
        <v>64</v>
      </c>
      <c r="I166" s="8" t="s">
        <v>45</v>
      </c>
      <c r="J166" s="7">
        <v>43259</v>
      </c>
      <c r="K166" s="8" t="s">
        <v>46</v>
      </c>
      <c r="L166" s="8" t="s">
        <v>25</v>
      </c>
      <c r="M166" s="8" t="s">
        <v>36</v>
      </c>
      <c r="N166" s="8" t="s">
        <v>29</v>
      </c>
      <c r="O166" s="9">
        <v>420</v>
      </c>
      <c r="P166" s="8">
        <v>46</v>
      </c>
      <c r="Q166" s="9">
        <v>19320</v>
      </c>
      <c r="R166" s="9">
        <v>1893.36</v>
      </c>
    </row>
    <row r="167" spans="1:18" x14ac:dyDescent="0.3">
      <c r="A167" s="1"/>
      <c r="B167" s="10">
        <v>1185</v>
      </c>
      <c r="C167" s="11">
        <v>43257</v>
      </c>
      <c r="D167" s="10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1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2">
        <v>742</v>
      </c>
      <c r="P167" s="1">
        <v>14</v>
      </c>
      <c r="Q167" s="12">
        <v>10388</v>
      </c>
      <c r="R167" s="12">
        <v>1038.8</v>
      </c>
    </row>
    <row r="168" spans="1:18" x14ac:dyDescent="0.3">
      <c r="A168" s="1"/>
      <c r="B168" s="6">
        <v>1186</v>
      </c>
      <c r="C168" s="7">
        <v>43255</v>
      </c>
      <c r="D168" s="6">
        <v>4</v>
      </c>
      <c r="E168" s="8" t="s">
        <v>30</v>
      </c>
      <c r="F168" s="8" t="s">
        <v>31</v>
      </c>
      <c r="G168" s="8" t="s">
        <v>31</v>
      </c>
      <c r="H168" s="8" t="s">
        <v>32</v>
      </c>
      <c r="I168" s="8" t="s">
        <v>33</v>
      </c>
      <c r="J168" s="6"/>
      <c r="K168" s="8"/>
      <c r="L168" s="8"/>
      <c r="M168" s="8" t="s">
        <v>103</v>
      </c>
      <c r="N168" s="8" t="s">
        <v>94</v>
      </c>
      <c r="O168" s="9">
        <v>532</v>
      </c>
      <c r="P168" s="8">
        <v>85</v>
      </c>
      <c r="Q168" s="9">
        <v>45220</v>
      </c>
      <c r="R168" s="9">
        <v>4476.78</v>
      </c>
    </row>
    <row r="169" spans="1:18" x14ac:dyDescent="0.3">
      <c r="A169" s="1"/>
      <c r="B169" s="10">
        <v>1187</v>
      </c>
      <c r="C169" s="11">
        <v>43254</v>
      </c>
      <c r="D169" s="10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0"/>
      <c r="K169" s="1"/>
      <c r="L169" s="1"/>
      <c r="M169" s="1" t="s">
        <v>76</v>
      </c>
      <c r="N169" s="1" t="s">
        <v>27</v>
      </c>
      <c r="O169" s="12">
        <v>41.86</v>
      </c>
      <c r="P169" s="1">
        <v>88</v>
      </c>
      <c r="Q169" s="12">
        <v>3683.68</v>
      </c>
      <c r="R169" s="12">
        <v>357.32</v>
      </c>
    </row>
    <row r="170" spans="1:18" x14ac:dyDescent="0.3">
      <c r="A170" s="1"/>
      <c r="B170" s="6">
        <v>1188</v>
      </c>
      <c r="C170" s="7">
        <v>43282</v>
      </c>
      <c r="D170" s="6">
        <v>1</v>
      </c>
      <c r="E170" s="8" t="s">
        <v>85</v>
      </c>
      <c r="F170" s="8" t="s">
        <v>86</v>
      </c>
      <c r="G170" s="8" t="s">
        <v>87</v>
      </c>
      <c r="H170" s="8" t="s">
        <v>44</v>
      </c>
      <c r="I170" s="8" t="s">
        <v>45</v>
      </c>
      <c r="J170" s="6"/>
      <c r="K170" s="8"/>
      <c r="L170" s="8"/>
      <c r="M170" s="8" t="s">
        <v>76</v>
      </c>
      <c r="N170" s="8" t="s">
        <v>27</v>
      </c>
      <c r="O170" s="9">
        <v>41.86</v>
      </c>
      <c r="P170" s="8">
        <v>81</v>
      </c>
      <c r="Q170" s="9">
        <v>3390.66</v>
      </c>
      <c r="R170" s="9">
        <v>335.68</v>
      </c>
    </row>
    <row r="171" spans="1:18" x14ac:dyDescent="0.3">
      <c r="A171" s="1"/>
      <c r="B171" s="10">
        <v>1189</v>
      </c>
      <c r="C171" s="11">
        <v>43309</v>
      </c>
      <c r="D171" s="10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1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2">
        <v>135.1</v>
      </c>
      <c r="P171" s="1">
        <v>33</v>
      </c>
      <c r="Q171" s="12">
        <v>4458.3</v>
      </c>
      <c r="R171" s="12">
        <v>423.54</v>
      </c>
    </row>
    <row r="172" spans="1:18" x14ac:dyDescent="0.3">
      <c r="A172" s="1"/>
      <c r="B172" s="6">
        <v>1190</v>
      </c>
      <c r="C172" s="7">
        <v>43309</v>
      </c>
      <c r="D172" s="6">
        <v>28</v>
      </c>
      <c r="E172" s="8" t="s">
        <v>67</v>
      </c>
      <c r="F172" s="8" t="s">
        <v>68</v>
      </c>
      <c r="G172" s="8" t="s">
        <v>69</v>
      </c>
      <c r="H172" s="8" t="s">
        <v>70</v>
      </c>
      <c r="I172" s="8" t="s">
        <v>71</v>
      </c>
      <c r="J172" s="7">
        <v>43311</v>
      </c>
      <c r="K172" s="8" t="s">
        <v>46</v>
      </c>
      <c r="L172" s="8" t="s">
        <v>35</v>
      </c>
      <c r="M172" s="8" t="s">
        <v>88</v>
      </c>
      <c r="N172" s="8" t="s">
        <v>89</v>
      </c>
      <c r="O172" s="9">
        <v>257.60000000000002</v>
      </c>
      <c r="P172" s="8">
        <v>47</v>
      </c>
      <c r="Q172" s="9">
        <v>12107.2</v>
      </c>
      <c r="R172" s="9">
        <v>1271.26</v>
      </c>
    </row>
    <row r="173" spans="1:18" x14ac:dyDescent="0.3">
      <c r="A173" s="1"/>
      <c r="B173" s="10">
        <v>1191</v>
      </c>
      <c r="C173" s="11">
        <v>43290</v>
      </c>
      <c r="D173" s="10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1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2">
        <v>273</v>
      </c>
      <c r="P173" s="1">
        <v>61</v>
      </c>
      <c r="Q173" s="12">
        <v>16653</v>
      </c>
      <c r="R173" s="12">
        <v>1731.91</v>
      </c>
    </row>
    <row r="174" spans="1:18" x14ac:dyDescent="0.3">
      <c r="A174" s="1"/>
      <c r="B174" s="6">
        <v>1192</v>
      </c>
      <c r="C174" s="7">
        <v>43290</v>
      </c>
      <c r="D174" s="6">
        <v>9</v>
      </c>
      <c r="E174" s="8" t="s">
        <v>90</v>
      </c>
      <c r="F174" s="8" t="s">
        <v>91</v>
      </c>
      <c r="G174" s="8" t="s">
        <v>51</v>
      </c>
      <c r="H174" s="8" t="s">
        <v>92</v>
      </c>
      <c r="I174" s="8" t="s">
        <v>23</v>
      </c>
      <c r="J174" s="7">
        <v>43292</v>
      </c>
      <c r="K174" s="8" t="s">
        <v>34</v>
      </c>
      <c r="L174" s="8" t="s">
        <v>25</v>
      </c>
      <c r="M174" s="8" t="s">
        <v>95</v>
      </c>
      <c r="N174" s="8" t="s">
        <v>96</v>
      </c>
      <c r="O174" s="9">
        <v>487.2</v>
      </c>
      <c r="P174" s="8">
        <v>27</v>
      </c>
      <c r="Q174" s="9">
        <v>13154.4</v>
      </c>
      <c r="R174" s="9">
        <v>1341.75</v>
      </c>
    </row>
    <row r="175" spans="1:18" x14ac:dyDescent="0.3">
      <c r="A175" s="1"/>
      <c r="B175" s="10">
        <v>1193</v>
      </c>
      <c r="C175" s="11">
        <v>43287</v>
      </c>
      <c r="D175" s="10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1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2">
        <v>196</v>
      </c>
      <c r="P175" s="1">
        <v>84</v>
      </c>
      <c r="Q175" s="12">
        <v>16464</v>
      </c>
      <c r="R175" s="12">
        <v>1662.86</v>
      </c>
    </row>
    <row r="176" spans="1:18" x14ac:dyDescent="0.3">
      <c r="A176" s="1"/>
      <c r="B176" s="6">
        <v>1194</v>
      </c>
      <c r="C176" s="7">
        <v>43289</v>
      </c>
      <c r="D176" s="6">
        <v>8</v>
      </c>
      <c r="E176" s="8" t="s">
        <v>41</v>
      </c>
      <c r="F176" s="8" t="s">
        <v>42</v>
      </c>
      <c r="G176" s="8" t="s">
        <v>43</v>
      </c>
      <c r="H176" s="8" t="s">
        <v>44</v>
      </c>
      <c r="I176" s="8" t="s">
        <v>45</v>
      </c>
      <c r="J176" s="7">
        <v>43291</v>
      </c>
      <c r="K176" s="8" t="s">
        <v>24</v>
      </c>
      <c r="L176" s="8" t="s">
        <v>25</v>
      </c>
      <c r="M176" s="8" t="s">
        <v>65</v>
      </c>
      <c r="N176" s="8" t="s">
        <v>66</v>
      </c>
      <c r="O176" s="9">
        <v>560</v>
      </c>
      <c r="P176" s="8">
        <v>91</v>
      </c>
      <c r="Q176" s="9">
        <v>50960</v>
      </c>
      <c r="R176" s="9">
        <v>5045.04</v>
      </c>
    </row>
    <row r="177" spans="1:18" x14ac:dyDescent="0.3">
      <c r="A177" s="1"/>
      <c r="B177" s="10">
        <v>1195</v>
      </c>
      <c r="C177" s="11">
        <v>43289</v>
      </c>
      <c r="D177" s="10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1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2">
        <v>128.80000000000001</v>
      </c>
      <c r="P177" s="1">
        <v>36</v>
      </c>
      <c r="Q177" s="12">
        <v>4636.8</v>
      </c>
      <c r="R177" s="12">
        <v>482.23</v>
      </c>
    </row>
    <row r="178" spans="1:18" x14ac:dyDescent="0.3">
      <c r="A178" s="1"/>
      <c r="B178" s="6">
        <v>1196</v>
      </c>
      <c r="C178" s="7">
        <v>43306</v>
      </c>
      <c r="D178" s="6">
        <v>25</v>
      </c>
      <c r="E178" s="8" t="s">
        <v>99</v>
      </c>
      <c r="F178" s="8" t="s">
        <v>73</v>
      </c>
      <c r="G178" s="8" t="s">
        <v>74</v>
      </c>
      <c r="H178" s="8" t="s">
        <v>75</v>
      </c>
      <c r="I178" s="8" t="s">
        <v>33</v>
      </c>
      <c r="J178" s="7">
        <v>43308</v>
      </c>
      <c r="K178" s="8" t="s">
        <v>34</v>
      </c>
      <c r="L178" s="8" t="s">
        <v>58</v>
      </c>
      <c r="M178" s="8" t="s">
        <v>104</v>
      </c>
      <c r="N178" s="8" t="s">
        <v>48</v>
      </c>
      <c r="O178" s="9">
        <v>140</v>
      </c>
      <c r="P178" s="8">
        <v>34</v>
      </c>
      <c r="Q178" s="9">
        <v>4760</v>
      </c>
      <c r="R178" s="9">
        <v>480.76</v>
      </c>
    </row>
    <row r="179" spans="1:18" x14ac:dyDescent="0.3">
      <c r="A179" s="1"/>
      <c r="B179" s="10">
        <v>1197</v>
      </c>
      <c r="C179" s="11">
        <v>43307</v>
      </c>
      <c r="D179" s="10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1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2">
        <v>298.89999999999998</v>
      </c>
      <c r="P179" s="1">
        <v>81</v>
      </c>
      <c r="Q179" s="12">
        <v>24210.9</v>
      </c>
      <c r="R179" s="12">
        <v>2493.7199999999998</v>
      </c>
    </row>
    <row r="180" spans="1:18" x14ac:dyDescent="0.3">
      <c r="A180" s="1"/>
      <c r="B180" s="6">
        <v>1198</v>
      </c>
      <c r="C180" s="7">
        <v>43307</v>
      </c>
      <c r="D180" s="6">
        <v>26</v>
      </c>
      <c r="E180" s="8" t="s">
        <v>100</v>
      </c>
      <c r="F180" s="8" t="s">
        <v>84</v>
      </c>
      <c r="G180" s="8" t="s">
        <v>84</v>
      </c>
      <c r="H180" s="8" t="s">
        <v>70</v>
      </c>
      <c r="I180" s="8" t="s">
        <v>71</v>
      </c>
      <c r="J180" s="7">
        <v>43309</v>
      </c>
      <c r="K180" s="8" t="s">
        <v>46</v>
      </c>
      <c r="L180" s="8" t="s">
        <v>35</v>
      </c>
      <c r="M180" s="8" t="s">
        <v>59</v>
      </c>
      <c r="N180" s="8" t="s">
        <v>60</v>
      </c>
      <c r="O180" s="9">
        <v>135.1</v>
      </c>
      <c r="P180" s="8">
        <v>25</v>
      </c>
      <c r="Q180" s="9">
        <v>3377.5</v>
      </c>
      <c r="R180" s="9">
        <v>327.62</v>
      </c>
    </row>
    <row r="181" spans="1:18" x14ac:dyDescent="0.3">
      <c r="A181" s="1"/>
      <c r="B181" s="10">
        <v>1199</v>
      </c>
      <c r="C181" s="11">
        <v>43307</v>
      </c>
      <c r="D181" s="10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1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2">
        <v>257.60000000000002</v>
      </c>
      <c r="P181" s="1">
        <v>12</v>
      </c>
      <c r="Q181" s="12">
        <v>3091.2</v>
      </c>
      <c r="R181" s="12">
        <v>309.12</v>
      </c>
    </row>
    <row r="182" spans="1:18" x14ac:dyDescent="0.3">
      <c r="A182" s="1"/>
      <c r="B182" s="6">
        <v>1200</v>
      </c>
      <c r="C182" s="7">
        <v>43310</v>
      </c>
      <c r="D182" s="6">
        <v>29</v>
      </c>
      <c r="E182" s="8" t="s">
        <v>49</v>
      </c>
      <c r="F182" s="8" t="s">
        <v>50</v>
      </c>
      <c r="G182" s="8" t="s">
        <v>51</v>
      </c>
      <c r="H182" s="8" t="s">
        <v>52</v>
      </c>
      <c r="I182" s="8" t="s">
        <v>23</v>
      </c>
      <c r="J182" s="7">
        <v>43312</v>
      </c>
      <c r="K182" s="8" t="s">
        <v>24</v>
      </c>
      <c r="L182" s="8" t="s">
        <v>25</v>
      </c>
      <c r="M182" s="8" t="s">
        <v>26</v>
      </c>
      <c r="N182" s="8" t="s">
        <v>27</v>
      </c>
      <c r="O182" s="9">
        <v>196</v>
      </c>
      <c r="P182" s="8">
        <v>23</v>
      </c>
      <c r="Q182" s="9">
        <v>4508</v>
      </c>
      <c r="R182" s="9">
        <v>432.77</v>
      </c>
    </row>
    <row r="183" spans="1:18" x14ac:dyDescent="0.3">
      <c r="A183" s="1"/>
      <c r="B183" s="10">
        <v>1201</v>
      </c>
      <c r="C183" s="11">
        <v>43287</v>
      </c>
      <c r="D183" s="10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1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2">
        <v>178.5</v>
      </c>
      <c r="P183" s="1">
        <v>76</v>
      </c>
      <c r="Q183" s="12">
        <v>13566</v>
      </c>
      <c r="R183" s="12">
        <v>1370.17</v>
      </c>
    </row>
    <row r="184" spans="1:18" x14ac:dyDescent="0.3">
      <c r="A184" s="1"/>
      <c r="B184" s="6">
        <v>1203</v>
      </c>
      <c r="C184" s="7">
        <v>43285</v>
      </c>
      <c r="D184" s="6">
        <v>4</v>
      </c>
      <c r="E184" s="8" t="s">
        <v>30</v>
      </c>
      <c r="F184" s="8" t="s">
        <v>31</v>
      </c>
      <c r="G184" s="8" t="s">
        <v>31</v>
      </c>
      <c r="H184" s="8" t="s">
        <v>32</v>
      </c>
      <c r="I184" s="8" t="s">
        <v>33</v>
      </c>
      <c r="J184" s="7">
        <v>43287</v>
      </c>
      <c r="K184" s="8" t="s">
        <v>34</v>
      </c>
      <c r="L184" s="8" t="s">
        <v>35</v>
      </c>
      <c r="M184" s="8" t="s">
        <v>107</v>
      </c>
      <c r="N184" s="8" t="s">
        <v>80</v>
      </c>
      <c r="O184" s="9">
        <v>1134</v>
      </c>
      <c r="P184" s="8">
        <v>55</v>
      </c>
      <c r="Q184" s="9">
        <v>62370</v>
      </c>
      <c r="R184" s="9">
        <v>6237</v>
      </c>
    </row>
    <row r="185" spans="1:18" x14ac:dyDescent="0.3">
      <c r="A185" s="1"/>
      <c r="B185" s="10">
        <v>1204</v>
      </c>
      <c r="C185" s="11">
        <v>43285</v>
      </c>
      <c r="D185" s="10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1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2">
        <v>98</v>
      </c>
      <c r="P185" s="1">
        <v>19</v>
      </c>
      <c r="Q185" s="12">
        <v>1862</v>
      </c>
      <c r="R185" s="12">
        <v>180.61</v>
      </c>
    </row>
    <row r="186" spans="1:18" x14ac:dyDescent="0.3">
      <c r="A186" s="1"/>
      <c r="B186" s="6">
        <v>1206</v>
      </c>
      <c r="C186" s="7">
        <v>43289</v>
      </c>
      <c r="D186" s="6">
        <v>8</v>
      </c>
      <c r="E186" s="8" t="s">
        <v>41</v>
      </c>
      <c r="F186" s="8" t="s">
        <v>42</v>
      </c>
      <c r="G186" s="8" t="s">
        <v>43</v>
      </c>
      <c r="H186" s="8" t="s">
        <v>44</v>
      </c>
      <c r="I186" s="8" t="s">
        <v>45</v>
      </c>
      <c r="J186" s="7">
        <v>43291</v>
      </c>
      <c r="K186" s="8" t="s">
        <v>46</v>
      </c>
      <c r="L186" s="8" t="s">
        <v>35</v>
      </c>
      <c r="M186" s="8" t="s">
        <v>95</v>
      </c>
      <c r="N186" s="8" t="s">
        <v>96</v>
      </c>
      <c r="O186" s="9">
        <v>487.2</v>
      </c>
      <c r="P186" s="8">
        <v>27</v>
      </c>
      <c r="Q186" s="9">
        <v>13154.4</v>
      </c>
      <c r="R186" s="9">
        <v>1249.67</v>
      </c>
    </row>
    <row r="187" spans="1:18" x14ac:dyDescent="0.3">
      <c r="A187" s="1"/>
      <c r="B187" s="10">
        <v>1209</v>
      </c>
      <c r="C187" s="11">
        <v>43284</v>
      </c>
      <c r="D187" s="10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1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2">
        <v>140</v>
      </c>
      <c r="P187" s="1">
        <v>99</v>
      </c>
      <c r="Q187" s="12">
        <v>13860</v>
      </c>
      <c r="R187" s="12">
        <v>1330.56</v>
      </c>
    </row>
    <row r="188" spans="1:18" x14ac:dyDescent="0.3">
      <c r="A188" s="1"/>
      <c r="B188" s="6">
        <v>1210</v>
      </c>
      <c r="C188" s="7">
        <v>43284</v>
      </c>
      <c r="D188" s="6">
        <v>3</v>
      </c>
      <c r="E188" s="8" t="s">
        <v>55</v>
      </c>
      <c r="F188" s="8" t="s">
        <v>56</v>
      </c>
      <c r="G188" s="8" t="s">
        <v>57</v>
      </c>
      <c r="H188" s="8" t="s">
        <v>22</v>
      </c>
      <c r="I188" s="8" t="s">
        <v>23</v>
      </c>
      <c r="J188" s="7">
        <v>43286</v>
      </c>
      <c r="K188" s="8" t="s">
        <v>24</v>
      </c>
      <c r="L188" s="8" t="s">
        <v>58</v>
      </c>
      <c r="M188" s="8" t="s">
        <v>65</v>
      </c>
      <c r="N188" s="8" t="s">
        <v>66</v>
      </c>
      <c r="O188" s="9">
        <v>560</v>
      </c>
      <c r="P188" s="8">
        <v>10</v>
      </c>
      <c r="Q188" s="9">
        <v>5600</v>
      </c>
      <c r="R188" s="9">
        <v>560</v>
      </c>
    </row>
    <row r="189" spans="1:18" x14ac:dyDescent="0.3">
      <c r="A189" s="1"/>
      <c r="B189" s="10">
        <v>1214</v>
      </c>
      <c r="C189" s="11">
        <v>43291</v>
      </c>
      <c r="D189" s="10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1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2">
        <v>140</v>
      </c>
      <c r="P189" s="1">
        <v>80</v>
      </c>
      <c r="Q189" s="12">
        <v>11200</v>
      </c>
      <c r="R189" s="12">
        <v>1086.4000000000001</v>
      </c>
    </row>
    <row r="190" spans="1:18" x14ac:dyDescent="0.3">
      <c r="A190" s="1"/>
      <c r="B190" s="6">
        <v>1216</v>
      </c>
      <c r="C190" s="7">
        <v>43291</v>
      </c>
      <c r="D190" s="6">
        <v>10</v>
      </c>
      <c r="E190" s="8" t="s">
        <v>72</v>
      </c>
      <c r="F190" s="8" t="s">
        <v>73</v>
      </c>
      <c r="G190" s="8" t="s">
        <v>74</v>
      </c>
      <c r="H190" s="8" t="s">
        <v>75</v>
      </c>
      <c r="I190" s="8" t="s">
        <v>33</v>
      </c>
      <c r="J190" s="6"/>
      <c r="K190" s="8" t="s">
        <v>34</v>
      </c>
      <c r="L190" s="8"/>
      <c r="M190" s="8" t="s">
        <v>28</v>
      </c>
      <c r="N190" s="8" t="s">
        <v>29</v>
      </c>
      <c r="O190" s="9">
        <v>49</v>
      </c>
      <c r="P190" s="8">
        <v>27</v>
      </c>
      <c r="Q190" s="9">
        <v>1323</v>
      </c>
      <c r="R190" s="9">
        <v>127.01</v>
      </c>
    </row>
    <row r="191" spans="1:18" x14ac:dyDescent="0.3">
      <c r="A191" s="1"/>
      <c r="B191" s="10">
        <v>1217</v>
      </c>
      <c r="C191" s="11">
        <v>43292</v>
      </c>
      <c r="D191" s="10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0"/>
      <c r="K191" s="1" t="s">
        <v>46</v>
      </c>
      <c r="L191" s="1"/>
      <c r="M191" s="1" t="s">
        <v>65</v>
      </c>
      <c r="N191" s="1" t="s">
        <v>66</v>
      </c>
      <c r="O191" s="12">
        <v>560</v>
      </c>
      <c r="P191" s="1">
        <v>97</v>
      </c>
      <c r="Q191" s="12">
        <v>54320</v>
      </c>
      <c r="R191" s="12">
        <v>5323.36</v>
      </c>
    </row>
    <row r="192" spans="1:18" x14ac:dyDescent="0.3">
      <c r="A192" s="1"/>
      <c r="B192" s="6">
        <v>1218</v>
      </c>
      <c r="C192" s="7">
        <v>43282</v>
      </c>
      <c r="D192" s="6">
        <v>1</v>
      </c>
      <c r="E192" s="8" t="s">
        <v>85</v>
      </c>
      <c r="F192" s="8" t="s">
        <v>86</v>
      </c>
      <c r="G192" s="8" t="s">
        <v>87</v>
      </c>
      <c r="H192" s="8" t="s">
        <v>44</v>
      </c>
      <c r="I192" s="8" t="s">
        <v>45</v>
      </c>
      <c r="J192" s="6"/>
      <c r="K192" s="8" t="s">
        <v>46</v>
      </c>
      <c r="L192" s="8"/>
      <c r="M192" s="8" t="s">
        <v>88</v>
      </c>
      <c r="N192" s="8" t="s">
        <v>89</v>
      </c>
      <c r="O192" s="9">
        <v>257.60000000000002</v>
      </c>
      <c r="P192" s="8">
        <v>42</v>
      </c>
      <c r="Q192" s="9">
        <v>10819.2</v>
      </c>
      <c r="R192" s="9">
        <v>1125.2</v>
      </c>
    </row>
    <row r="193" spans="1:18" x14ac:dyDescent="0.3">
      <c r="A193" s="1"/>
      <c r="B193" s="10">
        <v>1219</v>
      </c>
      <c r="C193" s="11">
        <v>43309</v>
      </c>
      <c r="D193" s="10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1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2">
        <v>644</v>
      </c>
      <c r="P193" s="1">
        <v>24</v>
      </c>
      <c r="Q193" s="12">
        <v>15456</v>
      </c>
      <c r="R193" s="12">
        <v>1483.78</v>
      </c>
    </row>
    <row r="194" spans="1:18" x14ac:dyDescent="0.3">
      <c r="A194" s="1"/>
      <c r="B194" s="6">
        <v>1220</v>
      </c>
      <c r="C194" s="7">
        <v>43290</v>
      </c>
      <c r="D194" s="6">
        <v>9</v>
      </c>
      <c r="E194" s="8" t="s">
        <v>90</v>
      </c>
      <c r="F194" s="8" t="s">
        <v>91</v>
      </c>
      <c r="G194" s="8" t="s">
        <v>51</v>
      </c>
      <c r="H194" s="8" t="s">
        <v>92</v>
      </c>
      <c r="I194" s="8" t="s">
        <v>23</v>
      </c>
      <c r="J194" s="7">
        <v>43292</v>
      </c>
      <c r="K194" s="8" t="s">
        <v>34</v>
      </c>
      <c r="L194" s="8" t="s">
        <v>25</v>
      </c>
      <c r="M194" s="8" t="s">
        <v>59</v>
      </c>
      <c r="N194" s="8" t="s">
        <v>60</v>
      </c>
      <c r="O194" s="9">
        <v>135.1</v>
      </c>
      <c r="P194" s="8">
        <v>90</v>
      </c>
      <c r="Q194" s="9">
        <v>12159</v>
      </c>
      <c r="R194" s="9">
        <v>1167.26</v>
      </c>
    </row>
    <row r="195" spans="1:18" x14ac:dyDescent="0.3">
      <c r="A195" s="1"/>
      <c r="B195" s="10">
        <v>1221</v>
      </c>
      <c r="C195" s="11">
        <v>43287</v>
      </c>
      <c r="D195" s="10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1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2">
        <v>178.5</v>
      </c>
      <c r="P195" s="1">
        <v>28</v>
      </c>
      <c r="Q195" s="12">
        <v>4998</v>
      </c>
      <c r="R195" s="12">
        <v>499.8</v>
      </c>
    </row>
    <row r="196" spans="1:18" x14ac:dyDescent="0.3">
      <c r="A196" s="1"/>
      <c r="B196" s="6">
        <v>1222</v>
      </c>
      <c r="C196" s="7">
        <v>43340</v>
      </c>
      <c r="D196" s="6">
        <v>28</v>
      </c>
      <c r="E196" s="8" t="s">
        <v>67</v>
      </c>
      <c r="F196" s="8" t="s">
        <v>68</v>
      </c>
      <c r="G196" s="8" t="s">
        <v>69</v>
      </c>
      <c r="H196" s="8" t="s">
        <v>70</v>
      </c>
      <c r="I196" s="8" t="s">
        <v>71</v>
      </c>
      <c r="J196" s="7">
        <v>43342</v>
      </c>
      <c r="K196" s="8" t="s">
        <v>46</v>
      </c>
      <c r="L196" s="8" t="s">
        <v>25</v>
      </c>
      <c r="M196" s="8" t="s">
        <v>40</v>
      </c>
      <c r="N196" s="8" t="s">
        <v>27</v>
      </c>
      <c r="O196" s="9">
        <v>644</v>
      </c>
      <c r="P196" s="8">
        <v>28</v>
      </c>
      <c r="Q196" s="9">
        <v>18032</v>
      </c>
      <c r="R196" s="9">
        <v>1875.33</v>
      </c>
    </row>
    <row r="197" spans="1:18" x14ac:dyDescent="0.3">
      <c r="A197" s="1"/>
      <c r="B197" s="10">
        <v>1223</v>
      </c>
      <c r="C197" s="11">
        <v>43320</v>
      </c>
      <c r="D197" s="10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1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2">
        <v>178.5</v>
      </c>
      <c r="P197" s="1">
        <v>57</v>
      </c>
      <c r="Q197" s="12">
        <v>10174.5</v>
      </c>
      <c r="R197" s="12">
        <v>976.75</v>
      </c>
    </row>
    <row r="198" spans="1:18" x14ac:dyDescent="0.3">
      <c r="A198" s="1"/>
      <c r="B198" s="6">
        <v>1224</v>
      </c>
      <c r="C198" s="7">
        <v>43322</v>
      </c>
      <c r="D198" s="6">
        <v>10</v>
      </c>
      <c r="E198" s="8" t="s">
        <v>72</v>
      </c>
      <c r="F198" s="8" t="s">
        <v>73</v>
      </c>
      <c r="G198" s="8" t="s">
        <v>74</v>
      </c>
      <c r="H198" s="8" t="s">
        <v>75</v>
      </c>
      <c r="I198" s="8" t="s">
        <v>33</v>
      </c>
      <c r="J198" s="7">
        <v>43324</v>
      </c>
      <c r="K198" s="8" t="s">
        <v>24</v>
      </c>
      <c r="L198" s="8" t="s">
        <v>35</v>
      </c>
      <c r="M198" s="8" t="s">
        <v>76</v>
      </c>
      <c r="N198" s="8" t="s">
        <v>27</v>
      </c>
      <c r="O198" s="9">
        <v>41.86</v>
      </c>
      <c r="P198" s="8">
        <v>23</v>
      </c>
      <c r="Q198" s="9">
        <v>962.78</v>
      </c>
      <c r="R198" s="9">
        <v>93.39</v>
      </c>
    </row>
    <row r="199" spans="1:18" x14ac:dyDescent="0.3">
      <c r="A199" s="1"/>
      <c r="B199" s="10">
        <v>1225</v>
      </c>
      <c r="C199" s="11">
        <v>43319</v>
      </c>
      <c r="D199" s="10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0"/>
      <c r="K199" s="1"/>
      <c r="L199" s="1"/>
      <c r="M199" s="1" t="s">
        <v>40</v>
      </c>
      <c r="N199" s="1" t="s">
        <v>27</v>
      </c>
      <c r="O199" s="12">
        <v>644</v>
      </c>
      <c r="P199" s="1">
        <v>86</v>
      </c>
      <c r="Q199" s="12">
        <v>55384</v>
      </c>
      <c r="R199" s="12">
        <v>5593.78</v>
      </c>
    </row>
    <row r="200" spans="1:18" x14ac:dyDescent="0.3">
      <c r="A200" s="1"/>
      <c r="B200" s="6">
        <v>1226</v>
      </c>
      <c r="C200" s="7">
        <v>43322</v>
      </c>
      <c r="D200" s="6">
        <v>10</v>
      </c>
      <c r="E200" s="8" t="s">
        <v>72</v>
      </c>
      <c r="F200" s="8" t="s">
        <v>73</v>
      </c>
      <c r="G200" s="8" t="s">
        <v>74</v>
      </c>
      <c r="H200" s="8" t="s">
        <v>75</v>
      </c>
      <c r="I200" s="8" t="s">
        <v>33</v>
      </c>
      <c r="J200" s="7">
        <v>43324</v>
      </c>
      <c r="K200" s="8" t="s">
        <v>34</v>
      </c>
      <c r="L200" s="8"/>
      <c r="M200" s="8" t="s">
        <v>79</v>
      </c>
      <c r="N200" s="8" t="s">
        <v>80</v>
      </c>
      <c r="O200" s="9">
        <v>350</v>
      </c>
      <c r="P200" s="8">
        <v>47</v>
      </c>
      <c r="Q200" s="9">
        <v>16450</v>
      </c>
      <c r="R200" s="9">
        <v>1628.55</v>
      </c>
    </row>
    <row r="201" spans="1:18" x14ac:dyDescent="0.3">
      <c r="A201" s="1"/>
      <c r="B201" s="10">
        <v>1227</v>
      </c>
      <c r="C201" s="11">
        <v>43322</v>
      </c>
      <c r="D201" s="10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1">
        <v>43324</v>
      </c>
      <c r="K201" s="1" t="s">
        <v>34</v>
      </c>
      <c r="L201" s="1"/>
      <c r="M201" s="1" t="s">
        <v>81</v>
      </c>
      <c r="N201" s="1" t="s">
        <v>82</v>
      </c>
      <c r="O201" s="12">
        <v>308</v>
      </c>
      <c r="P201" s="1">
        <v>97</v>
      </c>
      <c r="Q201" s="12">
        <v>29876</v>
      </c>
      <c r="R201" s="12">
        <v>3107.1</v>
      </c>
    </row>
    <row r="202" spans="1:18" x14ac:dyDescent="0.3">
      <c r="A202" s="1"/>
      <c r="B202" s="6">
        <v>1228</v>
      </c>
      <c r="C202" s="7">
        <v>43322</v>
      </c>
      <c r="D202" s="6">
        <v>10</v>
      </c>
      <c r="E202" s="8" t="s">
        <v>72</v>
      </c>
      <c r="F202" s="8" t="s">
        <v>73</v>
      </c>
      <c r="G202" s="8" t="s">
        <v>74</v>
      </c>
      <c r="H202" s="8" t="s">
        <v>75</v>
      </c>
      <c r="I202" s="8" t="s">
        <v>33</v>
      </c>
      <c r="J202" s="7">
        <v>43324</v>
      </c>
      <c r="K202" s="8" t="s">
        <v>34</v>
      </c>
      <c r="L202" s="8"/>
      <c r="M202" s="8" t="s">
        <v>47</v>
      </c>
      <c r="N202" s="8" t="s">
        <v>48</v>
      </c>
      <c r="O202" s="9">
        <v>128.80000000000001</v>
      </c>
      <c r="P202" s="8">
        <v>96</v>
      </c>
      <c r="Q202" s="9">
        <v>12364.8</v>
      </c>
      <c r="R202" s="9">
        <v>1211.75</v>
      </c>
    </row>
    <row r="203" spans="1:18" x14ac:dyDescent="0.3">
      <c r="A203" s="1"/>
      <c r="B203" s="10">
        <v>1229</v>
      </c>
      <c r="C203" s="11">
        <v>43323</v>
      </c>
      <c r="D203" s="10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0"/>
      <c r="K203" s="1" t="s">
        <v>46</v>
      </c>
      <c r="L203" s="1"/>
      <c r="M203" s="1" t="s">
        <v>28</v>
      </c>
      <c r="N203" s="1" t="s">
        <v>29</v>
      </c>
      <c r="O203" s="12">
        <v>49</v>
      </c>
      <c r="P203" s="1">
        <v>31</v>
      </c>
      <c r="Q203" s="12">
        <v>1519</v>
      </c>
      <c r="R203" s="12">
        <v>151.9</v>
      </c>
    </row>
    <row r="204" spans="1:18" x14ac:dyDescent="0.3">
      <c r="A204" s="1"/>
      <c r="B204" s="6">
        <v>1230</v>
      </c>
      <c r="C204" s="7">
        <v>43323</v>
      </c>
      <c r="D204" s="6">
        <v>11</v>
      </c>
      <c r="E204" s="8" t="s">
        <v>83</v>
      </c>
      <c r="F204" s="8" t="s">
        <v>84</v>
      </c>
      <c r="G204" s="8" t="s">
        <v>84</v>
      </c>
      <c r="H204" s="8" t="s">
        <v>70</v>
      </c>
      <c r="I204" s="8" t="s">
        <v>71</v>
      </c>
      <c r="J204" s="6"/>
      <c r="K204" s="8" t="s">
        <v>46</v>
      </c>
      <c r="L204" s="8"/>
      <c r="M204" s="8" t="s">
        <v>76</v>
      </c>
      <c r="N204" s="8" t="s">
        <v>27</v>
      </c>
      <c r="O204" s="9">
        <v>41.86</v>
      </c>
      <c r="P204" s="8">
        <v>52</v>
      </c>
      <c r="Q204" s="9">
        <v>2176.7199999999998</v>
      </c>
      <c r="R204" s="9">
        <v>224.2</v>
      </c>
    </row>
    <row r="205" spans="1:18" x14ac:dyDescent="0.3">
      <c r="A205" s="1"/>
      <c r="B205" s="10">
        <v>1231</v>
      </c>
      <c r="C205" s="11">
        <v>43313</v>
      </c>
      <c r="D205" s="10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0"/>
      <c r="K205" s="1"/>
      <c r="L205" s="1"/>
      <c r="M205" s="1" t="s">
        <v>39</v>
      </c>
      <c r="N205" s="1" t="s">
        <v>27</v>
      </c>
      <c r="O205" s="12">
        <v>252</v>
      </c>
      <c r="P205" s="1">
        <v>91</v>
      </c>
      <c r="Q205" s="12">
        <v>22932</v>
      </c>
      <c r="R205" s="12">
        <v>2224.4</v>
      </c>
    </row>
    <row r="206" spans="1:18" x14ac:dyDescent="0.3">
      <c r="A206" s="1"/>
      <c r="B206" s="6">
        <v>1232</v>
      </c>
      <c r="C206" s="7">
        <v>43313</v>
      </c>
      <c r="D206" s="6">
        <v>1</v>
      </c>
      <c r="E206" s="8" t="s">
        <v>85</v>
      </c>
      <c r="F206" s="8" t="s">
        <v>86</v>
      </c>
      <c r="G206" s="8" t="s">
        <v>87</v>
      </c>
      <c r="H206" s="8" t="s">
        <v>44</v>
      </c>
      <c r="I206" s="8" t="s">
        <v>45</v>
      </c>
      <c r="J206" s="6"/>
      <c r="K206" s="8"/>
      <c r="L206" s="8"/>
      <c r="M206" s="8" t="s">
        <v>40</v>
      </c>
      <c r="N206" s="8" t="s">
        <v>27</v>
      </c>
      <c r="O206" s="9">
        <v>644</v>
      </c>
      <c r="P206" s="8">
        <v>14</v>
      </c>
      <c r="Q206" s="9">
        <v>9016</v>
      </c>
      <c r="R206" s="9">
        <v>892.58</v>
      </c>
    </row>
    <row r="207" spans="1:18" x14ac:dyDescent="0.3">
      <c r="A207" s="1"/>
      <c r="B207" s="10">
        <v>1233</v>
      </c>
      <c r="C207" s="11">
        <v>43313</v>
      </c>
      <c r="D207" s="10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0"/>
      <c r="K207" s="1"/>
      <c r="L207" s="1"/>
      <c r="M207" s="1" t="s">
        <v>76</v>
      </c>
      <c r="N207" s="1" t="s">
        <v>27</v>
      </c>
      <c r="O207" s="12">
        <v>41.86</v>
      </c>
      <c r="P207" s="1">
        <v>44</v>
      </c>
      <c r="Q207" s="12">
        <v>1841.84</v>
      </c>
      <c r="R207" s="12">
        <v>186.03</v>
      </c>
    </row>
    <row r="208" spans="1:18" x14ac:dyDescent="0.3">
      <c r="A208" s="1"/>
      <c r="B208" s="6">
        <v>1234</v>
      </c>
      <c r="C208" s="7">
        <v>43340</v>
      </c>
      <c r="D208" s="6">
        <v>28</v>
      </c>
      <c r="E208" s="8" t="s">
        <v>67</v>
      </c>
      <c r="F208" s="8" t="s">
        <v>68</v>
      </c>
      <c r="G208" s="8" t="s">
        <v>69</v>
      </c>
      <c r="H208" s="8" t="s">
        <v>70</v>
      </c>
      <c r="I208" s="8" t="s">
        <v>71</v>
      </c>
      <c r="J208" s="7">
        <v>43342</v>
      </c>
      <c r="K208" s="8" t="s">
        <v>46</v>
      </c>
      <c r="L208" s="8" t="s">
        <v>35</v>
      </c>
      <c r="M208" s="8" t="s">
        <v>59</v>
      </c>
      <c r="N208" s="8" t="s">
        <v>60</v>
      </c>
      <c r="O208" s="9">
        <v>135.1</v>
      </c>
      <c r="P208" s="8">
        <v>97</v>
      </c>
      <c r="Q208" s="9">
        <v>13104.7</v>
      </c>
      <c r="R208" s="9">
        <v>1336.68</v>
      </c>
    </row>
    <row r="209" spans="1:18" x14ac:dyDescent="0.3">
      <c r="A209" s="1"/>
      <c r="B209" s="10">
        <v>1235</v>
      </c>
      <c r="C209" s="11">
        <v>43340</v>
      </c>
      <c r="D209" s="10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1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2">
        <v>257.60000000000002</v>
      </c>
      <c r="P209" s="1">
        <v>80</v>
      </c>
      <c r="Q209" s="12">
        <v>20608</v>
      </c>
      <c r="R209" s="12">
        <v>2102.02</v>
      </c>
    </row>
    <row r="210" spans="1:18" x14ac:dyDescent="0.3">
      <c r="A210" s="1"/>
      <c r="B210" s="6">
        <v>1236</v>
      </c>
      <c r="C210" s="7">
        <v>43321</v>
      </c>
      <c r="D210" s="6">
        <v>9</v>
      </c>
      <c r="E210" s="8" t="s">
        <v>90</v>
      </c>
      <c r="F210" s="8" t="s">
        <v>91</v>
      </c>
      <c r="G210" s="8" t="s">
        <v>51</v>
      </c>
      <c r="H210" s="8" t="s">
        <v>92</v>
      </c>
      <c r="I210" s="8" t="s">
        <v>23</v>
      </c>
      <c r="J210" s="7">
        <v>43323</v>
      </c>
      <c r="K210" s="8" t="s">
        <v>34</v>
      </c>
      <c r="L210" s="8" t="s">
        <v>25</v>
      </c>
      <c r="M210" s="8" t="s">
        <v>93</v>
      </c>
      <c r="N210" s="8" t="s">
        <v>94</v>
      </c>
      <c r="O210" s="9">
        <v>273</v>
      </c>
      <c r="P210" s="8">
        <v>66</v>
      </c>
      <c r="Q210" s="9">
        <v>18018</v>
      </c>
      <c r="R210" s="9">
        <v>1855.85</v>
      </c>
    </row>
    <row r="211" spans="1:18" x14ac:dyDescent="0.3">
      <c r="A211" s="1"/>
      <c r="B211" s="10">
        <v>1237</v>
      </c>
      <c r="C211" s="11">
        <v>43321</v>
      </c>
      <c r="D211" s="10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1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2">
        <v>487.2</v>
      </c>
      <c r="P211" s="1">
        <v>32</v>
      </c>
      <c r="Q211" s="12">
        <v>15590.4</v>
      </c>
      <c r="R211" s="12">
        <v>1559.04</v>
      </c>
    </row>
    <row r="212" spans="1:18" x14ac:dyDescent="0.3">
      <c r="A212" s="1"/>
      <c r="B212" s="6">
        <v>1238</v>
      </c>
      <c r="C212" s="7">
        <v>43318</v>
      </c>
      <c r="D212" s="6">
        <v>6</v>
      </c>
      <c r="E212" s="8" t="s">
        <v>61</v>
      </c>
      <c r="F212" s="8" t="s">
        <v>62</v>
      </c>
      <c r="G212" s="8" t="s">
        <v>63</v>
      </c>
      <c r="H212" s="8" t="s">
        <v>64</v>
      </c>
      <c r="I212" s="8" t="s">
        <v>45</v>
      </c>
      <c r="J212" s="7">
        <v>43320</v>
      </c>
      <c r="K212" s="8" t="s">
        <v>24</v>
      </c>
      <c r="L212" s="8" t="s">
        <v>35</v>
      </c>
      <c r="M212" s="8" t="s">
        <v>26</v>
      </c>
      <c r="N212" s="8" t="s">
        <v>27</v>
      </c>
      <c r="O212" s="9">
        <v>196</v>
      </c>
      <c r="P212" s="8">
        <v>52</v>
      </c>
      <c r="Q212" s="9">
        <v>10192</v>
      </c>
      <c r="R212" s="9">
        <v>1019.2</v>
      </c>
    </row>
    <row r="213" spans="1:18" x14ac:dyDescent="0.3">
      <c r="A213" s="1"/>
      <c r="B213" s="10">
        <v>1239</v>
      </c>
      <c r="C213" s="11">
        <v>43320</v>
      </c>
      <c r="D213" s="10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1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2">
        <v>560</v>
      </c>
      <c r="P213" s="1">
        <v>78</v>
      </c>
      <c r="Q213" s="12">
        <v>43680</v>
      </c>
      <c r="R213" s="12">
        <v>4455.3599999999997</v>
      </c>
    </row>
    <row r="214" spans="1:18" x14ac:dyDescent="0.3">
      <c r="A214" s="1"/>
      <c r="B214" s="6">
        <v>1240</v>
      </c>
      <c r="C214" s="7">
        <v>43320</v>
      </c>
      <c r="D214" s="6">
        <v>8</v>
      </c>
      <c r="E214" s="8" t="s">
        <v>41</v>
      </c>
      <c r="F214" s="8" t="s">
        <v>42</v>
      </c>
      <c r="G214" s="8" t="s">
        <v>43</v>
      </c>
      <c r="H214" s="8" t="s">
        <v>44</v>
      </c>
      <c r="I214" s="8" t="s">
        <v>45</v>
      </c>
      <c r="J214" s="7">
        <v>43322</v>
      </c>
      <c r="K214" s="8" t="s">
        <v>24</v>
      </c>
      <c r="L214" s="8" t="s">
        <v>25</v>
      </c>
      <c r="M214" s="8" t="s">
        <v>47</v>
      </c>
      <c r="N214" s="8" t="s">
        <v>48</v>
      </c>
      <c r="O214" s="9">
        <v>128.80000000000001</v>
      </c>
      <c r="P214" s="8">
        <v>54</v>
      </c>
      <c r="Q214" s="9">
        <v>6955.2</v>
      </c>
      <c r="R214" s="9">
        <v>688.56</v>
      </c>
    </row>
    <row r="215" spans="1:18" x14ac:dyDescent="0.3">
      <c r="A215" s="1"/>
      <c r="B215" s="10">
        <v>1241</v>
      </c>
      <c r="C215" s="11">
        <v>43337</v>
      </c>
      <c r="D215" s="10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1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2">
        <v>140</v>
      </c>
      <c r="P215" s="1">
        <v>55</v>
      </c>
      <c r="Q215" s="12">
        <v>7700</v>
      </c>
      <c r="R215" s="12">
        <v>731.5</v>
      </c>
    </row>
    <row r="216" spans="1:18" x14ac:dyDescent="0.3">
      <c r="A216" s="1"/>
      <c r="B216" s="6">
        <v>1242</v>
      </c>
      <c r="C216" s="7">
        <v>43338</v>
      </c>
      <c r="D216" s="6">
        <v>26</v>
      </c>
      <c r="E216" s="8" t="s">
        <v>100</v>
      </c>
      <c r="F216" s="8" t="s">
        <v>84</v>
      </c>
      <c r="G216" s="8" t="s">
        <v>84</v>
      </c>
      <c r="H216" s="8" t="s">
        <v>70</v>
      </c>
      <c r="I216" s="8" t="s">
        <v>71</v>
      </c>
      <c r="J216" s="7">
        <v>43340</v>
      </c>
      <c r="K216" s="8" t="s">
        <v>46</v>
      </c>
      <c r="L216" s="8" t="s">
        <v>35</v>
      </c>
      <c r="M216" s="8" t="s">
        <v>105</v>
      </c>
      <c r="N216" s="8" t="s">
        <v>106</v>
      </c>
      <c r="O216" s="9">
        <v>298.89999999999998</v>
      </c>
      <c r="P216" s="8">
        <v>60</v>
      </c>
      <c r="Q216" s="9">
        <v>17934</v>
      </c>
      <c r="R216" s="9">
        <v>1811.33</v>
      </c>
    </row>
    <row r="217" spans="1:18" x14ac:dyDescent="0.3">
      <c r="A217" s="1"/>
      <c r="B217" s="10">
        <v>1243</v>
      </c>
      <c r="C217" s="11">
        <v>43338</v>
      </c>
      <c r="D217" s="10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1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2">
        <v>135.1</v>
      </c>
      <c r="P217" s="1">
        <v>19</v>
      </c>
      <c r="Q217" s="12">
        <v>2566.9</v>
      </c>
      <c r="R217" s="12">
        <v>243.86</v>
      </c>
    </row>
    <row r="218" spans="1:18" x14ac:dyDescent="0.3">
      <c r="A218" s="1"/>
      <c r="B218" s="6">
        <v>1244</v>
      </c>
      <c r="C218" s="7">
        <v>43338</v>
      </c>
      <c r="D218" s="6">
        <v>26</v>
      </c>
      <c r="E218" s="8" t="s">
        <v>100</v>
      </c>
      <c r="F218" s="8" t="s">
        <v>84</v>
      </c>
      <c r="G218" s="8" t="s">
        <v>84</v>
      </c>
      <c r="H218" s="8" t="s">
        <v>70</v>
      </c>
      <c r="I218" s="8" t="s">
        <v>71</v>
      </c>
      <c r="J218" s="7">
        <v>43340</v>
      </c>
      <c r="K218" s="8" t="s">
        <v>46</v>
      </c>
      <c r="L218" s="8" t="s">
        <v>35</v>
      </c>
      <c r="M218" s="8" t="s">
        <v>88</v>
      </c>
      <c r="N218" s="8" t="s">
        <v>89</v>
      </c>
      <c r="O218" s="9">
        <v>257.60000000000002</v>
      </c>
      <c r="P218" s="8">
        <v>66</v>
      </c>
      <c r="Q218" s="9">
        <v>17001.599999999999</v>
      </c>
      <c r="R218" s="9">
        <v>1751.16</v>
      </c>
    </row>
    <row r="219" spans="1:18" x14ac:dyDescent="0.3">
      <c r="A219" s="1"/>
      <c r="B219" s="10">
        <v>1245</v>
      </c>
      <c r="C219" s="11">
        <v>43341</v>
      </c>
      <c r="D219" s="10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1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2">
        <v>196</v>
      </c>
      <c r="P219" s="1">
        <v>42</v>
      </c>
      <c r="Q219" s="12">
        <v>8232</v>
      </c>
      <c r="R219" s="12">
        <v>831.43</v>
      </c>
    </row>
    <row r="220" spans="1:18" x14ac:dyDescent="0.3">
      <c r="A220" s="1"/>
      <c r="B220" s="6">
        <v>1246</v>
      </c>
      <c r="C220" s="7">
        <v>43318</v>
      </c>
      <c r="D220" s="6">
        <v>6</v>
      </c>
      <c r="E220" s="8" t="s">
        <v>61</v>
      </c>
      <c r="F220" s="8" t="s">
        <v>62</v>
      </c>
      <c r="G220" s="8" t="s">
        <v>63</v>
      </c>
      <c r="H220" s="8" t="s">
        <v>64</v>
      </c>
      <c r="I220" s="8" t="s">
        <v>45</v>
      </c>
      <c r="J220" s="7">
        <v>43320</v>
      </c>
      <c r="K220" s="8" t="s">
        <v>46</v>
      </c>
      <c r="L220" s="8" t="s">
        <v>25</v>
      </c>
      <c r="M220" s="8" t="s">
        <v>53</v>
      </c>
      <c r="N220" s="8" t="s">
        <v>54</v>
      </c>
      <c r="O220" s="9">
        <v>178.5</v>
      </c>
      <c r="P220" s="8">
        <v>72</v>
      </c>
      <c r="Q220" s="9">
        <v>12852</v>
      </c>
      <c r="R220" s="9">
        <v>1246.6400000000001</v>
      </c>
    </row>
    <row r="221" spans="1:18" x14ac:dyDescent="0.3">
      <c r="A221" s="1"/>
      <c r="B221" s="10">
        <v>1248</v>
      </c>
      <c r="C221" s="11">
        <v>43316</v>
      </c>
      <c r="D221" s="10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1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2">
        <v>1134</v>
      </c>
      <c r="P221" s="1">
        <v>32</v>
      </c>
      <c r="Q221" s="12">
        <v>36288</v>
      </c>
      <c r="R221" s="12">
        <v>3519.94</v>
      </c>
    </row>
    <row r="222" spans="1:18" x14ac:dyDescent="0.3">
      <c r="A222" s="1"/>
      <c r="B222" s="6">
        <v>1249</v>
      </c>
      <c r="C222" s="7">
        <v>43316</v>
      </c>
      <c r="D222" s="6">
        <v>4</v>
      </c>
      <c r="E222" s="8" t="s">
        <v>30</v>
      </c>
      <c r="F222" s="8" t="s">
        <v>31</v>
      </c>
      <c r="G222" s="8" t="s">
        <v>31</v>
      </c>
      <c r="H222" s="8" t="s">
        <v>32</v>
      </c>
      <c r="I222" s="8" t="s">
        <v>33</v>
      </c>
      <c r="J222" s="7">
        <v>43318</v>
      </c>
      <c r="K222" s="8" t="s">
        <v>34</v>
      </c>
      <c r="L222" s="8" t="s">
        <v>35</v>
      </c>
      <c r="M222" s="8" t="s">
        <v>108</v>
      </c>
      <c r="N222" s="8" t="s">
        <v>109</v>
      </c>
      <c r="O222" s="9">
        <v>98</v>
      </c>
      <c r="P222" s="8">
        <v>76</v>
      </c>
      <c r="Q222" s="9">
        <v>7448</v>
      </c>
      <c r="R222" s="9">
        <v>752.25</v>
      </c>
    </row>
    <row r="223" spans="1:18" x14ac:dyDescent="0.3">
      <c r="A223" s="1"/>
      <c r="B223" s="10">
        <v>1250</v>
      </c>
      <c r="C223" s="11">
        <v>43353</v>
      </c>
      <c r="D223" s="10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1">
        <v>43355</v>
      </c>
      <c r="K223" s="1" t="s">
        <v>34</v>
      </c>
      <c r="L223" s="1"/>
      <c r="M223" s="1" t="s">
        <v>47</v>
      </c>
      <c r="N223" s="1" t="s">
        <v>48</v>
      </c>
      <c r="O223" s="12">
        <v>128.80000000000001</v>
      </c>
      <c r="P223" s="1">
        <v>83</v>
      </c>
      <c r="Q223" s="12">
        <v>10690.4</v>
      </c>
      <c r="R223" s="12">
        <v>1047.6600000000001</v>
      </c>
    </row>
    <row r="224" spans="1:18" x14ac:dyDescent="0.3">
      <c r="A224" s="1"/>
      <c r="B224" s="6">
        <v>1251</v>
      </c>
      <c r="C224" s="7">
        <v>43354</v>
      </c>
      <c r="D224" s="6">
        <v>11</v>
      </c>
      <c r="E224" s="8" t="s">
        <v>83</v>
      </c>
      <c r="F224" s="8" t="s">
        <v>84</v>
      </c>
      <c r="G224" s="8" t="s">
        <v>84</v>
      </c>
      <c r="H224" s="8" t="s">
        <v>70</v>
      </c>
      <c r="I224" s="8" t="s">
        <v>71</v>
      </c>
      <c r="J224" s="6"/>
      <c r="K224" s="8" t="s">
        <v>46</v>
      </c>
      <c r="L224" s="8"/>
      <c r="M224" s="8" t="s">
        <v>28</v>
      </c>
      <c r="N224" s="8" t="s">
        <v>29</v>
      </c>
      <c r="O224" s="9">
        <v>49</v>
      </c>
      <c r="P224" s="8">
        <v>91</v>
      </c>
      <c r="Q224" s="9">
        <v>4459</v>
      </c>
      <c r="R224" s="9">
        <v>436.98</v>
      </c>
    </row>
    <row r="225" spans="1:18" x14ac:dyDescent="0.3">
      <c r="A225" s="1"/>
      <c r="B225" s="10">
        <v>1252</v>
      </c>
      <c r="C225" s="11">
        <v>43354</v>
      </c>
      <c r="D225" s="10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0"/>
      <c r="K225" s="1" t="s">
        <v>46</v>
      </c>
      <c r="L225" s="1"/>
      <c r="M225" s="1" t="s">
        <v>76</v>
      </c>
      <c r="N225" s="1" t="s">
        <v>27</v>
      </c>
      <c r="O225" s="12">
        <v>41.86</v>
      </c>
      <c r="P225" s="1">
        <v>64</v>
      </c>
      <c r="Q225" s="12">
        <v>2679.04</v>
      </c>
      <c r="R225" s="12">
        <v>273.26</v>
      </c>
    </row>
    <row r="226" spans="1:18" x14ac:dyDescent="0.3">
      <c r="A226" s="1"/>
      <c r="B226" s="6">
        <v>1253</v>
      </c>
      <c r="C226" s="7">
        <v>43344</v>
      </c>
      <c r="D226" s="6">
        <v>1</v>
      </c>
      <c r="E226" s="8" t="s">
        <v>85</v>
      </c>
      <c r="F226" s="8" t="s">
        <v>86</v>
      </c>
      <c r="G226" s="8" t="s">
        <v>87</v>
      </c>
      <c r="H226" s="8" t="s">
        <v>44</v>
      </c>
      <c r="I226" s="8" t="s">
        <v>45</v>
      </c>
      <c r="J226" s="6"/>
      <c r="K226" s="8"/>
      <c r="L226" s="8"/>
      <c r="M226" s="8" t="s">
        <v>39</v>
      </c>
      <c r="N226" s="8" t="s">
        <v>27</v>
      </c>
      <c r="O226" s="9">
        <v>252</v>
      </c>
      <c r="P226" s="8">
        <v>58</v>
      </c>
      <c r="Q226" s="9">
        <v>14616</v>
      </c>
      <c r="R226" s="9">
        <v>1446.98</v>
      </c>
    </row>
    <row r="227" spans="1:18" x14ac:dyDescent="0.3">
      <c r="A227" s="1"/>
      <c r="B227" s="10">
        <v>1254</v>
      </c>
      <c r="C227" s="11">
        <v>43344</v>
      </c>
      <c r="D227" s="10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0"/>
      <c r="K227" s="1"/>
      <c r="L227" s="1"/>
      <c r="M227" s="1" t="s">
        <v>40</v>
      </c>
      <c r="N227" s="1" t="s">
        <v>27</v>
      </c>
      <c r="O227" s="12">
        <v>644</v>
      </c>
      <c r="P227" s="1">
        <v>97</v>
      </c>
      <c r="Q227" s="12">
        <v>62468</v>
      </c>
      <c r="R227" s="12">
        <v>6496.67</v>
      </c>
    </row>
    <row r="228" spans="1:18" x14ac:dyDescent="0.3">
      <c r="A228" s="1"/>
      <c r="B228" s="6">
        <v>1255</v>
      </c>
      <c r="C228" s="7">
        <v>43344</v>
      </c>
      <c r="D228" s="6">
        <v>1</v>
      </c>
      <c r="E228" s="8" t="s">
        <v>85</v>
      </c>
      <c r="F228" s="8" t="s">
        <v>86</v>
      </c>
      <c r="G228" s="8" t="s">
        <v>87</v>
      </c>
      <c r="H228" s="8" t="s">
        <v>44</v>
      </c>
      <c r="I228" s="8" t="s">
        <v>45</v>
      </c>
      <c r="J228" s="6"/>
      <c r="K228" s="8"/>
      <c r="L228" s="8"/>
      <c r="M228" s="8" t="s">
        <v>76</v>
      </c>
      <c r="N228" s="8" t="s">
        <v>27</v>
      </c>
      <c r="O228" s="9">
        <v>41.86</v>
      </c>
      <c r="P228" s="8">
        <v>14</v>
      </c>
      <c r="Q228" s="9">
        <v>586.04</v>
      </c>
      <c r="R228" s="9">
        <v>60.95</v>
      </c>
    </row>
    <row r="229" spans="1:18" x14ac:dyDescent="0.3">
      <c r="A229" s="1"/>
      <c r="B229" s="10">
        <v>1256</v>
      </c>
      <c r="C229" s="11">
        <v>43371</v>
      </c>
      <c r="D229" s="10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1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2">
        <v>135.1</v>
      </c>
      <c r="P229" s="1">
        <v>68</v>
      </c>
      <c r="Q229" s="12">
        <v>9186.7999999999993</v>
      </c>
      <c r="R229" s="12">
        <v>900.31</v>
      </c>
    </row>
    <row r="230" spans="1:18" x14ac:dyDescent="0.3">
      <c r="A230" s="1"/>
      <c r="B230" s="6">
        <v>1257</v>
      </c>
      <c r="C230" s="7">
        <v>43371</v>
      </c>
      <c r="D230" s="6">
        <v>28</v>
      </c>
      <c r="E230" s="8" t="s">
        <v>67</v>
      </c>
      <c r="F230" s="8" t="s">
        <v>68</v>
      </c>
      <c r="G230" s="8" t="s">
        <v>69</v>
      </c>
      <c r="H230" s="8" t="s">
        <v>70</v>
      </c>
      <c r="I230" s="8" t="s">
        <v>71</v>
      </c>
      <c r="J230" s="7">
        <v>43373</v>
      </c>
      <c r="K230" s="8" t="s">
        <v>46</v>
      </c>
      <c r="L230" s="8" t="s">
        <v>35</v>
      </c>
      <c r="M230" s="8" t="s">
        <v>88</v>
      </c>
      <c r="N230" s="8" t="s">
        <v>89</v>
      </c>
      <c r="O230" s="9">
        <v>257.60000000000002</v>
      </c>
      <c r="P230" s="8">
        <v>32</v>
      </c>
      <c r="Q230" s="9">
        <v>8243.2000000000007</v>
      </c>
      <c r="R230" s="9">
        <v>824.32</v>
      </c>
    </row>
    <row r="231" spans="1:18" x14ac:dyDescent="0.3">
      <c r="A231" s="1"/>
      <c r="B231" s="10">
        <v>1258</v>
      </c>
      <c r="C231" s="11">
        <v>43352</v>
      </c>
      <c r="D231" s="10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1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2">
        <v>273</v>
      </c>
      <c r="P231" s="1">
        <v>48</v>
      </c>
      <c r="Q231" s="12">
        <v>13104</v>
      </c>
      <c r="R231" s="12">
        <v>1323.5</v>
      </c>
    </row>
    <row r="232" spans="1:18" x14ac:dyDescent="0.3">
      <c r="A232" s="1"/>
      <c r="B232" s="6">
        <v>1259</v>
      </c>
      <c r="C232" s="7">
        <v>43352</v>
      </c>
      <c r="D232" s="6">
        <v>9</v>
      </c>
      <c r="E232" s="8" t="s">
        <v>90</v>
      </c>
      <c r="F232" s="8" t="s">
        <v>91</v>
      </c>
      <c r="G232" s="8" t="s">
        <v>51</v>
      </c>
      <c r="H232" s="8" t="s">
        <v>92</v>
      </c>
      <c r="I232" s="8" t="s">
        <v>23</v>
      </c>
      <c r="J232" s="7">
        <v>43354</v>
      </c>
      <c r="K232" s="8" t="s">
        <v>34</v>
      </c>
      <c r="L232" s="8" t="s">
        <v>25</v>
      </c>
      <c r="M232" s="8" t="s">
        <v>95</v>
      </c>
      <c r="N232" s="8" t="s">
        <v>96</v>
      </c>
      <c r="O232" s="9">
        <v>487.2</v>
      </c>
      <c r="P232" s="8">
        <v>57</v>
      </c>
      <c r="Q232" s="9">
        <v>27770.400000000001</v>
      </c>
      <c r="R232" s="9">
        <v>2721.5</v>
      </c>
    </row>
    <row r="233" spans="1:18" x14ac:dyDescent="0.3">
      <c r="A233" s="1"/>
      <c r="B233" s="10">
        <v>1260</v>
      </c>
      <c r="C233" s="11">
        <v>43349</v>
      </c>
      <c r="D233" s="10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1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2">
        <v>196</v>
      </c>
      <c r="P233" s="1">
        <v>67</v>
      </c>
      <c r="Q233" s="12">
        <v>13132</v>
      </c>
      <c r="R233" s="12">
        <v>1378.86</v>
      </c>
    </row>
    <row r="234" spans="1:18" x14ac:dyDescent="0.3">
      <c r="A234" s="1"/>
      <c r="B234" s="6">
        <v>1261</v>
      </c>
      <c r="C234" s="7">
        <v>43351</v>
      </c>
      <c r="D234" s="6">
        <v>8</v>
      </c>
      <c r="E234" s="8" t="s">
        <v>41</v>
      </c>
      <c r="F234" s="8" t="s">
        <v>42</v>
      </c>
      <c r="G234" s="8" t="s">
        <v>43</v>
      </c>
      <c r="H234" s="8" t="s">
        <v>44</v>
      </c>
      <c r="I234" s="8" t="s">
        <v>45</v>
      </c>
      <c r="J234" s="7">
        <v>43353</v>
      </c>
      <c r="K234" s="8" t="s">
        <v>24</v>
      </c>
      <c r="L234" s="8" t="s">
        <v>25</v>
      </c>
      <c r="M234" s="8" t="s">
        <v>65</v>
      </c>
      <c r="N234" s="8" t="s">
        <v>66</v>
      </c>
      <c r="O234" s="9">
        <v>560</v>
      </c>
      <c r="P234" s="8">
        <v>48</v>
      </c>
      <c r="Q234" s="9">
        <v>26880</v>
      </c>
      <c r="R234" s="9">
        <v>2634.24</v>
      </c>
    </row>
    <row r="235" spans="1:18" x14ac:dyDescent="0.3">
      <c r="A235" s="1"/>
      <c r="B235" s="10">
        <v>1262</v>
      </c>
      <c r="C235" s="11">
        <v>43351</v>
      </c>
      <c r="D235" s="10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1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2">
        <v>128.80000000000001</v>
      </c>
      <c r="P235" s="1">
        <v>77</v>
      </c>
      <c r="Q235" s="12">
        <v>9917.6</v>
      </c>
      <c r="R235" s="12">
        <v>1011.6</v>
      </c>
    </row>
    <row r="236" spans="1:18" x14ac:dyDescent="0.3">
      <c r="A236" s="1"/>
      <c r="B236" s="6">
        <v>1263</v>
      </c>
      <c r="C236" s="7">
        <v>43368</v>
      </c>
      <c r="D236" s="6">
        <v>25</v>
      </c>
      <c r="E236" s="8" t="s">
        <v>99</v>
      </c>
      <c r="F236" s="8" t="s">
        <v>73</v>
      </c>
      <c r="G236" s="8" t="s">
        <v>74</v>
      </c>
      <c r="H236" s="8" t="s">
        <v>75</v>
      </c>
      <c r="I236" s="8" t="s">
        <v>33</v>
      </c>
      <c r="J236" s="7">
        <v>43370</v>
      </c>
      <c r="K236" s="8" t="s">
        <v>34</v>
      </c>
      <c r="L236" s="8" t="s">
        <v>58</v>
      </c>
      <c r="M236" s="8" t="s">
        <v>104</v>
      </c>
      <c r="N236" s="8" t="s">
        <v>48</v>
      </c>
      <c r="O236" s="9">
        <v>140</v>
      </c>
      <c r="P236" s="8">
        <v>94</v>
      </c>
      <c r="Q236" s="9">
        <v>13160</v>
      </c>
      <c r="R236" s="9">
        <v>1368.64</v>
      </c>
    </row>
    <row r="237" spans="1:18" x14ac:dyDescent="0.3">
      <c r="A237" s="1"/>
      <c r="B237" s="10">
        <v>1264</v>
      </c>
      <c r="C237" s="11">
        <v>43369</v>
      </c>
      <c r="D237" s="10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1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2">
        <v>298.89999999999998</v>
      </c>
      <c r="P237" s="1">
        <v>54</v>
      </c>
      <c r="Q237" s="12">
        <v>16140.6</v>
      </c>
      <c r="R237" s="12">
        <v>1694.76</v>
      </c>
    </row>
    <row r="238" spans="1:18" x14ac:dyDescent="0.3">
      <c r="A238" s="1"/>
      <c r="B238" s="6">
        <v>1265</v>
      </c>
      <c r="C238" s="7">
        <v>43369</v>
      </c>
      <c r="D238" s="6">
        <v>26</v>
      </c>
      <c r="E238" s="8" t="s">
        <v>100</v>
      </c>
      <c r="F238" s="8" t="s">
        <v>84</v>
      </c>
      <c r="G238" s="8" t="s">
        <v>84</v>
      </c>
      <c r="H238" s="8" t="s">
        <v>70</v>
      </c>
      <c r="I238" s="8" t="s">
        <v>71</v>
      </c>
      <c r="J238" s="7">
        <v>43371</v>
      </c>
      <c r="K238" s="8" t="s">
        <v>46</v>
      </c>
      <c r="L238" s="8" t="s">
        <v>35</v>
      </c>
      <c r="M238" s="8" t="s">
        <v>59</v>
      </c>
      <c r="N238" s="8" t="s">
        <v>60</v>
      </c>
      <c r="O238" s="9">
        <v>135.1</v>
      </c>
      <c r="P238" s="8">
        <v>43</v>
      </c>
      <c r="Q238" s="9">
        <v>5809.3</v>
      </c>
      <c r="R238" s="9">
        <v>563.5</v>
      </c>
    </row>
    <row r="239" spans="1:18" x14ac:dyDescent="0.3">
      <c r="A239" s="1"/>
      <c r="B239" s="10">
        <v>1266</v>
      </c>
      <c r="C239" s="11">
        <v>43369</v>
      </c>
      <c r="D239" s="10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1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2">
        <v>257.60000000000002</v>
      </c>
      <c r="P239" s="1">
        <v>71</v>
      </c>
      <c r="Q239" s="12">
        <v>18289.599999999999</v>
      </c>
      <c r="R239" s="12">
        <v>1883.83</v>
      </c>
    </row>
    <row r="240" spans="1:18" x14ac:dyDescent="0.3">
      <c r="A240" s="1"/>
      <c r="B240" s="6">
        <v>1267</v>
      </c>
      <c r="C240" s="7">
        <v>43372</v>
      </c>
      <c r="D240" s="6">
        <v>29</v>
      </c>
      <c r="E240" s="8" t="s">
        <v>49</v>
      </c>
      <c r="F240" s="8" t="s">
        <v>50</v>
      </c>
      <c r="G240" s="8" t="s">
        <v>51</v>
      </c>
      <c r="H240" s="8" t="s">
        <v>52</v>
      </c>
      <c r="I240" s="8" t="s">
        <v>23</v>
      </c>
      <c r="J240" s="7">
        <v>43374</v>
      </c>
      <c r="K240" s="8" t="s">
        <v>24</v>
      </c>
      <c r="L240" s="8" t="s">
        <v>25</v>
      </c>
      <c r="M240" s="8" t="s">
        <v>26</v>
      </c>
      <c r="N240" s="8" t="s">
        <v>27</v>
      </c>
      <c r="O240" s="9">
        <v>196</v>
      </c>
      <c r="P240" s="8">
        <v>50</v>
      </c>
      <c r="Q240" s="9">
        <v>9800</v>
      </c>
      <c r="R240" s="9">
        <v>940.8</v>
      </c>
    </row>
    <row r="241" spans="1:18" x14ac:dyDescent="0.3">
      <c r="A241" s="1"/>
      <c r="B241" s="10">
        <v>1268</v>
      </c>
      <c r="C241" s="11">
        <v>43349</v>
      </c>
      <c r="D241" s="10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1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2">
        <v>178.5</v>
      </c>
      <c r="P241" s="1">
        <v>96</v>
      </c>
      <c r="Q241" s="12">
        <v>17136</v>
      </c>
      <c r="R241" s="12">
        <v>1679.33</v>
      </c>
    </row>
    <row r="242" spans="1:18" x14ac:dyDescent="0.3">
      <c r="A242" s="1"/>
      <c r="B242" s="6">
        <v>1270</v>
      </c>
      <c r="C242" s="7">
        <v>43347</v>
      </c>
      <c r="D242" s="6">
        <v>4</v>
      </c>
      <c r="E242" s="8" t="s">
        <v>30</v>
      </c>
      <c r="F242" s="8" t="s">
        <v>31</v>
      </c>
      <c r="G242" s="8" t="s">
        <v>31</v>
      </c>
      <c r="H242" s="8" t="s">
        <v>32</v>
      </c>
      <c r="I242" s="8" t="s">
        <v>33</v>
      </c>
      <c r="J242" s="7">
        <v>43349</v>
      </c>
      <c r="K242" s="8" t="s">
        <v>34</v>
      </c>
      <c r="L242" s="8" t="s">
        <v>35</v>
      </c>
      <c r="M242" s="8" t="s">
        <v>107</v>
      </c>
      <c r="N242" s="8" t="s">
        <v>80</v>
      </c>
      <c r="O242" s="9">
        <v>1134</v>
      </c>
      <c r="P242" s="8">
        <v>54</v>
      </c>
      <c r="Q242" s="9">
        <v>61236</v>
      </c>
      <c r="R242" s="9">
        <v>6123.6</v>
      </c>
    </row>
    <row r="243" spans="1:18" x14ac:dyDescent="0.3">
      <c r="A243" s="1"/>
      <c r="B243" s="10">
        <v>1271</v>
      </c>
      <c r="C243" s="11">
        <v>43347</v>
      </c>
      <c r="D243" s="10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1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2">
        <v>98</v>
      </c>
      <c r="P243" s="1">
        <v>39</v>
      </c>
      <c r="Q243" s="12">
        <v>3822</v>
      </c>
      <c r="R243" s="12">
        <v>382.2</v>
      </c>
    </row>
    <row r="244" spans="1:18" x14ac:dyDescent="0.3">
      <c r="A244" s="1"/>
      <c r="B244" s="6">
        <v>1273</v>
      </c>
      <c r="C244" s="7">
        <v>43351</v>
      </c>
      <c r="D244" s="6">
        <v>8</v>
      </c>
      <c r="E244" s="8" t="s">
        <v>41</v>
      </c>
      <c r="F244" s="8" t="s">
        <v>42</v>
      </c>
      <c r="G244" s="8" t="s">
        <v>43</v>
      </c>
      <c r="H244" s="8" t="s">
        <v>44</v>
      </c>
      <c r="I244" s="8" t="s">
        <v>45</v>
      </c>
      <c r="J244" s="7">
        <v>43353</v>
      </c>
      <c r="K244" s="8" t="s">
        <v>46</v>
      </c>
      <c r="L244" s="8" t="s">
        <v>35</v>
      </c>
      <c r="M244" s="8" t="s">
        <v>95</v>
      </c>
      <c r="N244" s="8" t="s">
        <v>96</v>
      </c>
      <c r="O244" s="9">
        <v>487.2</v>
      </c>
      <c r="P244" s="8">
        <v>63</v>
      </c>
      <c r="Q244" s="9">
        <v>30693.599999999999</v>
      </c>
      <c r="R244" s="9">
        <v>3222.83</v>
      </c>
    </row>
    <row r="245" spans="1:18" x14ac:dyDescent="0.3">
      <c r="A245" s="1"/>
      <c r="B245" s="10">
        <v>1276</v>
      </c>
      <c r="C245" s="11">
        <v>43346</v>
      </c>
      <c r="D245" s="10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1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2">
        <v>140</v>
      </c>
      <c r="P245" s="1">
        <v>71</v>
      </c>
      <c r="Q245" s="12">
        <v>9940</v>
      </c>
      <c r="R245" s="12">
        <v>1023.82</v>
      </c>
    </row>
    <row r="246" spans="1:18" x14ac:dyDescent="0.3">
      <c r="A246" s="1"/>
      <c r="B246" s="6">
        <v>1277</v>
      </c>
      <c r="C246" s="7">
        <v>43346</v>
      </c>
      <c r="D246" s="6">
        <v>3</v>
      </c>
      <c r="E246" s="8" t="s">
        <v>55</v>
      </c>
      <c r="F246" s="8" t="s">
        <v>56</v>
      </c>
      <c r="G246" s="8" t="s">
        <v>57</v>
      </c>
      <c r="H246" s="8" t="s">
        <v>22</v>
      </c>
      <c r="I246" s="8" t="s">
        <v>23</v>
      </c>
      <c r="J246" s="7">
        <v>43348</v>
      </c>
      <c r="K246" s="8" t="s">
        <v>24</v>
      </c>
      <c r="L246" s="8" t="s">
        <v>58</v>
      </c>
      <c r="M246" s="8" t="s">
        <v>65</v>
      </c>
      <c r="N246" s="8" t="s">
        <v>66</v>
      </c>
      <c r="O246" s="9">
        <v>560</v>
      </c>
      <c r="P246" s="8">
        <v>88</v>
      </c>
      <c r="Q246" s="9">
        <v>49280</v>
      </c>
      <c r="R246" s="9">
        <v>5125.12</v>
      </c>
    </row>
    <row r="247" spans="1:18" x14ac:dyDescent="0.3">
      <c r="A247" s="1"/>
      <c r="B247" s="10">
        <v>1281</v>
      </c>
      <c r="C247" s="11">
        <v>43353</v>
      </c>
      <c r="D247" s="10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1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2">
        <v>140</v>
      </c>
      <c r="P247" s="1">
        <v>59</v>
      </c>
      <c r="Q247" s="12">
        <v>8260</v>
      </c>
      <c r="R247" s="12">
        <v>834.26</v>
      </c>
    </row>
    <row r="248" spans="1:18" x14ac:dyDescent="0.3">
      <c r="A248" s="1"/>
      <c r="B248" s="6">
        <v>1282</v>
      </c>
      <c r="C248" s="7">
        <v>43379</v>
      </c>
      <c r="D248" s="6">
        <v>6</v>
      </c>
      <c r="E248" s="8" t="s">
        <v>61</v>
      </c>
      <c r="F248" s="8" t="s">
        <v>62</v>
      </c>
      <c r="G248" s="8" t="s">
        <v>63</v>
      </c>
      <c r="H248" s="8" t="s">
        <v>64</v>
      </c>
      <c r="I248" s="8" t="s">
        <v>45</v>
      </c>
      <c r="J248" s="7">
        <v>43381</v>
      </c>
      <c r="K248" s="8" t="s">
        <v>24</v>
      </c>
      <c r="L248" s="8" t="s">
        <v>35</v>
      </c>
      <c r="M248" s="8" t="s">
        <v>65</v>
      </c>
      <c r="N248" s="8" t="s">
        <v>66</v>
      </c>
      <c r="O248" s="9">
        <v>560</v>
      </c>
      <c r="P248" s="8">
        <v>94</v>
      </c>
      <c r="Q248" s="9">
        <v>52640</v>
      </c>
      <c r="R248" s="9">
        <v>5264</v>
      </c>
    </row>
    <row r="249" spans="1:18" x14ac:dyDescent="0.3">
      <c r="A249" s="1"/>
      <c r="B249" s="10">
        <v>1283</v>
      </c>
      <c r="C249" s="11">
        <v>43401</v>
      </c>
      <c r="D249" s="10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1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2">
        <v>644</v>
      </c>
      <c r="P249" s="1">
        <v>86</v>
      </c>
      <c r="Q249" s="12">
        <v>55384</v>
      </c>
      <c r="R249" s="12">
        <v>5316.86</v>
      </c>
    </row>
    <row r="250" spans="1:18" x14ac:dyDescent="0.3">
      <c r="A250" s="1"/>
      <c r="B250" s="6">
        <v>1284</v>
      </c>
      <c r="C250" s="7">
        <v>43381</v>
      </c>
      <c r="D250" s="6">
        <v>8</v>
      </c>
      <c r="E250" s="8" t="s">
        <v>41</v>
      </c>
      <c r="F250" s="8" t="s">
        <v>42</v>
      </c>
      <c r="G250" s="8" t="s">
        <v>43</v>
      </c>
      <c r="H250" s="8" t="s">
        <v>44</v>
      </c>
      <c r="I250" s="8" t="s">
        <v>45</v>
      </c>
      <c r="J250" s="7">
        <v>43383</v>
      </c>
      <c r="K250" s="8" t="s">
        <v>46</v>
      </c>
      <c r="L250" s="8" t="s">
        <v>25</v>
      </c>
      <c r="M250" s="8" t="s">
        <v>53</v>
      </c>
      <c r="N250" s="8" t="s">
        <v>54</v>
      </c>
      <c r="O250" s="9">
        <v>178.5</v>
      </c>
      <c r="P250" s="8">
        <v>61</v>
      </c>
      <c r="Q250" s="9">
        <v>10888.5</v>
      </c>
      <c r="R250" s="9">
        <v>1099.74</v>
      </c>
    </row>
    <row r="251" spans="1:18" x14ac:dyDescent="0.3">
      <c r="A251" s="1"/>
      <c r="B251" s="10">
        <v>1285</v>
      </c>
      <c r="C251" s="11">
        <v>43383</v>
      </c>
      <c r="D251" s="10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1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2">
        <v>41.86</v>
      </c>
      <c r="P251" s="1">
        <v>32</v>
      </c>
      <c r="Q251" s="12">
        <v>1339.52</v>
      </c>
      <c r="R251" s="12">
        <v>136.63</v>
      </c>
    </row>
    <row r="252" spans="1:18" x14ac:dyDescent="0.3">
      <c r="A252" s="1"/>
      <c r="B252" s="6">
        <v>1286</v>
      </c>
      <c r="C252" s="7">
        <v>43380</v>
      </c>
      <c r="D252" s="6">
        <v>7</v>
      </c>
      <c r="E252" s="8" t="s">
        <v>77</v>
      </c>
      <c r="F252" s="8" t="s">
        <v>78</v>
      </c>
      <c r="G252" s="8" t="s">
        <v>78</v>
      </c>
      <c r="H252" s="8" t="s">
        <v>44</v>
      </c>
      <c r="I252" s="8" t="s">
        <v>45</v>
      </c>
      <c r="J252" s="6"/>
      <c r="K252" s="8"/>
      <c r="L252" s="8"/>
      <c r="M252" s="8" t="s">
        <v>40</v>
      </c>
      <c r="N252" s="8" t="s">
        <v>27</v>
      </c>
      <c r="O252" s="9">
        <v>644</v>
      </c>
      <c r="P252" s="8">
        <v>62</v>
      </c>
      <c r="Q252" s="9">
        <v>39928</v>
      </c>
      <c r="R252" s="9">
        <v>4072.66</v>
      </c>
    </row>
    <row r="253" spans="1:18" x14ac:dyDescent="0.3">
      <c r="A253" s="1"/>
      <c r="B253" s="10">
        <v>1287</v>
      </c>
      <c r="C253" s="11">
        <v>43383</v>
      </c>
      <c r="D253" s="10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1">
        <v>43385</v>
      </c>
      <c r="K253" s="1" t="s">
        <v>34</v>
      </c>
      <c r="L253" s="1"/>
      <c r="M253" s="1" t="s">
        <v>79</v>
      </c>
      <c r="N253" s="1" t="s">
        <v>80</v>
      </c>
      <c r="O253" s="12">
        <v>350</v>
      </c>
      <c r="P253" s="1">
        <v>60</v>
      </c>
      <c r="Q253" s="12">
        <v>21000</v>
      </c>
      <c r="R253" s="12">
        <v>2163</v>
      </c>
    </row>
    <row r="254" spans="1:18" x14ac:dyDescent="0.3">
      <c r="A254" s="1"/>
      <c r="B254" s="6">
        <v>1288</v>
      </c>
      <c r="C254" s="7">
        <v>43383</v>
      </c>
      <c r="D254" s="6">
        <v>10</v>
      </c>
      <c r="E254" s="8" t="s">
        <v>72</v>
      </c>
      <c r="F254" s="8" t="s">
        <v>73</v>
      </c>
      <c r="G254" s="8" t="s">
        <v>74</v>
      </c>
      <c r="H254" s="8" t="s">
        <v>75</v>
      </c>
      <c r="I254" s="8" t="s">
        <v>33</v>
      </c>
      <c r="J254" s="7">
        <v>43385</v>
      </c>
      <c r="K254" s="8" t="s">
        <v>34</v>
      </c>
      <c r="L254" s="8"/>
      <c r="M254" s="8" t="s">
        <v>81</v>
      </c>
      <c r="N254" s="8" t="s">
        <v>82</v>
      </c>
      <c r="O254" s="9">
        <v>308</v>
      </c>
      <c r="P254" s="8">
        <v>51</v>
      </c>
      <c r="Q254" s="9">
        <v>15708</v>
      </c>
      <c r="R254" s="9">
        <v>1539.38</v>
      </c>
    </row>
    <row r="255" spans="1:18" x14ac:dyDescent="0.3">
      <c r="A255" s="1"/>
      <c r="B255" s="10">
        <v>1289</v>
      </c>
      <c r="C255" s="11">
        <v>43383</v>
      </c>
      <c r="D255" s="10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1">
        <v>43385</v>
      </c>
      <c r="K255" s="1" t="s">
        <v>34</v>
      </c>
      <c r="L255" s="1"/>
      <c r="M255" s="1" t="s">
        <v>47</v>
      </c>
      <c r="N255" s="1" t="s">
        <v>48</v>
      </c>
      <c r="O255" s="12">
        <v>128.80000000000001</v>
      </c>
      <c r="P255" s="1">
        <v>49</v>
      </c>
      <c r="Q255" s="12">
        <v>6311.2</v>
      </c>
      <c r="R255" s="12">
        <v>624.80999999999995</v>
      </c>
    </row>
    <row r="256" spans="1:18" x14ac:dyDescent="0.3">
      <c r="A256" s="1"/>
      <c r="B256" s="6">
        <v>1290</v>
      </c>
      <c r="C256" s="7">
        <v>43384</v>
      </c>
      <c r="D256" s="6">
        <v>11</v>
      </c>
      <c r="E256" s="8" t="s">
        <v>83</v>
      </c>
      <c r="F256" s="8" t="s">
        <v>84</v>
      </c>
      <c r="G256" s="8" t="s">
        <v>84</v>
      </c>
      <c r="H256" s="8" t="s">
        <v>70</v>
      </c>
      <c r="I256" s="8" t="s">
        <v>71</v>
      </c>
      <c r="J256" s="6"/>
      <c r="K256" s="8" t="s">
        <v>46</v>
      </c>
      <c r="L256" s="8"/>
      <c r="M256" s="8" t="s">
        <v>28</v>
      </c>
      <c r="N256" s="8" t="s">
        <v>29</v>
      </c>
      <c r="O256" s="9">
        <v>49</v>
      </c>
      <c r="P256" s="8">
        <v>20</v>
      </c>
      <c r="Q256" s="9">
        <v>980</v>
      </c>
      <c r="R256" s="9">
        <v>97.02</v>
      </c>
    </row>
    <row r="257" spans="1:18" x14ac:dyDescent="0.3">
      <c r="A257" s="1"/>
      <c r="B257" s="10">
        <v>1291</v>
      </c>
      <c r="C257" s="11">
        <v>43384</v>
      </c>
      <c r="D257" s="10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0"/>
      <c r="K257" s="1" t="s">
        <v>46</v>
      </c>
      <c r="L257" s="1"/>
      <c r="M257" s="1" t="s">
        <v>76</v>
      </c>
      <c r="N257" s="1" t="s">
        <v>27</v>
      </c>
      <c r="O257" s="12">
        <v>41.86</v>
      </c>
      <c r="P257" s="1">
        <v>49</v>
      </c>
      <c r="Q257" s="12">
        <v>2051.14</v>
      </c>
      <c r="R257" s="12">
        <v>205.11</v>
      </c>
    </row>
    <row r="258" spans="1:18" x14ac:dyDescent="0.3">
      <c r="A258" s="1"/>
      <c r="B258" s="6">
        <v>1292</v>
      </c>
      <c r="C258" s="7">
        <v>43374</v>
      </c>
      <c r="D258" s="6">
        <v>1</v>
      </c>
      <c r="E258" s="8" t="s">
        <v>85</v>
      </c>
      <c r="F258" s="8" t="s">
        <v>86</v>
      </c>
      <c r="G258" s="8" t="s">
        <v>87</v>
      </c>
      <c r="H258" s="8" t="s">
        <v>44</v>
      </c>
      <c r="I258" s="8" t="s">
        <v>45</v>
      </c>
      <c r="J258" s="6"/>
      <c r="K258" s="8"/>
      <c r="L258" s="8"/>
      <c r="M258" s="8" t="s">
        <v>39</v>
      </c>
      <c r="N258" s="8" t="s">
        <v>27</v>
      </c>
      <c r="O258" s="9">
        <v>252</v>
      </c>
      <c r="P258" s="8">
        <v>22</v>
      </c>
      <c r="Q258" s="9">
        <v>5544</v>
      </c>
      <c r="R258" s="9">
        <v>532.22</v>
      </c>
    </row>
    <row r="259" spans="1:18" x14ac:dyDescent="0.3">
      <c r="A259" s="1"/>
      <c r="B259" s="10">
        <v>1293</v>
      </c>
      <c r="C259" s="11">
        <v>43374</v>
      </c>
      <c r="D259" s="10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0"/>
      <c r="K259" s="1"/>
      <c r="L259" s="1"/>
      <c r="M259" s="1" t="s">
        <v>40</v>
      </c>
      <c r="N259" s="1" t="s">
        <v>27</v>
      </c>
      <c r="O259" s="12">
        <v>644</v>
      </c>
      <c r="P259" s="1">
        <v>73</v>
      </c>
      <c r="Q259" s="12">
        <v>47012</v>
      </c>
      <c r="R259" s="12">
        <v>4748.21</v>
      </c>
    </row>
    <row r="260" spans="1:18" x14ac:dyDescent="0.3">
      <c r="A260" s="1"/>
      <c r="B260" s="6">
        <v>1294</v>
      </c>
      <c r="C260" s="7">
        <v>43374</v>
      </c>
      <c r="D260" s="6">
        <v>1</v>
      </c>
      <c r="E260" s="8" t="s">
        <v>85</v>
      </c>
      <c r="F260" s="8" t="s">
        <v>86</v>
      </c>
      <c r="G260" s="8" t="s">
        <v>87</v>
      </c>
      <c r="H260" s="8" t="s">
        <v>44</v>
      </c>
      <c r="I260" s="8" t="s">
        <v>45</v>
      </c>
      <c r="J260" s="6"/>
      <c r="K260" s="8"/>
      <c r="L260" s="8"/>
      <c r="M260" s="8" t="s">
        <v>76</v>
      </c>
      <c r="N260" s="8" t="s">
        <v>27</v>
      </c>
      <c r="O260" s="9">
        <v>41.86</v>
      </c>
      <c r="P260" s="8">
        <v>85</v>
      </c>
      <c r="Q260" s="9">
        <v>3558.1</v>
      </c>
      <c r="R260" s="9">
        <v>345.14</v>
      </c>
    </row>
    <row r="261" spans="1:18" x14ac:dyDescent="0.3">
      <c r="A261" s="1"/>
      <c r="B261" s="10">
        <v>1295</v>
      </c>
      <c r="C261" s="11">
        <v>43401</v>
      </c>
      <c r="D261" s="10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1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2">
        <v>135.1</v>
      </c>
      <c r="P261" s="1">
        <v>44</v>
      </c>
      <c r="Q261" s="12">
        <v>5944.4</v>
      </c>
      <c r="R261" s="12">
        <v>618.22</v>
      </c>
    </row>
    <row r="262" spans="1:18" x14ac:dyDescent="0.3">
      <c r="A262" s="1"/>
      <c r="B262" s="6">
        <v>1296</v>
      </c>
      <c r="C262" s="7">
        <v>43401</v>
      </c>
      <c r="D262" s="6">
        <v>28</v>
      </c>
      <c r="E262" s="8" t="s">
        <v>67</v>
      </c>
      <c r="F262" s="8" t="s">
        <v>68</v>
      </c>
      <c r="G262" s="8" t="s">
        <v>69</v>
      </c>
      <c r="H262" s="8" t="s">
        <v>70</v>
      </c>
      <c r="I262" s="8" t="s">
        <v>71</v>
      </c>
      <c r="J262" s="7">
        <v>43403</v>
      </c>
      <c r="K262" s="8" t="s">
        <v>46</v>
      </c>
      <c r="L262" s="8" t="s">
        <v>35</v>
      </c>
      <c r="M262" s="8" t="s">
        <v>88</v>
      </c>
      <c r="N262" s="8" t="s">
        <v>89</v>
      </c>
      <c r="O262" s="9">
        <v>257.60000000000002</v>
      </c>
      <c r="P262" s="8">
        <v>24</v>
      </c>
      <c r="Q262" s="9">
        <v>6182.4</v>
      </c>
      <c r="R262" s="9">
        <v>599.69000000000005</v>
      </c>
    </row>
    <row r="263" spans="1:18" x14ac:dyDescent="0.3">
      <c r="A263" s="1"/>
      <c r="B263" s="10">
        <v>1297</v>
      </c>
      <c r="C263" s="11">
        <v>43382</v>
      </c>
      <c r="D263" s="10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1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2">
        <v>273</v>
      </c>
      <c r="P263" s="1">
        <v>64</v>
      </c>
      <c r="Q263" s="12">
        <v>17472</v>
      </c>
      <c r="R263" s="12">
        <v>1677.31</v>
      </c>
    </row>
    <row r="264" spans="1:18" x14ac:dyDescent="0.3">
      <c r="A264" s="1"/>
      <c r="B264" s="6">
        <v>1298</v>
      </c>
      <c r="C264" s="7">
        <v>43382</v>
      </c>
      <c r="D264" s="6">
        <v>9</v>
      </c>
      <c r="E264" s="8" t="s">
        <v>90</v>
      </c>
      <c r="F264" s="8" t="s">
        <v>91</v>
      </c>
      <c r="G264" s="8" t="s">
        <v>51</v>
      </c>
      <c r="H264" s="8" t="s">
        <v>92</v>
      </c>
      <c r="I264" s="8" t="s">
        <v>23</v>
      </c>
      <c r="J264" s="7">
        <v>43384</v>
      </c>
      <c r="K264" s="8" t="s">
        <v>34</v>
      </c>
      <c r="L264" s="8" t="s">
        <v>25</v>
      </c>
      <c r="M264" s="8" t="s">
        <v>95</v>
      </c>
      <c r="N264" s="8" t="s">
        <v>96</v>
      </c>
      <c r="O264" s="9">
        <v>487.2</v>
      </c>
      <c r="P264" s="8">
        <v>70</v>
      </c>
      <c r="Q264" s="9">
        <v>34104</v>
      </c>
      <c r="R264" s="9">
        <v>3444.5</v>
      </c>
    </row>
    <row r="265" spans="1:18" x14ac:dyDescent="0.3">
      <c r="A265" s="1"/>
      <c r="B265" s="10">
        <v>1299</v>
      </c>
      <c r="C265" s="11">
        <v>43379</v>
      </c>
      <c r="D265" s="10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1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2">
        <v>196</v>
      </c>
      <c r="P265" s="1">
        <v>98</v>
      </c>
      <c r="Q265" s="12">
        <v>19208</v>
      </c>
      <c r="R265" s="12">
        <v>1940.01</v>
      </c>
    </row>
    <row r="266" spans="1:18" x14ac:dyDescent="0.3">
      <c r="A266" s="1"/>
      <c r="B266" s="6">
        <v>1300</v>
      </c>
      <c r="C266" s="7">
        <v>43381</v>
      </c>
      <c r="D266" s="6">
        <v>8</v>
      </c>
      <c r="E266" s="8" t="s">
        <v>41</v>
      </c>
      <c r="F266" s="8" t="s">
        <v>42</v>
      </c>
      <c r="G266" s="8" t="s">
        <v>43</v>
      </c>
      <c r="H266" s="8" t="s">
        <v>44</v>
      </c>
      <c r="I266" s="8" t="s">
        <v>45</v>
      </c>
      <c r="J266" s="7">
        <v>43383</v>
      </c>
      <c r="K266" s="8" t="s">
        <v>24</v>
      </c>
      <c r="L266" s="8" t="s">
        <v>25</v>
      </c>
      <c r="M266" s="8" t="s">
        <v>65</v>
      </c>
      <c r="N266" s="8" t="s">
        <v>66</v>
      </c>
      <c r="O266" s="9">
        <v>560</v>
      </c>
      <c r="P266" s="8">
        <v>48</v>
      </c>
      <c r="Q266" s="9">
        <v>26880</v>
      </c>
      <c r="R266" s="9">
        <v>2634.24</v>
      </c>
    </row>
    <row r="267" spans="1:18" x14ac:dyDescent="0.3">
      <c r="A267" s="1"/>
      <c r="B267" s="10">
        <v>1301</v>
      </c>
      <c r="C267" s="11">
        <v>43381</v>
      </c>
      <c r="D267" s="10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1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2">
        <v>128.80000000000001</v>
      </c>
      <c r="P267" s="1">
        <v>100</v>
      </c>
      <c r="Q267" s="12">
        <v>12880</v>
      </c>
      <c r="R267" s="12">
        <v>1275.1199999999999</v>
      </c>
    </row>
    <row r="268" spans="1:18" x14ac:dyDescent="0.3">
      <c r="A268" s="1"/>
      <c r="B268" s="6">
        <v>1302</v>
      </c>
      <c r="C268" s="7">
        <v>43398</v>
      </c>
      <c r="D268" s="6">
        <v>25</v>
      </c>
      <c r="E268" s="8" t="s">
        <v>99</v>
      </c>
      <c r="F268" s="8" t="s">
        <v>73</v>
      </c>
      <c r="G268" s="8" t="s">
        <v>74</v>
      </c>
      <c r="H268" s="8" t="s">
        <v>75</v>
      </c>
      <c r="I268" s="8" t="s">
        <v>33</v>
      </c>
      <c r="J268" s="7">
        <v>43400</v>
      </c>
      <c r="K268" s="8" t="s">
        <v>34</v>
      </c>
      <c r="L268" s="8" t="s">
        <v>58</v>
      </c>
      <c r="M268" s="8" t="s">
        <v>104</v>
      </c>
      <c r="N268" s="8" t="s">
        <v>48</v>
      </c>
      <c r="O268" s="9">
        <v>140</v>
      </c>
      <c r="P268" s="8">
        <v>90</v>
      </c>
      <c r="Q268" s="9">
        <v>12600</v>
      </c>
      <c r="R268" s="9">
        <v>1222.2</v>
      </c>
    </row>
    <row r="269" spans="1:18" x14ac:dyDescent="0.3">
      <c r="A269" s="1"/>
      <c r="B269" s="10">
        <v>1303</v>
      </c>
      <c r="C269" s="11">
        <v>43399</v>
      </c>
      <c r="D269" s="10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1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2">
        <v>298.89999999999998</v>
      </c>
      <c r="P269" s="1">
        <v>49</v>
      </c>
      <c r="Q269" s="12">
        <v>14646.1</v>
      </c>
      <c r="R269" s="12">
        <v>1435.32</v>
      </c>
    </row>
    <row r="270" spans="1:18" x14ac:dyDescent="0.3">
      <c r="A270" s="1"/>
      <c r="B270" s="6">
        <v>1304</v>
      </c>
      <c r="C270" s="7">
        <v>43399</v>
      </c>
      <c r="D270" s="6">
        <v>26</v>
      </c>
      <c r="E270" s="8" t="s">
        <v>100</v>
      </c>
      <c r="F270" s="8" t="s">
        <v>84</v>
      </c>
      <c r="G270" s="8" t="s">
        <v>84</v>
      </c>
      <c r="H270" s="8" t="s">
        <v>70</v>
      </c>
      <c r="I270" s="8" t="s">
        <v>71</v>
      </c>
      <c r="J270" s="7">
        <v>43401</v>
      </c>
      <c r="K270" s="8" t="s">
        <v>46</v>
      </c>
      <c r="L270" s="8" t="s">
        <v>35</v>
      </c>
      <c r="M270" s="8" t="s">
        <v>59</v>
      </c>
      <c r="N270" s="8" t="s">
        <v>60</v>
      </c>
      <c r="O270" s="9">
        <v>135.1</v>
      </c>
      <c r="P270" s="8">
        <v>71</v>
      </c>
      <c r="Q270" s="9">
        <v>9592.1</v>
      </c>
      <c r="R270" s="9">
        <v>920.84</v>
      </c>
    </row>
    <row r="271" spans="1:18" x14ac:dyDescent="0.3">
      <c r="A271" s="1"/>
      <c r="B271" s="10">
        <v>1305</v>
      </c>
      <c r="C271" s="11">
        <v>43399</v>
      </c>
      <c r="D271" s="10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1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2">
        <v>257.60000000000002</v>
      </c>
      <c r="P271" s="1">
        <v>10</v>
      </c>
      <c r="Q271" s="12">
        <v>2576</v>
      </c>
      <c r="R271" s="12">
        <v>267.89999999999998</v>
      </c>
    </row>
    <row r="272" spans="1:18" x14ac:dyDescent="0.3">
      <c r="A272" s="1"/>
      <c r="B272" s="6">
        <v>1306</v>
      </c>
      <c r="C272" s="7">
        <v>43402</v>
      </c>
      <c r="D272" s="6">
        <v>29</v>
      </c>
      <c r="E272" s="8" t="s">
        <v>49</v>
      </c>
      <c r="F272" s="8" t="s">
        <v>50</v>
      </c>
      <c r="G272" s="8" t="s">
        <v>51</v>
      </c>
      <c r="H272" s="8" t="s">
        <v>52</v>
      </c>
      <c r="I272" s="8" t="s">
        <v>23</v>
      </c>
      <c r="J272" s="7">
        <v>43404</v>
      </c>
      <c r="K272" s="8" t="s">
        <v>24</v>
      </c>
      <c r="L272" s="8" t="s">
        <v>25</v>
      </c>
      <c r="M272" s="8" t="s">
        <v>26</v>
      </c>
      <c r="N272" s="8" t="s">
        <v>27</v>
      </c>
      <c r="O272" s="9">
        <v>196</v>
      </c>
      <c r="P272" s="8">
        <v>78</v>
      </c>
      <c r="Q272" s="9">
        <v>15288</v>
      </c>
      <c r="R272" s="9">
        <v>1574.66</v>
      </c>
    </row>
    <row r="273" spans="1:18" x14ac:dyDescent="0.3">
      <c r="A273" s="1"/>
      <c r="B273" s="10">
        <v>1307</v>
      </c>
      <c r="C273" s="11">
        <v>43379</v>
      </c>
      <c r="D273" s="10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1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2">
        <v>178.5</v>
      </c>
      <c r="P273" s="1">
        <v>44</v>
      </c>
      <c r="Q273" s="12">
        <v>7854</v>
      </c>
      <c r="R273" s="12">
        <v>753.98</v>
      </c>
    </row>
    <row r="274" spans="1:18" x14ac:dyDescent="0.3">
      <c r="A274" s="1"/>
      <c r="B274" s="6">
        <v>1309</v>
      </c>
      <c r="C274" s="7">
        <v>43377</v>
      </c>
      <c r="D274" s="6">
        <v>4</v>
      </c>
      <c r="E274" s="8" t="s">
        <v>30</v>
      </c>
      <c r="F274" s="8" t="s">
        <v>31</v>
      </c>
      <c r="G274" s="8" t="s">
        <v>31</v>
      </c>
      <c r="H274" s="8" t="s">
        <v>32</v>
      </c>
      <c r="I274" s="8" t="s">
        <v>33</v>
      </c>
      <c r="J274" s="7">
        <v>43379</v>
      </c>
      <c r="K274" s="8" t="s">
        <v>34</v>
      </c>
      <c r="L274" s="8" t="s">
        <v>35</v>
      </c>
      <c r="M274" s="8" t="s">
        <v>107</v>
      </c>
      <c r="N274" s="8" t="s">
        <v>80</v>
      </c>
      <c r="O274" s="9">
        <v>1134</v>
      </c>
      <c r="P274" s="8">
        <v>82</v>
      </c>
      <c r="Q274" s="9">
        <v>92988</v>
      </c>
      <c r="R274" s="9">
        <v>9763.74</v>
      </c>
    </row>
    <row r="275" spans="1:18" x14ac:dyDescent="0.3">
      <c r="A275" s="1"/>
      <c r="B275" s="10">
        <v>1310</v>
      </c>
      <c r="C275" s="11">
        <v>43377</v>
      </c>
      <c r="D275" s="10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1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2">
        <v>98</v>
      </c>
      <c r="P275" s="1">
        <v>29</v>
      </c>
      <c r="Q275" s="12">
        <v>2842</v>
      </c>
      <c r="R275" s="12">
        <v>284.2</v>
      </c>
    </row>
    <row r="276" spans="1:18" x14ac:dyDescent="0.3">
      <c r="A276" s="1"/>
      <c r="B276" s="6">
        <v>1312</v>
      </c>
      <c r="C276" s="7">
        <v>43381</v>
      </c>
      <c r="D276" s="6">
        <v>8</v>
      </c>
      <c r="E276" s="8" t="s">
        <v>41</v>
      </c>
      <c r="F276" s="8" t="s">
        <v>42</v>
      </c>
      <c r="G276" s="8" t="s">
        <v>43</v>
      </c>
      <c r="H276" s="8" t="s">
        <v>44</v>
      </c>
      <c r="I276" s="8" t="s">
        <v>45</v>
      </c>
      <c r="J276" s="7">
        <v>43383</v>
      </c>
      <c r="K276" s="8" t="s">
        <v>46</v>
      </c>
      <c r="L276" s="8" t="s">
        <v>35</v>
      </c>
      <c r="M276" s="8" t="s">
        <v>95</v>
      </c>
      <c r="N276" s="8" t="s">
        <v>96</v>
      </c>
      <c r="O276" s="9">
        <v>487.2</v>
      </c>
      <c r="P276" s="8">
        <v>93</v>
      </c>
      <c r="Q276" s="9">
        <v>45309.599999999999</v>
      </c>
      <c r="R276" s="9">
        <v>4395.03</v>
      </c>
    </row>
    <row r="277" spans="1:18" x14ac:dyDescent="0.3">
      <c r="A277" s="1"/>
      <c r="B277" s="10">
        <v>1315</v>
      </c>
      <c r="C277" s="11">
        <v>43376</v>
      </c>
      <c r="D277" s="10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1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2">
        <v>140</v>
      </c>
      <c r="P277" s="1">
        <v>11</v>
      </c>
      <c r="Q277" s="12">
        <v>1540</v>
      </c>
      <c r="R277" s="12">
        <v>160.16</v>
      </c>
    </row>
    <row r="278" spans="1:18" x14ac:dyDescent="0.3">
      <c r="A278" s="1"/>
      <c r="B278" s="6">
        <v>1316</v>
      </c>
      <c r="C278" s="7">
        <v>43376</v>
      </c>
      <c r="D278" s="6">
        <v>3</v>
      </c>
      <c r="E278" s="8" t="s">
        <v>55</v>
      </c>
      <c r="F278" s="8" t="s">
        <v>56</v>
      </c>
      <c r="G278" s="8" t="s">
        <v>57</v>
      </c>
      <c r="H278" s="8" t="s">
        <v>22</v>
      </c>
      <c r="I278" s="8" t="s">
        <v>23</v>
      </c>
      <c r="J278" s="7">
        <v>43378</v>
      </c>
      <c r="K278" s="8" t="s">
        <v>24</v>
      </c>
      <c r="L278" s="8" t="s">
        <v>58</v>
      </c>
      <c r="M278" s="8" t="s">
        <v>65</v>
      </c>
      <c r="N278" s="8" t="s">
        <v>66</v>
      </c>
      <c r="O278" s="9">
        <v>560</v>
      </c>
      <c r="P278" s="8">
        <v>91</v>
      </c>
      <c r="Q278" s="9">
        <v>50960</v>
      </c>
      <c r="R278" s="9">
        <v>5096</v>
      </c>
    </row>
    <row r="279" spans="1:18" x14ac:dyDescent="0.3">
      <c r="A279" s="1"/>
      <c r="B279" s="10">
        <v>1320</v>
      </c>
      <c r="C279" s="11">
        <v>43383</v>
      </c>
      <c r="D279" s="10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1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2">
        <v>140</v>
      </c>
      <c r="P279" s="1">
        <v>12</v>
      </c>
      <c r="Q279" s="12">
        <v>1680</v>
      </c>
      <c r="R279" s="12">
        <v>173.04</v>
      </c>
    </row>
    <row r="280" spans="1:18" x14ac:dyDescent="0.3">
      <c r="A280" s="1"/>
      <c r="B280" s="6">
        <v>1322</v>
      </c>
      <c r="C280" s="7">
        <v>43383</v>
      </c>
      <c r="D280" s="6">
        <v>10</v>
      </c>
      <c r="E280" s="8" t="s">
        <v>72</v>
      </c>
      <c r="F280" s="8" t="s">
        <v>73</v>
      </c>
      <c r="G280" s="8" t="s">
        <v>74</v>
      </c>
      <c r="H280" s="8" t="s">
        <v>75</v>
      </c>
      <c r="I280" s="8" t="s">
        <v>33</v>
      </c>
      <c r="J280" s="6"/>
      <c r="K280" s="8" t="s">
        <v>34</v>
      </c>
      <c r="L280" s="8"/>
      <c r="M280" s="8" t="s">
        <v>28</v>
      </c>
      <c r="N280" s="8" t="s">
        <v>29</v>
      </c>
      <c r="O280" s="9">
        <v>49</v>
      </c>
      <c r="P280" s="8">
        <v>78</v>
      </c>
      <c r="Q280" s="9">
        <v>3822</v>
      </c>
      <c r="R280" s="9">
        <v>382.2</v>
      </c>
    </row>
    <row r="281" spans="1:18" x14ac:dyDescent="0.3">
      <c r="A281" s="1"/>
      <c r="B281" s="10">
        <v>1323</v>
      </c>
      <c r="C281" s="11">
        <v>43384</v>
      </c>
      <c r="D281" s="10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0"/>
      <c r="K281" s="1" t="s">
        <v>46</v>
      </c>
      <c r="L281" s="1"/>
      <c r="M281" s="1" t="s">
        <v>65</v>
      </c>
      <c r="N281" s="1" t="s">
        <v>66</v>
      </c>
      <c r="O281" s="12">
        <v>560</v>
      </c>
      <c r="P281" s="1">
        <v>60</v>
      </c>
      <c r="Q281" s="12">
        <v>33600</v>
      </c>
      <c r="R281" s="12">
        <v>3192</v>
      </c>
    </row>
    <row r="282" spans="1:18" x14ac:dyDescent="0.3">
      <c r="A282" s="1"/>
      <c r="B282" s="6">
        <v>1324</v>
      </c>
      <c r="C282" s="7">
        <v>43374</v>
      </c>
      <c r="D282" s="6">
        <v>1</v>
      </c>
      <c r="E282" s="8" t="s">
        <v>85</v>
      </c>
      <c r="F282" s="8" t="s">
        <v>86</v>
      </c>
      <c r="G282" s="8" t="s">
        <v>87</v>
      </c>
      <c r="H282" s="8" t="s">
        <v>44</v>
      </c>
      <c r="I282" s="8" t="s">
        <v>45</v>
      </c>
      <c r="J282" s="6"/>
      <c r="K282" s="8" t="s">
        <v>46</v>
      </c>
      <c r="L282" s="8"/>
      <c r="M282" s="8" t="s">
        <v>88</v>
      </c>
      <c r="N282" s="8" t="s">
        <v>89</v>
      </c>
      <c r="O282" s="9">
        <v>257.60000000000002</v>
      </c>
      <c r="P282" s="8">
        <v>23</v>
      </c>
      <c r="Q282" s="9">
        <v>5924.8</v>
      </c>
      <c r="R282" s="9">
        <v>610.25</v>
      </c>
    </row>
    <row r="283" spans="1:18" x14ac:dyDescent="0.3">
      <c r="A283" s="1"/>
      <c r="B283" s="10">
        <v>1325</v>
      </c>
      <c r="C283" s="11">
        <v>43401</v>
      </c>
      <c r="D283" s="10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1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2">
        <v>644</v>
      </c>
      <c r="P283" s="1">
        <v>34</v>
      </c>
      <c r="Q283" s="12">
        <v>21896</v>
      </c>
      <c r="R283" s="12">
        <v>2211.5</v>
      </c>
    </row>
    <row r="284" spans="1:18" x14ac:dyDescent="0.3">
      <c r="A284" s="1"/>
      <c r="B284" s="6">
        <v>1326</v>
      </c>
      <c r="C284" s="7">
        <v>43382</v>
      </c>
      <c r="D284" s="6">
        <v>9</v>
      </c>
      <c r="E284" s="8" t="s">
        <v>90</v>
      </c>
      <c r="F284" s="8" t="s">
        <v>91</v>
      </c>
      <c r="G284" s="8" t="s">
        <v>51</v>
      </c>
      <c r="H284" s="8" t="s">
        <v>92</v>
      </c>
      <c r="I284" s="8" t="s">
        <v>23</v>
      </c>
      <c r="J284" s="7">
        <v>43384</v>
      </c>
      <c r="K284" s="8" t="s">
        <v>34</v>
      </c>
      <c r="L284" s="8" t="s">
        <v>25</v>
      </c>
      <c r="M284" s="8" t="s">
        <v>59</v>
      </c>
      <c r="N284" s="8" t="s">
        <v>60</v>
      </c>
      <c r="O284" s="9">
        <v>135.1</v>
      </c>
      <c r="P284" s="8">
        <v>89</v>
      </c>
      <c r="Q284" s="9">
        <v>12023.9</v>
      </c>
      <c r="R284" s="9">
        <v>1214.4100000000001</v>
      </c>
    </row>
    <row r="285" spans="1:18" x14ac:dyDescent="0.3">
      <c r="A285" s="1"/>
      <c r="B285" s="10">
        <v>1327</v>
      </c>
      <c r="C285" s="11">
        <v>43379</v>
      </c>
      <c r="D285" s="10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1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2">
        <v>178.5</v>
      </c>
      <c r="P285" s="1">
        <v>82</v>
      </c>
      <c r="Q285" s="12">
        <v>14637</v>
      </c>
      <c r="R285" s="12">
        <v>1449.06</v>
      </c>
    </row>
    <row r="286" spans="1:18" x14ac:dyDescent="0.3">
      <c r="A286" s="1"/>
      <c r="B286" s="6">
        <v>1328</v>
      </c>
      <c r="C286" s="7">
        <v>43381</v>
      </c>
      <c r="D286" s="6">
        <v>8</v>
      </c>
      <c r="E286" s="8" t="s">
        <v>41</v>
      </c>
      <c r="F286" s="8" t="s">
        <v>42</v>
      </c>
      <c r="G286" s="8" t="s">
        <v>43</v>
      </c>
      <c r="H286" s="8" t="s">
        <v>44</v>
      </c>
      <c r="I286" s="8" t="s">
        <v>45</v>
      </c>
      <c r="J286" s="7">
        <v>43383</v>
      </c>
      <c r="K286" s="8" t="s">
        <v>24</v>
      </c>
      <c r="L286" s="8" t="s">
        <v>25</v>
      </c>
      <c r="M286" s="8" t="s">
        <v>53</v>
      </c>
      <c r="N286" s="8" t="s">
        <v>54</v>
      </c>
      <c r="O286" s="9">
        <v>178.5</v>
      </c>
      <c r="P286" s="8">
        <v>43</v>
      </c>
      <c r="Q286" s="9">
        <v>7675.5</v>
      </c>
      <c r="R286" s="9">
        <v>736.85</v>
      </c>
    </row>
    <row r="287" spans="1:18" x14ac:dyDescent="0.3">
      <c r="A287" s="1"/>
      <c r="B287" s="10">
        <v>1329</v>
      </c>
      <c r="C287" s="11">
        <v>43414</v>
      </c>
      <c r="D287" s="10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1">
        <v>43416</v>
      </c>
      <c r="K287" s="1" t="s">
        <v>34</v>
      </c>
      <c r="L287" s="1"/>
      <c r="M287" s="1" t="s">
        <v>81</v>
      </c>
      <c r="N287" s="1" t="s">
        <v>82</v>
      </c>
      <c r="O287" s="12">
        <v>308</v>
      </c>
      <c r="P287" s="1">
        <v>96</v>
      </c>
      <c r="Q287" s="12">
        <v>29568</v>
      </c>
      <c r="R287" s="12">
        <v>3104.64</v>
      </c>
    </row>
    <row r="288" spans="1:18" x14ac:dyDescent="0.3">
      <c r="A288" s="1"/>
      <c r="B288" s="6">
        <v>1330</v>
      </c>
      <c r="C288" s="7">
        <v>43414</v>
      </c>
      <c r="D288" s="6">
        <v>10</v>
      </c>
      <c r="E288" s="8" t="s">
        <v>72</v>
      </c>
      <c r="F288" s="8" t="s">
        <v>73</v>
      </c>
      <c r="G288" s="8" t="s">
        <v>74</v>
      </c>
      <c r="H288" s="8" t="s">
        <v>75</v>
      </c>
      <c r="I288" s="8" t="s">
        <v>33</v>
      </c>
      <c r="J288" s="7">
        <v>43416</v>
      </c>
      <c r="K288" s="8" t="s">
        <v>34</v>
      </c>
      <c r="L288" s="8"/>
      <c r="M288" s="8" t="s">
        <v>47</v>
      </c>
      <c r="N288" s="8" t="s">
        <v>48</v>
      </c>
      <c r="O288" s="9">
        <v>128.80000000000001</v>
      </c>
      <c r="P288" s="8">
        <v>34</v>
      </c>
      <c r="Q288" s="9">
        <v>4379.2</v>
      </c>
      <c r="R288" s="9">
        <v>437.92</v>
      </c>
    </row>
    <row r="289" spans="1:18" x14ac:dyDescent="0.3">
      <c r="A289" s="1"/>
      <c r="B289" s="10">
        <v>1331</v>
      </c>
      <c r="C289" s="11">
        <v>43415</v>
      </c>
      <c r="D289" s="10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0"/>
      <c r="K289" s="1" t="s">
        <v>46</v>
      </c>
      <c r="L289" s="1"/>
      <c r="M289" s="1" t="s">
        <v>28</v>
      </c>
      <c r="N289" s="1" t="s">
        <v>29</v>
      </c>
      <c r="O289" s="12">
        <v>49</v>
      </c>
      <c r="P289" s="1">
        <v>42</v>
      </c>
      <c r="Q289" s="12">
        <v>2058</v>
      </c>
      <c r="R289" s="12">
        <v>211.97</v>
      </c>
    </row>
    <row r="290" spans="1:18" x14ac:dyDescent="0.3">
      <c r="A290" s="1"/>
      <c r="B290" s="6">
        <v>1332</v>
      </c>
      <c r="C290" s="7">
        <v>43415</v>
      </c>
      <c r="D290" s="6">
        <v>11</v>
      </c>
      <c r="E290" s="8" t="s">
        <v>83</v>
      </c>
      <c r="F290" s="8" t="s">
        <v>84</v>
      </c>
      <c r="G290" s="8" t="s">
        <v>84</v>
      </c>
      <c r="H290" s="8" t="s">
        <v>70</v>
      </c>
      <c r="I290" s="8" t="s">
        <v>71</v>
      </c>
      <c r="J290" s="6"/>
      <c r="K290" s="8" t="s">
        <v>46</v>
      </c>
      <c r="L290" s="8"/>
      <c r="M290" s="8" t="s">
        <v>76</v>
      </c>
      <c r="N290" s="8" t="s">
        <v>27</v>
      </c>
      <c r="O290" s="9">
        <v>41.86</v>
      </c>
      <c r="P290" s="8">
        <v>100</v>
      </c>
      <c r="Q290" s="9">
        <v>4186</v>
      </c>
      <c r="R290" s="9">
        <v>426.97</v>
      </c>
    </row>
    <row r="291" spans="1:18" x14ac:dyDescent="0.3">
      <c r="A291" s="1"/>
      <c r="B291" s="10">
        <v>1333</v>
      </c>
      <c r="C291" s="11">
        <v>43405</v>
      </c>
      <c r="D291" s="10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0"/>
      <c r="K291" s="1"/>
      <c r="L291" s="1"/>
      <c r="M291" s="1" t="s">
        <v>39</v>
      </c>
      <c r="N291" s="1" t="s">
        <v>27</v>
      </c>
      <c r="O291" s="12">
        <v>252</v>
      </c>
      <c r="P291" s="1">
        <v>42</v>
      </c>
      <c r="Q291" s="12">
        <v>10584</v>
      </c>
      <c r="R291" s="12">
        <v>1068.98</v>
      </c>
    </row>
    <row r="292" spans="1:18" x14ac:dyDescent="0.3">
      <c r="A292" s="1"/>
      <c r="B292" s="6">
        <v>1334</v>
      </c>
      <c r="C292" s="7">
        <v>43405</v>
      </c>
      <c r="D292" s="6">
        <v>1</v>
      </c>
      <c r="E292" s="8" t="s">
        <v>85</v>
      </c>
      <c r="F292" s="8" t="s">
        <v>86</v>
      </c>
      <c r="G292" s="8" t="s">
        <v>87</v>
      </c>
      <c r="H292" s="8" t="s">
        <v>44</v>
      </c>
      <c r="I292" s="8" t="s">
        <v>45</v>
      </c>
      <c r="J292" s="6"/>
      <c r="K292" s="8"/>
      <c r="L292" s="8"/>
      <c r="M292" s="8" t="s">
        <v>40</v>
      </c>
      <c r="N292" s="8" t="s">
        <v>27</v>
      </c>
      <c r="O292" s="9">
        <v>644</v>
      </c>
      <c r="P292" s="8">
        <v>16</v>
      </c>
      <c r="Q292" s="9">
        <v>10304</v>
      </c>
      <c r="R292" s="9">
        <v>989.18</v>
      </c>
    </row>
    <row r="293" spans="1:18" x14ac:dyDescent="0.3">
      <c r="A293" s="1"/>
      <c r="B293" s="10">
        <v>1335</v>
      </c>
      <c r="C293" s="11">
        <v>43405</v>
      </c>
      <c r="D293" s="10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0"/>
      <c r="K293" s="1"/>
      <c r="L293" s="1"/>
      <c r="M293" s="1" t="s">
        <v>76</v>
      </c>
      <c r="N293" s="1" t="s">
        <v>27</v>
      </c>
      <c r="O293" s="12">
        <v>41.86</v>
      </c>
      <c r="P293" s="1">
        <v>22</v>
      </c>
      <c r="Q293" s="12">
        <v>920.92</v>
      </c>
      <c r="R293" s="12">
        <v>89.33</v>
      </c>
    </row>
    <row r="294" spans="1:18" x14ac:dyDescent="0.3">
      <c r="A294" s="1"/>
      <c r="B294" s="6">
        <v>1336</v>
      </c>
      <c r="C294" s="7">
        <v>43432</v>
      </c>
      <c r="D294" s="6">
        <v>28</v>
      </c>
      <c r="E294" s="8" t="s">
        <v>67</v>
      </c>
      <c r="F294" s="8" t="s">
        <v>68</v>
      </c>
      <c r="G294" s="8" t="s">
        <v>69</v>
      </c>
      <c r="H294" s="8" t="s">
        <v>70</v>
      </c>
      <c r="I294" s="8" t="s">
        <v>71</v>
      </c>
      <c r="J294" s="7">
        <v>43434</v>
      </c>
      <c r="K294" s="8" t="s">
        <v>46</v>
      </c>
      <c r="L294" s="8" t="s">
        <v>35</v>
      </c>
      <c r="M294" s="8" t="s">
        <v>59</v>
      </c>
      <c r="N294" s="8" t="s">
        <v>60</v>
      </c>
      <c r="O294" s="9">
        <v>135.1</v>
      </c>
      <c r="P294" s="8">
        <v>46</v>
      </c>
      <c r="Q294" s="9">
        <v>6214.6</v>
      </c>
      <c r="R294" s="9">
        <v>640.1</v>
      </c>
    </row>
    <row r="295" spans="1:18" x14ac:dyDescent="0.3">
      <c r="A295" s="1"/>
      <c r="B295" s="10">
        <v>1337</v>
      </c>
      <c r="C295" s="11">
        <v>43432</v>
      </c>
      <c r="D295" s="10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1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2">
        <v>257.60000000000002</v>
      </c>
      <c r="P295" s="1">
        <v>100</v>
      </c>
      <c r="Q295" s="12">
        <v>25760</v>
      </c>
      <c r="R295" s="12">
        <v>2576</v>
      </c>
    </row>
    <row r="296" spans="1:18" x14ac:dyDescent="0.3">
      <c r="A296" s="1"/>
      <c r="B296" s="6">
        <v>1338</v>
      </c>
      <c r="C296" s="7">
        <v>43413</v>
      </c>
      <c r="D296" s="6">
        <v>9</v>
      </c>
      <c r="E296" s="8" t="s">
        <v>90</v>
      </c>
      <c r="F296" s="8" t="s">
        <v>91</v>
      </c>
      <c r="G296" s="8" t="s">
        <v>51</v>
      </c>
      <c r="H296" s="8" t="s">
        <v>92</v>
      </c>
      <c r="I296" s="8" t="s">
        <v>23</v>
      </c>
      <c r="J296" s="7">
        <v>43415</v>
      </c>
      <c r="K296" s="8" t="s">
        <v>34</v>
      </c>
      <c r="L296" s="8" t="s">
        <v>25</v>
      </c>
      <c r="M296" s="8" t="s">
        <v>93</v>
      </c>
      <c r="N296" s="8" t="s">
        <v>94</v>
      </c>
      <c r="O296" s="9">
        <v>273</v>
      </c>
      <c r="P296" s="8">
        <v>87</v>
      </c>
      <c r="Q296" s="9">
        <v>23751</v>
      </c>
      <c r="R296" s="9">
        <v>2446.35</v>
      </c>
    </row>
    <row r="297" spans="1:18" x14ac:dyDescent="0.3">
      <c r="A297" s="1"/>
      <c r="B297" s="10">
        <v>1339</v>
      </c>
      <c r="C297" s="11">
        <v>43413</v>
      </c>
      <c r="D297" s="10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1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2">
        <v>487.2</v>
      </c>
      <c r="P297" s="1">
        <v>58</v>
      </c>
      <c r="Q297" s="12">
        <v>28257.599999999999</v>
      </c>
      <c r="R297" s="12">
        <v>2882.28</v>
      </c>
    </row>
    <row r="298" spans="1:18" x14ac:dyDescent="0.3">
      <c r="A298" s="1"/>
      <c r="B298" s="6">
        <v>1340</v>
      </c>
      <c r="C298" s="7">
        <v>43410</v>
      </c>
      <c r="D298" s="6">
        <v>6</v>
      </c>
      <c r="E298" s="8" t="s">
        <v>61</v>
      </c>
      <c r="F298" s="8" t="s">
        <v>62</v>
      </c>
      <c r="G298" s="8" t="s">
        <v>63</v>
      </c>
      <c r="H298" s="8" t="s">
        <v>64</v>
      </c>
      <c r="I298" s="8" t="s">
        <v>45</v>
      </c>
      <c r="J298" s="7">
        <v>43412</v>
      </c>
      <c r="K298" s="8" t="s">
        <v>24</v>
      </c>
      <c r="L298" s="8" t="s">
        <v>35</v>
      </c>
      <c r="M298" s="8" t="s">
        <v>26</v>
      </c>
      <c r="N298" s="8" t="s">
        <v>27</v>
      </c>
      <c r="O298" s="9">
        <v>196</v>
      </c>
      <c r="P298" s="8">
        <v>85</v>
      </c>
      <c r="Q298" s="9">
        <v>16660</v>
      </c>
      <c r="R298" s="9">
        <v>1682.66</v>
      </c>
    </row>
    <row r="299" spans="1:18" x14ac:dyDescent="0.3">
      <c r="A299" s="1"/>
      <c r="B299" s="10">
        <v>1341</v>
      </c>
      <c r="C299" s="11">
        <v>43412</v>
      </c>
      <c r="D299" s="10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1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2">
        <v>560</v>
      </c>
      <c r="P299" s="1">
        <v>28</v>
      </c>
      <c r="Q299" s="12">
        <v>15680</v>
      </c>
      <c r="R299" s="12">
        <v>1552.32</v>
      </c>
    </row>
    <row r="300" spans="1:18" x14ac:dyDescent="0.3">
      <c r="A300" s="1"/>
      <c r="B300" s="6">
        <v>1342</v>
      </c>
      <c r="C300" s="7">
        <v>43412</v>
      </c>
      <c r="D300" s="6">
        <v>8</v>
      </c>
      <c r="E300" s="8" t="s">
        <v>41</v>
      </c>
      <c r="F300" s="8" t="s">
        <v>42</v>
      </c>
      <c r="G300" s="8" t="s">
        <v>43</v>
      </c>
      <c r="H300" s="8" t="s">
        <v>44</v>
      </c>
      <c r="I300" s="8" t="s">
        <v>45</v>
      </c>
      <c r="J300" s="7">
        <v>43414</v>
      </c>
      <c r="K300" s="8" t="s">
        <v>24</v>
      </c>
      <c r="L300" s="8" t="s">
        <v>25</v>
      </c>
      <c r="M300" s="8" t="s">
        <v>47</v>
      </c>
      <c r="N300" s="8" t="s">
        <v>48</v>
      </c>
      <c r="O300" s="9">
        <v>128.80000000000001</v>
      </c>
      <c r="P300" s="8">
        <v>19</v>
      </c>
      <c r="Q300" s="9">
        <v>2447.1999999999998</v>
      </c>
      <c r="R300" s="9">
        <v>239.83</v>
      </c>
    </row>
    <row r="301" spans="1:18" x14ac:dyDescent="0.3">
      <c r="A301" s="1"/>
      <c r="B301" s="10">
        <v>1343</v>
      </c>
      <c r="C301" s="11">
        <v>43429</v>
      </c>
      <c r="D301" s="10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1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2">
        <v>140</v>
      </c>
      <c r="P301" s="1">
        <v>99</v>
      </c>
      <c r="Q301" s="12">
        <v>13860</v>
      </c>
      <c r="R301" s="12">
        <v>1441.44</v>
      </c>
    </row>
    <row r="302" spans="1:18" x14ac:dyDescent="0.3">
      <c r="A302" s="1"/>
      <c r="B302" s="6">
        <v>1344</v>
      </c>
      <c r="C302" s="7">
        <v>43430</v>
      </c>
      <c r="D302" s="6">
        <v>26</v>
      </c>
      <c r="E302" s="8" t="s">
        <v>100</v>
      </c>
      <c r="F302" s="8" t="s">
        <v>84</v>
      </c>
      <c r="G302" s="8" t="s">
        <v>84</v>
      </c>
      <c r="H302" s="8" t="s">
        <v>70</v>
      </c>
      <c r="I302" s="8" t="s">
        <v>71</v>
      </c>
      <c r="J302" s="7">
        <v>43432</v>
      </c>
      <c r="K302" s="8" t="s">
        <v>46</v>
      </c>
      <c r="L302" s="8" t="s">
        <v>35</v>
      </c>
      <c r="M302" s="8" t="s">
        <v>105</v>
      </c>
      <c r="N302" s="8" t="s">
        <v>106</v>
      </c>
      <c r="O302" s="9">
        <v>298.89999999999998</v>
      </c>
      <c r="P302" s="8">
        <v>69</v>
      </c>
      <c r="Q302" s="9">
        <v>20624.099999999999</v>
      </c>
      <c r="R302" s="9">
        <v>2144.91</v>
      </c>
    </row>
    <row r="303" spans="1:18" x14ac:dyDescent="0.3">
      <c r="A303" s="1"/>
      <c r="B303" s="10">
        <v>1345</v>
      </c>
      <c r="C303" s="11">
        <v>43430</v>
      </c>
      <c r="D303" s="10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1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2">
        <v>135.1</v>
      </c>
      <c r="P303" s="1">
        <v>37</v>
      </c>
      <c r="Q303" s="12">
        <v>4998.7</v>
      </c>
      <c r="R303" s="12">
        <v>474.88</v>
      </c>
    </row>
    <row r="304" spans="1:18" x14ac:dyDescent="0.3">
      <c r="A304" s="1"/>
      <c r="B304" s="6">
        <v>1346</v>
      </c>
      <c r="C304" s="7">
        <v>43430</v>
      </c>
      <c r="D304" s="6">
        <v>26</v>
      </c>
      <c r="E304" s="8" t="s">
        <v>100</v>
      </c>
      <c r="F304" s="8" t="s">
        <v>84</v>
      </c>
      <c r="G304" s="8" t="s">
        <v>84</v>
      </c>
      <c r="H304" s="8" t="s">
        <v>70</v>
      </c>
      <c r="I304" s="8" t="s">
        <v>71</v>
      </c>
      <c r="J304" s="7">
        <v>43432</v>
      </c>
      <c r="K304" s="8" t="s">
        <v>46</v>
      </c>
      <c r="L304" s="8" t="s">
        <v>35</v>
      </c>
      <c r="M304" s="8" t="s">
        <v>88</v>
      </c>
      <c r="N304" s="8" t="s">
        <v>89</v>
      </c>
      <c r="O304" s="9">
        <v>257.60000000000002</v>
      </c>
      <c r="P304" s="8">
        <v>64</v>
      </c>
      <c r="Q304" s="9">
        <v>16486.400000000001</v>
      </c>
      <c r="R304" s="9">
        <v>1665.13</v>
      </c>
    </row>
    <row r="305" spans="1:18" x14ac:dyDescent="0.3">
      <c r="A305" s="1"/>
      <c r="B305" s="10">
        <v>1347</v>
      </c>
      <c r="C305" s="11">
        <v>43433</v>
      </c>
      <c r="D305" s="10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1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2">
        <v>196</v>
      </c>
      <c r="P305" s="1">
        <v>38</v>
      </c>
      <c r="Q305" s="12">
        <v>7448</v>
      </c>
      <c r="R305" s="12">
        <v>774.59</v>
      </c>
    </row>
    <row r="306" spans="1:18" x14ac:dyDescent="0.3">
      <c r="A306" s="1"/>
      <c r="B306" s="6">
        <v>1348</v>
      </c>
      <c r="C306" s="7">
        <v>43410</v>
      </c>
      <c r="D306" s="6">
        <v>6</v>
      </c>
      <c r="E306" s="8" t="s">
        <v>61</v>
      </c>
      <c r="F306" s="8" t="s">
        <v>62</v>
      </c>
      <c r="G306" s="8" t="s">
        <v>63</v>
      </c>
      <c r="H306" s="8" t="s">
        <v>64</v>
      </c>
      <c r="I306" s="8" t="s">
        <v>45</v>
      </c>
      <c r="J306" s="7">
        <v>43412</v>
      </c>
      <c r="K306" s="8" t="s">
        <v>46</v>
      </c>
      <c r="L306" s="8" t="s">
        <v>25</v>
      </c>
      <c r="M306" s="8" t="s">
        <v>53</v>
      </c>
      <c r="N306" s="8" t="s">
        <v>54</v>
      </c>
      <c r="O306" s="9">
        <v>178.5</v>
      </c>
      <c r="P306" s="8">
        <v>15</v>
      </c>
      <c r="Q306" s="9">
        <v>2677.5</v>
      </c>
      <c r="R306" s="9">
        <v>259.72000000000003</v>
      </c>
    </row>
    <row r="307" spans="1:18" x14ac:dyDescent="0.3">
      <c r="A307" s="1"/>
      <c r="B307" s="10">
        <v>1350</v>
      </c>
      <c r="C307" s="11">
        <v>43408</v>
      </c>
      <c r="D307" s="10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1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2">
        <v>1134</v>
      </c>
      <c r="P307" s="1">
        <v>52</v>
      </c>
      <c r="Q307" s="12">
        <v>58968</v>
      </c>
      <c r="R307" s="12">
        <v>5778.86</v>
      </c>
    </row>
    <row r="308" spans="1:18" x14ac:dyDescent="0.3">
      <c r="A308" s="1"/>
      <c r="B308" s="6">
        <v>1351</v>
      </c>
      <c r="C308" s="7">
        <v>43408</v>
      </c>
      <c r="D308" s="6">
        <v>4</v>
      </c>
      <c r="E308" s="8" t="s">
        <v>30</v>
      </c>
      <c r="F308" s="8" t="s">
        <v>31</v>
      </c>
      <c r="G308" s="8" t="s">
        <v>31</v>
      </c>
      <c r="H308" s="8" t="s">
        <v>32</v>
      </c>
      <c r="I308" s="8" t="s">
        <v>33</v>
      </c>
      <c r="J308" s="7">
        <v>43410</v>
      </c>
      <c r="K308" s="8" t="s">
        <v>34</v>
      </c>
      <c r="L308" s="8" t="s">
        <v>35</v>
      </c>
      <c r="M308" s="8" t="s">
        <v>108</v>
      </c>
      <c r="N308" s="8" t="s">
        <v>109</v>
      </c>
      <c r="O308" s="9">
        <v>98</v>
      </c>
      <c r="P308" s="8">
        <v>37</v>
      </c>
      <c r="Q308" s="9">
        <v>3626</v>
      </c>
      <c r="R308" s="9">
        <v>355.35</v>
      </c>
    </row>
    <row r="309" spans="1:18" x14ac:dyDescent="0.3">
      <c r="A309" s="1"/>
      <c r="B309" s="10">
        <v>1353</v>
      </c>
      <c r="C309" s="11">
        <v>43412</v>
      </c>
      <c r="D309" s="10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1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2">
        <v>487.2</v>
      </c>
      <c r="P309" s="1">
        <v>24</v>
      </c>
      <c r="Q309" s="12">
        <v>11692.8</v>
      </c>
      <c r="R309" s="12">
        <v>1122.51</v>
      </c>
    </row>
    <row r="310" spans="1:18" x14ac:dyDescent="0.3">
      <c r="A310" s="1"/>
      <c r="B310" s="6">
        <v>1356</v>
      </c>
      <c r="C310" s="7">
        <v>43407</v>
      </c>
      <c r="D310" s="6">
        <v>3</v>
      </c>
      <c r="E310" s="8" t="s">
        <v>55</v>
      </c>
      <c r="F310" s="8" t="s">
        <v>56</v>
      </c>
      <c r="G310" s="8" t="s">
        <v>57</v>
      </c>
      <c r="H310" s="8" t="s">
        <v>22</v>
      </c>
      <c r="I310" s="8" t="s">
        <v>23</v>
      </c>
      <c r="J310" s="7">
        <v>43409</v>
      </c>
      <c r="K310" s="8" t="s">
        <v>24</v>
      </c>
      <c r="L310" s="8" t="s">
        <v>58</v>
      </c>
      <c r="M310" s="8" t="s">
        <v>97</v>
      </c>
      <c r="N310" s="8" t="s">
        <v>82</v>
      </c>
      <c r="O310" s="9">
        <v>140</v>
      </c>
      <c r="P310" s="8">
        <v>36</v>
      </c>
      <c r="Q310" s="9">
        <v>5040</v>
      </c>
      <c r="R310" s="9">
        <v>519.12</v>
      </c>
    </row>
    <row r="311" spans="1:18" x14ac:dyDescent="0.3">
      <c r="A311" s="1"/>
      <c r="B311" s="10">
        <v>1357</v>
      </c>
      <c r="C311" s="11">
        <v>43407</v>
      </c>
      <c r="D311" s="10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1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2">
        <v>560</v>
      </c>
      <c r="P311" s="1">
        <v>24</v>
      </c>
      <c r="Q311" s="12">
        <v>13440</v>
      </c>
      <c r="R311" s="12">
        <v>1344</v>
      </c>
    </row>
    <row r="312" spans="1:18" x14ac:dyDescent="0.3">
      <c r="A312" s="1"/>
      <c r="B312" s="6">
        <v>1361</v>
      </c>
      <c r="C312" s="7">
        <v>43414</v>
      </c>
      <c r="D312" s="6">
        <v>10</v>
      </c>
      <c r="E312" s="8" t="s">
        <v>72</v>
      </c>
      <c r="F312" s="8" t="s">
        <v>73</v>
      </c>
      <c r="G312" s="8" t="s">
        <v>74</v>
      </c>
      <c r="H312" s="8" t="s">
        <v>75</v>
      </c>
      <c r="I312" s="8" t="s">
        <v>33</v>
      </c>
      <c r="J312" s="7">
        <v>43416</v>
      </c>
      <c r="K312" s="8" t="s">
        <v>24</v>
      </c>
      <c r="L312" s="8" t="s">
        <v>35</v>
      </c>
      <c r="M312" s="8" t="s">
        <v>98</v>
      </c>
      <c r="N312" s="8" t="s">
        <v>29</v>
      </c>
      <c r="O312" s="9">
        <v>140</v>
      </c>
      <c r="P312" s="8">
        <v>20</v>
      </c>
      <c r="Q312" s="9">
        <v>2800</v>
      </c>
      <c r="R312" s="9">
        <v>280</v>
      </c>
    </row>
    <row r="313" spans="1:18" x14ac:dyDescent="0.3">
      <c r="A313" s="1"/>
      <c r="B313" s="10">
        <v>1363</v>
      </c>
      <c r="C313" s="11">
        <v>43414</v>
      </c>
      <c r="D313" s="10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0"/>
      <c r="K313" s="1" t="s">
        <v>34</v>
      </c>
      <c r="L313" s="1"/>
      <c r="M313" s="1" t="s">
        <v>28</v>
      </c>
      <c r="N313" s="1" t="s">
        <v>29</v>
      </c>
      <c r="O313" s="12">
        <v>49</v>
      </c>
      <c r="P313" s="1">
        <v>11</v>
      </c>
      <c r="Q313" s="12">
        <v>539</v>
      </c>
      <c r="R313" s="12">
        <v>52.28</v>
      </c>
    </row>
    <row r="314" spans="1:18" x14ac:dyDescent="0.3">
      <c r="A314" s="1"/>
      <c r="B314" s="6">
        <v>1364</v>
      </c>
      <c r="C314" s="7">
        <v>43415</v>
      </c>
      <c r="D314" s="6">
        <v>11</v>
      </c>
      <c r="E314" s="8" t="s">
        <v>83</v>
      </c>
      <c r="F314" s="8" t="s">
        <v>84</v>
      </c>
      <c r="G314" s="8" t="s">
        <v>84</v>
      </c>
      <c r="H314" s="8" t="s">
        <v>70</v>
      </c>
      <c r="I314" s="8" t="s">
        <v>71</v>
      </c>
      <c r="J314" s="6"/>
      <c r="K314" s="8" t="s">
        <v>46</v>
      </c>
      <c r="L314" s="8"/>
      <c r="M314" s="8" t="s">
        <v>65</v>
      </c>
      <c r="N314" s="8" t="s">
        <v>66</v>
      </c>
      <c r="O314" s="9">
        <v>560</v>
      </c>
      <c r="P314" s="8">
        <v>78</v>
      </c>
      <c r="Q314" s="9">
        <v>43680</v>
      </c>
      <c r="R314" s="9">
        <v>4193.28</v>
      </c>
    </row>
    <row r="315" spans="1:18" x14ac:dyDescent="0.3">
      <c r="A315" s="1"/>
      <c r="B315" s="10">
        <v>1365</v>
      </c>
      <c r="C315" s="11">
        <v>43405</v>
      </c>
      <c r="D315" s="10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0"/>
      <c r="K315" s="1" t="s">
        <v>46</v>
      </c>
      <c r="L315" s="1"/>
      <c r="M315" s="1" t="s">
        <v>88</v>
      </c>
      <c r="N315" s="1" t="s">
        <v>89</v>
      </c>
      <c r="O315" s="12">
        <v>257.60000000000002</v>
      </c>
      <c r="P315" s="1">
        <v>76</v>
      </c>
      <c r="Q315" s="12">
        <v>19577.599999999999</v>
      </c>
      <c r="R315" s="12">
        <v>2016.49</v>
      </c>
    </row>
    <row r="316" spans="1:18" x14ac:dyDescent="0.3">
      <c r="A316" s="1"/>
      <c r="B316" s="6">
        <v>1366</v>
      </c>
      <c r="C316" s="7">
        <v>43432</v>
      </c>
      <c r="D316" s="6">
        <v>28</v>
      </c>
      <c r="E316" s="8" t="s">
        <v>67</v>
      </c>
      <c r="F316" s="8" t="s">
        <v>68</v>
      </c>
      <c r="G316" s="8" t="s">
        <v>69</v>
      </c>
      <c r="H316" s="8" t="s">
        <v>70</v>
      </c>
      <c r="I316" s="8" t="s">
        <v>71</v>
      </c>
      <c r="J316" s="7">
        <v>43434</v>
      </c>
      <c r="K316" s="8" t="s">
        <v>46</v>
      </c>
      <c r="L316" s="8" t="s">
        <v>35</v>
      </c>
      <c r="M316" s="8" t="s">
        <v>40</v>
      </c>
      <c r="N316" s="8" t="s">
        <v>27</v>
      </c>
      <c r="O316" s="9">
        <v>644</v>
      </c>
      <c r="P316" s="8">
        <v>57</v>
      </c>
      <c r="Q316" s="9">
        <v>36708</v>
      </c>
      <c r="R316" s="9">
        <v>3817.63</v>
      </c>
    </row>
    <row r="317" spans="1:18" x14ac:dyDescent="0.3">
      <c r="A317" s="1"/>
      <c r="B317" s="10">
        <v>1367</v>
      </c>
      <c r="C317" s="11">
        <v>43413</v>
      </c>
      <c r="D317" s="10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1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2">
        <v>135.1</v>
      </c>
      <c r="P317" s="1">
        <v>14</v>
      </c>
      <c r="Q317" s="12">
        <v>1891.4</v>
      </c>
      <c r="R317" s="12">
        <v>181.57</v>
      </c>
    </row>
    <row r="318" spans="1:18" x14ac:dyDescent="0.3">
      <c r="A318" s="1"/>
      <c r="B318" s="6">
        <v>1368</v>
      </c>
      <c r="C318" s="7">
        <v>43461</v>
      </c>
      <c r="D318" s="6">
        <v>27</v>
      </c>
      <c r="E318" s="8" t="s">
        <v>19</v>
      </c>
      <c r="F318" s="8" t="s">
        <v>20</v>
      </c>
      <c r="G318" s="8" t="s">
        <v>21</v>
      </c>
      <c r="H318" s="8" t="s">
        <v>22</v>
      </c>
      <c r="I318" s="8" t="s">
        <v>23</v>
      </c>
      <c r="J318" s="7">
        <v>43463</v>
      </c>
      <c r="K318" s="8" t="s">
        <v>24</v>
      </c>
      <c r="L318" s="8" t="s">
        <v>25</v>
      </c>
      <c r="M318" s="8" t="s">
        <v>26</v>
      </c>
      <c r="N318" s="8" t="s">
        <v>27</v>
      </c>
      <c r="O318" s="9">
        <v>196</v>
      </c>
      <c r="P318" s="8">
        <v>14</v>
      </c>
      <c r="Q318" s="9">
        <v>2744</v>
      </c>
      <c r="R318" s="9">
        <v>277.14</v>
      </c>
    </row>
    <row r="319" spans="1:18" x14ac:dyDescent="0.3">
      <c r="A319" s="1"/>
      <c r="B319" s="10">
        <v>1369</v>
      </c>
      <c r="C319" s="11">
        <v>43461</v>
      </c>
      <c r="D319" s="10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1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2">
        <v>49</v>
      </c>
      <c r="P319" s="1">
        <v>70</v>
      </c>
      <c r="Q319" s="12">
        <v>3430</v>
      </c>
      <c r="R319" s="12">
        <v>353.29</v>
      </c>
    </row>
    <row r="320" spans="1:18" x14ac:dyDescent="0.3">
      <c r="A320" s="1"/>
      <c r="B320" s="6">
        <v>1370</v>
      </c>
      <c r="C320" s="7">
        <v>43438</v>
      </c>
      <c r="D320" s="6">
        <v>4</v>
      </c>
      <c r="E320" s="8" t="s">
        <v>30</v>
      </c>
      <c r="F320" s="8" t="s">
        <v>31</v>
      </c>
      <c r="G320" s="8" t="s">
        <v>31</v>
      </c>
      <c r="H320" s="8" t="s">
        <v>32</v>
      </c>
      <c r="I320" s="8" t="s">
        <v>33</v>
      </c>
      <c r="J320" s="7">
        <v>43440</v>
      </c>
      <c r="K320" s="8" t="s">
        <v>34</v>
      </c>
      <c r="L320" s="8" t="s">
        <v>35</v>
      </c>
      <c r="M320" s="8" t="s">
        <v>36</v>
      </c>
      <c r="N320" s="8" t="s">
        <v>29</v>
      </c>
      <c r="O320" s="9">
        <v>420</v>
      </c>
      <c r="P320" s="8">
        <v>100</v>
      </c>
      <c r="Q320" s="9">
        <v>42000</v>
      </c>
      <c r="R320" s="9">
        <v>4074</v>
      </c>
    </row>
    <row r="321" spans="1:18" x14ac:dyDescent="0.3">
      <c r="A321" s="1"/>
      <c r="B321" s="10">
        <v>1371</v>
      </c>
      <c r="C321" s="11">
        <v>43438</v>
      </c>
      <c r="D321" s="10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1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2">
        <v>742</v>
      </c>
      <c r="P321" s="1">
        <v>27</v>
      </c>
      <c r="Q321" s="12">
        <v>20034</v>
      </c>
      <c r="R321" s="12">
        <v>2003.4</v>
      </c>
    </row>
    <row r="322" spans="1:18" x14ac:dyDescent="0.3">
      <c r="A322" s="1"/>
      <c r="B322" s="6">
        <v>1372</v>
      </c>
      <c r="C322" s="7">
        <v>43438</v>
      </c>
      <c r="D322" s="6">
        <v>4</v>
      </c>
      <c r="E322" s="8" t="s">
        <v>30</v>
      </c>
      <c r="F322" s="8" t="s">
        <v>31</v>
      </c>
      <c r="G322" s="8" t="s">
        <v>31</v>
      </c>
      <c r="H322" s="8" t="s">
        <v>32</v>
      </c>
      <c r="I322" s="8" t="s">
        <v>33</v>
      </c>
      <c r="J322" s="7">
        <v>43440</v>
      </c>
      <c r="K322" s="8" t="s">
        <v>34</v>
      </c>
      <c r="L322" s="8" t="s">
        <v>35</v>
      </c>
      <c r="M322" s="8" t="s">
        <v>28</v>
      </c>
      <c r="N322" s="8" t="s">
        <v>29</v>
      </c>
      <c r="O322" s="9">
        <v>49</v>
      </c>
      <c r="P322" s="8">
        <v>70</v>
      </c>
      <c r="Q322" s="9">
        <v>3430</v>
      </c>
      <c r="R322" s="9">
        <v>336.14</v>
      </c>
    </row>
    <row r="323" spans="1:18" x14ac:dyDescent="0.3">
      <c r="A323" s="1"/>
      <c r="B323" s="10">
        <v>1373</v>
      </c>
      <c r="C323" s="11">
        <v>43446</v>
      </c>
      <c r="D323" s="10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1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2">
        <v>252</v>
      </c>
      <c r="P323" s="1">
        <v>57</v>
      </c>
      <c r="Q323" s="12">
        <v>14364</v>
      </c>
      <c r="R323" s="12">
        <v>1436.4</v>
      </c>
    </row>
    <row r="324" spans="1:18" x14ac:dyDescent="0.3">
      <c r="A324" s="1"/>
      <c r="B324" s="6">
        <v>1374</v>
      </c>
      <c r="C324" s="7">
        <v>43446</v>
      </c>
      <c r="D324" s="6">
        <v>12</v>
      </c>
      <c r="E324" s="8" t="s">
        <v>38</v>
      </c>
      <c r="F324" s="8" t="s">
        <v>20</v>
      </c>
      <c r="G324" s="8" t="s">
        <v>21</v>
      </c>
      <c r="H324" s="8" t="s">
        <v>22</v>
      </c>
      <c r="I324" s="8" t="s">
        <v>23</v>
      </c>
      <c r="J324" s="7">
        <v>43448</v>
      </c>
      <c r="K324" s="8" t="s">
        <v>24</v>
      </c>
      <c r="L324" s="8" t="s">
        <v>35</v>
      </c>
      <c r="M324" s="8" t="s">
        <v>40</v>
      </c>
      <c r="N324" s="8" t="s">
        <v>27</v>
      </c>
      <c r="O324" s="9">
        <v>644</v>
      </c>
      <c r="P324" s="8">
        <v>83</v>
      </c>
      <c r="Q324" s="9">
        <v>53452</v>
      </c>
      <c r="R324" s="9">
        <v>5238.3</v>
      </c>
    </row>
    <row r="325" spans="1:18" x14ac:dyDescent="0.3">
      <c r="A325" s="1"/>
      <c r="B325" s="10">
        <v>1375</v>
      </c>
      <c r="C325" s="11">
        <v>43442</v>
      </c>
      <c r="D325" s="10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1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2">
        <v>128.80000000000001</v>
      </c>
      <c r="P325" s="1">
        <v>76</v>
      </c>
      <c r="Q325" s="12">
        <v>9788.7999999999993</v>
      </c>
      <c r="R325" s="12">
        <v>939.72</v>
      </c>
    </row>
    <row r="326" spans="1:18" x14ac:dyDescent="0.3">
      <c r="A326" s="1"/>
      <c r="B326" s="6">
        <v>1376</v>
      </c>
      <c r="C326" s="7">
        <v>43438</v>
      </c>
      <c r="D326" s="6">
        <v>4</v>
      </c>
      <c r="E326" s="8" t="s">
        <v>30</v>
      </c>
      <c r="F326" s="8" t="s">
        <v>31</v>
      </c>
      <c r="G326" s="8" t="s">
        <v>31</v>
      </c>
      <c r="H326" s="8" t="s">
        <v>32</v>
      </c>
      <c r="I326" s="8" t="s">
        <v>33</v>
      </c>
      <c r="J326" s="7">
        <v>43440</v>
      </c>
      <c r="K326" s="8" t="s">
        <v>46</v>
      </c>
      <c r="L326" s="8" t="s">
        <v>25</v>
      </c>
      <c r="M326" s="8" t="s">
        <v>47</v>
      </c>
      <c r="N326" s="8" t="s">
        <v>48</v>
      </c>
      <c r="O326" s="9">
        <v>128.80000000000001</v>
      </c>
      <c r="P326" s="8">
        <v>80</v>
      </c>
      <c r="Q326" s="9">
        <v>10304</v>
      </c>
      <c r="R326" s="9">
        <v>1020.1</v>
      </c>
    </row>
    <row r="327" spans="1:18" x14ac:dyDescent="0.3">
      <c r="A327" s="1"/>
      <c r="B327" s="10">
        <v>1377</v>
      </c>
      <c r="C327" s="11">
        <v>43463</v>
      </c>
      <c r="D327" s="10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1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2">
        <v>178.5</v>
      </c>
      <c r="P327" s="1">
        <v>47</v>
      </c>
      <c r="Q327" s="12">
        <v>8389.5</v>
      </c>
      <c r="R327" s="12">
        <v>830.56</v>
      </c>
    </row>
    <row r="328" spans="1:18" x14ac:dyDescent="0.3">
      <c r="A328" s="1"/>
      <c r="B328" s="6">
        <v>1378</v>
      </c>
      <c r="C328" s="7">
        <v>43437</v>
      </c>
      <c r="D328" s="6">
        <v>3</v>
      </c>
      <c r="E328" s="8" t="s">
        <v>55</v>
      </c>
      <c r="F328" s="8" t="s">
        <v>56</v>
      </c>
      <c r="G328" s="8" t="s">
        <v>57</v>
      </c>
      <c r="H328" s="8" t="s">
        <v>22</v>
      </c>
      <c r="I328" s="8" t="s">
        <v>23</v>
      </c>
      <c r="J328" s="7">
        <v>43439</v>
      </c>
      <c r="K328" s="8" t="s">
        <v>24</v>
      </c>
      <c r="L328" s="8" t="s">
        <v>58</v>
      </c>
      <c r="M328" s="8" t="s">
        <v>59</v>
      </c>
      <c r="N328" s="8" t="s">
        <v>60</v>
      </c>
      <c r="O328" s="9">
        <v>135.1</v>
      </c>
      <c r="P328" s="8">
        <v>96</v>
      </c>
      <c r="Q328" s="9">
        <v>12969.6</v>
      </c>
      <c r="R328" s="9">
        <v>1322.9</v>
      </c>
    </row>
    <row r="329" spans="1:18" x14ac:dyDescent="0.3">
      <c r="A329" s="1"/>
      <c r="B329" s="10">
        <v>1379</v>
      </c>
      <c r="C329" s="11">
        <v>43440</v>
      </c>
      <c r="D329" s="10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1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2">
        <v>560</v>
      </c>
      <c r="P329" s="1">
        <v>32</v>
      </c>
      <c r="Q329" s="12">
        <v>17920</v>
      </c>
      <c r="R329" s="12">
        <v>1881.6</v>
      </c>
    </row>
    <row r="330" spans="1:18" x14ac:dyDescent="0.3">
      <c r="A330" s="1"/>
      <c r="B330" s="6">
        <v>1380</v>
      </c>
      <c r="C330" s="7">
        <v>43462</v>
      </c>
      <c r="D330" s="6">
        <v>28</v>
      </c>
      <c r="E330" s="8" t="s">
        <v>67</v>
      </c>
      <c r="F330" s="8" t="s">
        <v>68</v>
      </c>
      <c r="G330" s="8" t="s">
        <v>69</v>
      </c>
      <c r="H330" s="8" t="s">
        <v>70</v>
      </c>
      <c r="I330" s="8" t="s">
        <v>71</v>
      </c>
      <c r="J330" s="7">
        <v>43464</v>
      </c>
      <c r="K330" s="8" t="s">
        <v>46</v>
      </c>
      <c r="L330" s="8" t="s">
        <v>25</v>
      </c>
      <c r="M330" s="8" t="s">
        <v>40</v>
      </c>
      <c r="N330" s="8" t="s">
        <v>27</v>
      </c>
      <c r="O330" s="9">
        <v>644</v>
      </c>
      <c r="P330" s="8">
        <v>16</v>
      </c>
      <c r="Q330" s="9">
        <v>10304</v>
      </c>
      <c r="R330" s="9">
        <v>1030.4000000000001</v>
      </c>
    </row>
    <row r="331" spans="1:18" x14ac:dyDescent="0.3">
      <c r="A331" s="1"/>
      <c r="B331" s="10">
        <v>1381</v>
      </c>
      <c r="C331" s="11">
        <v>43442</v>
      </c>
      <c r="D331" s="10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1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2">
        <v>178.5</v>
      </c>
      <c r="P331" s="1">
        <v>41</v>
      </c>
      <c r="Q331" s="12">
        <v>7318.5</v>
      </c>
      <c r="R331" s="12">
        <v>717.21</v>
      </c>
    </row>
    <row r="332" spans="1:18" x14ac:dyDescent="0.3">
      <c r="A332" s="1"/>
      <c r="B332" s="6">
        <v>1382</v>
      </c>
      <c r="C332" s="7">
        <v>43444</v>
      </c>
      <c r="D332" s="6">
        <v>10</v>
      </c>
      <c r="E332" s="8" t="s">
        <v>72</v>
      </c>
      <c r="F332" s="8" t="s">
        <v>73</v>
      </c>
      <c r="G332" s="8" t="s">
        <v>74</v>
      </c>
      <c r="H332" s="8" t="s">
        <v>75</v>
      </c>
      <c r="I332" s="8" t="s">
        <v>33</v>
      </c>
      <c r="J332" s="7">
        <v>43446</v>
      </c>
      <c r="K332" s="8" t="s">
        <v>24</v>
      </c>
      <c r="L332" s="8" t="s">
        <v>35</v>
      </c>
      <c r="M332" s="8" t="s">
        <v>76</v>
      </c>
      <c r="N332" s="8" t="s">
        <v>27</v>
      </c>
      <c r="O332" s="9">
        <v>41.86</v>
      </c>
      <c r="P332" s="8">
        <v>41</v>
      </c>
      <c r="Q332" s="9">
        <v>1716.26</v>
      </c>
      <c r="R332" s="9">
        <v>180.21</v>
      </c>
    </row>
    <row r="333" spans="1:18" x14ac:dyDescent="0.3">
      <c r="A333" s="1"/>
      <c r="B333" s="10">
        <v>1383</v>
      </c>
      <c r="C333" s="11">
        <v>43441</v>
      </c>
      <c r="D333" s="10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0"/>
      <c r="K333" s="1"/>
      <c r="L333" s="1"/>
      <c r="M333" s="1" t="s">
        <v>40</v>
      </c>
      <c r="N333" s="1" t="s">
        <v>27</v>
      </c>
      <c r="O333" s="12">
        <v>644</v>
      </c>
      <c r="P333" s="1">
        <v>41</v>
      </c>
      <c r="Q333" s="12">
        <v>26404</v>
      </c>
      <c r="R333" s="12">
        <v>2719.61</v>
      </c>
    </row>
    <row r="334" spans="1:18" x14ac:dyDescent="0.3">
      <c r="A334" s="1"/>
      <c r="B334" s="6">
        <v>1384</v>
      </c>
      <c r="C334" s="7">
        <v>43444</v>
      </c>
      <c r="D334" s="6">
        <v>10</v>
      </c>
      <c r="E334" s="8" t="s">
        <v>72</v>
      </c>
      <c r="F334" s="8" t="s">
        <v>73</v>
      </c>
      <c r="G334" s="8" t="s">
        <v>74</v>
      </c>
      <c r="H334" s="8" t="s">
        <v>75</v>
      </c>
      <c r="I334" s="8" t="s">
        <v>33</v>
      </c>
      <c r="J334" s="7">
        <v>43446</v>
      </c>
      <c r="K334" s="8" t="s">
        <v>34</v>
      </c>
      <c r="L334" s="8"/>
      <c r="M334" s="8" t="s">
        <v>79</v>
      </c>
      <c r="N334" s="8" t="s">
        <v>80</v>
      </c>
      <c r="O334" s="9">
        <v>350</v>
      </c>
      <c r="P334" s="8">
        <v>94</v>
      </c>
      <c r="Q334" s="9">
        <v>32900</v>
      </c>
      <c r="R334" s="9">
        <v>3290</v>
      </c>
    </row>
    <row r="335" spans="1:18" x14ac:dyDescent="0.3">
      <c r="A335" s="1"/>
      <c r="B335" s="10">
        <v>1385</v>
      </c>
      <c r="C335" s="11">
        <v>43444</v>
      </c>
      <c r="D335" s="10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1">
        <v>43446</v>
      </c>
      <c r="K335" s="1" t="s">
        <v>34</v>
      </c>
      <c r="L335" s="1"/>
      <c r="M335" s="1" t="s">
        <v>81</v>
      </c>
      <c r="N335" s="1" t="s">
        <v>82</v>
      </c>
      <c r="O335" s="12">
        <v>308</v>
      </c>
      <c r="P335" s="1">
        <v>20</v>
      </c>
      <c r="Q335" s="12">
        <v>6160</v>
      </c>
      <c r="R335" s="12">
        <v>646.79999999999995</v>
      </c>
    </row>
    <row r="336" spans="1:18" x14ac:dyDescent="0.3">
      <c r="A336" s="1"/>
      <c r="B336" s="6">
        <v>1386</v>
      </c>
      <c r="C336" s="7">
        <v>43444</v>
      </c>
      <c r="D336" s="6">
        <v>10</v>
      </c>
      <c r="E336" s="8" t="s">
        <v>72</v>
      </c>
      <c r="F336" s="8" t="s">
        <v>73</v>
      </c>
      <c r="G336" s="8" t="s">
        <v>74</v>
      </c>
      <c r="H336" s="8" t="s">
        <v>75</v>
      </c>
      <c r="I336" s="8" t="s">
        <v>33</v>
      </c>
      <c r="J336" s="7">
        <v>43446</v>
      </c>
      <c r="K336" s="8" t="s">
        <v>34</v>
      </c>
      <c r="L336" s="8"/>
      <c r="M336" s="8" t="s">
        <v>47</v>
      </c>
      <c r="N336" s="8" t="s">
        <v>48</v>
      </c>
      <c r="O336" s="9">
        <v>128.80000000000001</v>
      </c>
      <c r="P336" s="8">
        <v>13</v>
      </c>
      <c r="Q336" s="9">
        <v>1674.4</v>
      </c>
      <c r="R336" s="9">
        <v>174.14</v>
      </c>
    </row>
    <row r="337" spans="1:18" x14ac:dyDescent="0.3">
      <c r="A337" s="1"/>
      <c r="B337" s="10">
        <v>1387</v>
      </c>
      <c r="C337" s="11">
        <v>43445</v>
      </c>
      <c r="D337" s="10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0"/>
      <c r="K337" s="1" t="s">
        <v>46</v>
      </c>
      <c r="L337" s="1"/>
      <c r="M337" s="1" t="s">
        <v>28</v>
      </c>
      <c r="N337" s="1" t="s">
        <v>29</v>
      </c>
      <c r="O337" s="12">
        <v>49</v>
      </c>
      <c r="P337" s="1">
        <v>74</v>
      </c>
      <c r="Q337" s="12">
        <v>3626</v>
      </c>
      <c r="R337" s="12">
        <v>377.1</v>
      </c>
    </row>
    <row r="338" spans="1:18" x14ac:dyDescent="0.3">
      <c r="A338" s="1"/>
      <c r="B338" s="6">
        <v>1388</v>
      </c>
      <c r="C338" s="7">
        <v>43445</v>
      </c>
      <c r="D338" s="6">
        <v>11</v>
      </c>
      <c r="E338" s="8" t="s">
        <v>83</v>
      </c>
      <c r="F338" s="8" t="s">
        <v>84</v>
      </c>
      <c r="G338" s="8" t="s">
        <v>84</v>
      </c>
      <c r="H338" s="8" t="s">
        <v>70</v>
      </c>
      <c r="I338" s="8" t="s">
        <v>71</v>
      </c>
      <c r="J338" s="6"/>
      <c r="K338" s="8" t="s">
        <v>46</v>
      </c>
      <c r="L338" s="8"/>
      <c r="M338" s="8" t="s">
        <v>76</v>
      </c>
      <c r="N338" s="8" t="s">
        <v>27</v>
      </c>
      <c r="O338" s="9">
        <v>41.86</v>
      </c>
      <c r="P338" s="8">
        <v>53</v>
      </c>
      <c r="Q338" s="9">
        <v>2218.58</v>
      </c>
      <c r="R338" s="9">
        <v>224.08</v>
      </c>
    </row>
    <row r="339" spans="1:18" x14ac:dyDescent="0.3">
      <c r="A339" s="1"/>
      <c r="B339" s="10">
        <v>1389</v>
      </c>
      <c r="C339" s="11">
        <v>43435</v>
      </c>
      <c r="D339" s="10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0"/>
      <c r="K339" s="1"/>
      <c r="L339" s="1"/>
      <c r="M339" s="1" t="s">
        <v>39</v>
      </c>
      <c r="N339" s="1" t="s">
        <v>27</v>
      </c>
      <c r="O339" s="12">
        <v>252</v>
      </c>
      <c r="P339" s="1">
        <v>99</v>
      </c>
      <c r="Q339" s="12">
        <v>24948</v>
      </c>
      <c r="R339" s="12">
        <v>2444.9</v>
      </c>
    </row>
    <row r="340" spans="1:18" x14ac:dyDescent="0.3">
      <c r="A340" s="1"/>
      <c r="B340" s="6">
        <v>1390</v>
      </c>
      <c r="C340" s="7">
        <v>43435</v>
      </c>
      <c r="D340" s="6">
        <v>1</v>
      </c>
      <c r="E340" s="8" t="s">
        <v>85</v>
      </c>
      <c r="F340" s="8" t="s">
        <v>86</v>
      </c>
      <c r="G340" s="8" t="s">
        <v>87</v>
      </c>
      <c r="H340" s="8" t="s">
        <v>44</v>
      </c>
      <c r="I340" s="8" t="s">
        <v>45</v>
      </c>
      <c r="J340" s="6"/>
      <c r="K340" s="8"/>
      <c r="L340" s="8"/>
      <c r="M340" s="8" t="s">
        <v>40</v>
      </c>
      <c r="N340" s="8" t="s">
        <v>27</v>
      </c>
      <c r="O340" s="9">
        <v>644</v>
      </c>
      <c r="P340" s="8">
        <v>89</v>
      </c>
      <c r="Q340" s="9">
        <v>57316</v>
      </c>
      <c r="R340" s="9">
        <v>5445.02</v>
      </c>
    </row>
    <row r="341" spans="1:18" x14ac:dyDescent="0.3">
      <c r="A341" s="1"/>
      <c r="B341" s="10">
        <v>1391</v>
      </c>
      <c r="C341" s="11">
        <v>43435</v>
      </c>
      <c r="D341" s="10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0"/>
      <c r="K341" s="1"/>
      <c r="L341" s="1"/>
      <c r="M341" s="1" t="s">
        <v>76</v>
      </c>
      <c r="N341" s="1" t="s">
        <v>27</v>
      </c>
      <c r="O341" s="12">
        <v>41.86</v>
      </c>
      <c r="P341" s="1">
        <v>64</v>
      </c>
      <c r="Q341" s="12">
        <v>2679.04</v>
      </c>
      <c r="R341" s="12">
        <v>273.26</v>
      </c>
    </row>
    <row r="342" spans="1:18" x14ac:dyDescent="0.3">
      <c r="A342" s="1"/>
      <c r="B342" s="6">
        <v>1392</v>
      </c>
      <c r="C342" s="7">
        <v>43462</v>
      </c>
      <c r="D342" s="6">
        <v>28</v>
      </c>
      <c r="E342" s="8" t="s">
        <v>67</v>
      </c>
      <c r="F342" s="8" t="s">
        <v>68</v>
      </c>
      <c r="G342" s="8" t="s">
        <v>69</v>
      </c>
      <c r="H342" s="8" t="s">
        <v>70</v>
      </c>
      <c r="I342" s="8" t="s">
        <v>71</v>
      </c>
      <c r="J342" s="7">
        <v>43464</v>
      </c>
      <c r="K342" s="8" t="s">
        <v>46</v>
      </c>
      <c r="L342" s="8" t="s">
        <v>35</v>
      </c>
      <c r="M342" s="8" t="s">
        <v>59</v>
      </c>
      <c r="N342" s="8" t="s">
        <v>60</v>
      </c>
      <c r="O342" s="9">
        <v>135.1</v>
      </c>
      <c r="P342" s="8">
        <v>98</v>
      </c>
      <c r="Q342" s="9">
        <v>13239.8</v>
      </c>
      <c r="R342" s="9">
        <v>1350.46</v>
      </c>
    </row>
    <row r="343" spans="1:18" x14ac:dyDescent="0.3">
      <c r="A343" s="1"/>
      <c r="B343" s="10">
        <v>1393</v>
      </c>
      <c r="C343" s="11">
        <v>43462</v>
      </c>
      <c r="D343" s="10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1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2">
        <v>257.60000000000002</v>
      </c>
      <c r="P343" s="1">
        <v>86</v>
      </c>
      <c r="Q343" s="12">
        <v>22153.599999999999</v>
      </c>
      <c r="R343" s="12">
        <v>2171.0500000000002</v>
      </c>
    </row>
    <row r="344" spans="1:18" x14ac:dyDescent="0.3">
      <c r="A344" s="1"/>
      <c r="B344" s="6">
        <v>1394</v>
      </c>
      <c r="C344" s="7">
        <v>43443</v>
      </c>
      <c r="D344" s="6">
        <v>9</v>
      </c>
      <c r="E344" s="8" t="s">
        <v>90</v>
      </c>
      <c r="F344" s="8" t="s">
        <v>91</v>
      </c>
      <c r="G344" s="8" t="s">
        <v>51</v>
      </c>
      <c r="H344" s="8" t="s">
        <v>92</v>
      </c>
      <c r="I344" s="8" t="s">
        <v>23</v>
      </c>
      <c r="J344" s="7">
        <v>43445</v>
      </c>
      <c r="K344" s="8" t="s">
        <v>34</v>
      </c>
      <c r="L344" s="8" t="s">
        <v>25</v>
      </c>
      <c r="M344" s="8" t="s">
        <v>93</v>
      </c>
      <c r="N344" s="8" t="s">
        <v>94</v>
      </c>
      <c r="O344" s="9">
        <v>273</v>
      </c>
      <c r="P344" s="8">
        <v>20</v>
      </c>
      <c r="Q344" s="9">
        <v>5460</v>
      </c>
      <c r="R344" s="9">
        <v>573.29999999999995</v>
      </c>
    </row>
    <row r="345" spans="1:18" x14ac:dyDescent="0.3">
      <c r="A345" s="1"/>
      <c r="B345" s="10">
        <v>1395</v>
      </c>
      <c r="C345" s="11">
        <v>43443</v>
      </c>
      <c r="D345" s="10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1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2">
        <v>487.2</v>
      </c>
      <c r="P345" s="1">
        <v>69</v>
      </c>
      <c r="Q345" s="12">
        <v>33616.800000000003</v>
      </c>
      <c r="R345" s="12">
        <v>3361.68</v>
      </c>
    </row>
    <row r="346" spans="1:18" x14ac:dyDescent="0.3">
      <c r="A346" s="1"/>
      <c r="B346" s="6">
        <v>1396</v>
      </c>
      <c r="C346" s="7">
        <v>43440</v>
      </c>
      <c r="D346" s="6">
        <v>6</v>
      </c>
      <c r="E346" s="8" t="s">
        <v>61</v>
      </c>
      <c r="F346" s="8" t="s">
        <v>62</v>
      </c>
      <c r="G346" s="8" t="s">
        <v>63</v>
      </c>
      <c r="H346" s="8" t="s">
        <v>64</v>
      </c>
      <c r="I346" s="8" t="s">
        <v>45</v>
      </c>
      <c r="J346" s="7">
        <v>43442</v>
      </c>
      <c r="K346" s="8" t="s">
        <v>24</v>
      </c>
      <c r="L346" s="8" t="s">
        <v>35</v>
      </c>
      <c r="M346" s="8" t="s">
        <v>26</v>
      </c>
      <c r="N346" s="8" t="s">
        <v>27</v>
      </c>
      <c r="O346" s="9">
        <v>196</v>
      </c>
      <c r="P346" s="8">
        <v>68</v>
      </c>
      <c r="Q346" s="9">
        <v>13328</v>
      </c>
      <c r="R346" s="9">
        <v>1279.49</v>
      </c>
    </row>
    <row r="347" spans="1:18" x14ac:dyDescent="0.3">
      <c r="A347" s="1"/>
      <c r="B347" s="10">
        <v>1397</v>
      </c>
      <c r="C347" s="11">
        <v>43442</v>
      </c>
      <c r="D347" s="10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1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2">
        <v>560</v>
      </c>
      <c r="P347" s="1">
        <v>52</v>
      </c>
      <c r="Q347" s="12">
        <v>29120</v>
      </c>
      <c r="R347" s="12">
        <v>2853.76</v>
      </c>
    </row>
    <row r="348" spans="1:18" x14ac:dyDescent="0.3">
      <c r="A348" s="1"/>
      <c r="B348" s="6">
        <v>1398</v>
      </c>
      <c r="C348" s="7">
        <v>43442</v>
      </c>
      <c r="D348" s="6">
        <v>8</v>
      </c>
      <c r="E348" s="8" t="s">
        <v>41</v>
      </c>
      <c r="F348" s="8" t="s">
        <v>42</v>
      </c>
      <c r="G348" s="8" t="s">
        <v>43</v>
      </c>
      <c r="H348" s="8" t="s">
        <v>44</v>
      </c>
      <c r="I348" s="8" t="s">
        <v>45</v>
      </c>
      <c r="J348" s="7">
        <v>43444</v>
      </c>
      <c r="K348" s="8" t="s">
        <v>24</v>
      </c>
      <c r="L348" s="8" t="s">
        <v>25</v>
      </c>
      <c r="M348" s="8" t="s">
        <v>47</v>
      </c>
      <c r="N348" s="8" t="s">
        <v>48</v>
      </c>
      <c r="O348" s="9">
        <v>128.80000000000001</v>
      </c>
      <c r="P348" s="8">
        <v>40</v>
      </c>
      <c r="Q348" s="9">
        <v>5152</v>
      </c>
      <c r="R348" s="9">
        <v>540.96</v>
      </c>
    </row>
    <row r="349" spans="1:18" x14ac:dyDescent="0.3">
      <c r="A349" s="1"/>
      <c r="B349" s="10">
        <v>1399</v>
      </c>
      <c r="C349" s="11">
        <v>43459</v>
      </c>
      <c r="D349" s="10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1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2">
        <v>140</v>
      </c>
      <c r="P349" s="1">
        <v>100</v>
      </c>
      <c r="Q349" s="12">
        <v>14000</v>
      </c>
      <c r="R349" s="12">
        <v>1372</v>
      </c>
    </row>
    <row r="350" spans="1:18" x14ac:dyDescent="0.3">
      <c r="A350" s="1"/>
      <c r="B350" s="6">
        <v>1400</v>
      </c>
      <c r="C350" s="7">
        <v>43460</v>
      </c>
      <c r="D350" s="6">
        <v>26</v>
      </c>
      <c r="E350" s="8" t="s">
        <v>100</v>
      </c>
      <c r="F350" s="8" t="s">
        <v>84</v>
      </c>
      <c r="G350" s="8" t="s">
        <v>84</v>
      </c>
      <c r="H350" s="8" t="s">
        <v>70</v>
      </c>
      <c r="I350" s="8" t="s">
        <v>71</v>
      </c>
      <c r="J350" s="7">
        <v>43462</v>
      </c>
      <c r="K350" s="8" t="s">
        <v>46</v>
      </c>
      <c r="L350" s="8" t="s">
        <v>35</v>
      </c>
      <c r="M350" s="8" t="s">
        <v>105</v>
      </c>
      <c r="N350" s="8" t="s">
        <v>106</v>
      </c>
      <c r="O350" s="9">
        <v>298.89999999999998</v>
      </c>
      <c r="P350" s="8">
        <v>88</v>
      </c>
      <c r="Q350" s="9">
        <v>26303.200000000001</v>
      </c>
      <c r="R350" s="9">
        <v>2577.71</v>
      </c>
    </row>
    <row r="351" spans="1:18" x14ac:dyDescent="0.3">
      <c r="A351" s="1"/>
      <c r="B351" s="10">
        <v>1401</v>
      </c>
      <c r="C351" s="11">
        <v>43460</v>
      </c>
      <c r="D351" s="10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1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2">
        <v>135.1</v>
      </c>
      <c r="P351" s="1">
        <v>46</v>
      </c>
      <c r="Q351" s="12">
        <v>6214.6</v>
      </c>
      <c r="R351" s="12">
        <v>596.6</v>
      </c>
    </row>
    <row r="352" spans="1:18" x14ac:dyDescent="0.3">
      <c r="A352" s="1"/>
      <c r="B352" s="6">
        <v>1402</v>
      </c>
      <c r="C352" s="7">
        <v>43460</v>
      </c>
      <c r="D352" s="6">
        <v>26</v>
      </c>
      <c r="E352" s="8" t="s">
        <v>100</v>
      </c>
      <c r="F352" s="8" t="s">
        <v>84</v>
      </c>
      <c r="G352" s="8" t="s">
        <v>84</v>
      </c>
      <c r="H352" s="8" t="s">
        <v>70</v>
      </c>
      <c r="I352" s="8" t="s">
        <v>71</v>
      </c>
      <c r="J352" s="7">
        <v>43462</v>
      </c>
      <c r="K352" s="8" t="s">
        <v>46</v>
      </c>
      <c r="L352" s="8" t="s">
        <v>35</v>
      </c>
      <c r="M352" s="8" t="s">
        <v>88</v>
      </c>
      <c r="N352" s="8" t="s">
        <v>89</v>
      </c>
      <c r="O352" s="9">
        <v>257.60000000000002</v>
      </c>
      <c r="P352" s="8">
        <v>93</v>
      </c>
      <c r="Q352" s="9">
        <v>23956.799999999999</v>
      </c>
      <c r="R352" s="9">
        <v>2347.77</v>
      </c>
    </row>
    <row r="353" spans="1:18" x14ac:dyDescent="0.3">
      <c r="A353" s="1"/>
      <c r="B353" s="10">
        <v>1403</v>
      </c>
      <c r="C353" s="11">
        <v>43463</v>
      </c>
      <c r="D353" s="10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1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2">
        <v>196</v>
      </c>
      <c r="P353" s="1">
        <v>96</v>
      </c>
      <c r="Q353" s="12">
        <v>18816</v>
      </c>
      <c r="R353" s="12">
        <v>1975.68</v>
      </c>
    </row>
    <row r="354" spans="1:18" x14ac:dyDescent="0.3">
      <c r="A354" s="1"/>
      <c r="B354" s="6">
        <v>1404</v>
      </c>
      <c r="C354" s="7">
        <v>43440</v>
      </c>
      <c r="D354" s="6">
        <v>6</v>
      </c>
      <c r="E354" s="8" t="s">
        <v>61</v>
      </c>
      <c r="F354" s="8" t="s">
        <v>62</v>
      </c>
      <c r="G354" s="8" t="s">
        <v>63</v>
      </c>
      <c r="H354" s="8" t="s">
        <v>64</v>
      </c>
      <c r="I354" s="8" t="s">
        <v>45</v>
      </c>
      <c r="J354" s="7">
        <v>43442</v>
      </c>
      <c r="K354" s="8" t="s">
        <v>46</v>
      </c>
      <c r="L354" s="8" t="s">
        <v>25</v>
      </c>
      <c r="M354" s="8" t="s">
        <v>53</v>
      </c>
      <c r="N354" s="8" t="s">
        <v>54</v>
      </c>
      <c r="O354" s="9">
        <v>178.5</v>
      </c>
      <c r="P354" s="8">
        <v>12</v>
      </c>
      <c r="Q354" s="9">
        <v>2142</v>
      </c>
      <c r="R354" s="9">
        <v>224.91</v>
      </c>
    </row>
    <row r="355" spans="1:18" x14ac:dyDescent="0.3">
      <c r="A355" s="1"/>
      <c r="B355" s="10">
        <v>1406</v>
      </c>
      <c r="C355" s="11">
        <v>43438</v>
      </c>
      <c r="D355" s="10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1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2">
        <v>1134</v>
      </c>
      <c r="P355" s="1">
        <v>38</v>
      </c>
      <c r="Q355" s="12">
        <v>43092</v>
      </c>
      <c r="R355" s="12">
        <v>4093.74</v>
      </c>
    </row>
    <row r="356" spans="1:18" x14ac:dyDescent="0.3">
      <c r="A356" s="1"/>
      <c r="B356" s="6">
        <v>1407</v>
      </c>
      <c r="C356" s="7">
        <v>43438</v>
      </c>
      <c r="D356" s="6">
        <v>4</v>
      </c>
      <c r="E356" s="8" t="s">
        <v>30</v>
      </c>
      <c r="F356" s="8" t="s">
        <v>31</v>
      </c>
      <c r="G356" s="8" t="s">
        <v>31</v>
      </c>
      <c r="H356" s="8" t="s">
        <v>32</v>
      </c>
      <c r="I356" s="8" t="s">
        <v>33</v>
      </c>
      <c r="J356" s="7">
        <v>43440</v>
      </c>
      <c r="K356" s="8" t="s">
        <v>34</v>
      </c>
      <c r="L356" s="8" t="s">
        <v>35</v>
      </c>
      <c r="M356" s="8" t="s">
        <v>108</v>
      </c>
      <c r="N356" s="8" t="s">
        <v>109</v>
      </c>
      <c r="O356" s="9">
        <v>98</v>
      </c>
      <c r="P356" s="8">
        <v>42</v>
      </c>
      <c r="Q356" s="9">
        <v>4116</v>
      </c>
      <c r="R356" s="9">
        <v>407.48</v>
      </c>
    </row>
    <row r="357" spans="1:18" x14ac:dyDescent="0.3">
      <c r="A357" s="1"/>
      <c r="B357" s="10">
        <v>1409</v>
      </c>
      <c r="C357" s="11">
        <v>43442</v>
      </c>
      <c r="D357" s="10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1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2">
        <v>487.2</v>
      </c>
      <c r="P357" s="1">
        <v>100</v>
      </c>
      <c r="Q357" s="12">
        <v>48720</v>
      </c>
      <c r="R357" s="12">
        <v>4823.28</v>
      </c>
    </row>
    <row r="358" spans="1:18" x14ac:dyDescent="0.3">
      <c r="A358" s="1"/>
      <c r="B358" s="6">
        <v>1412</v>
      </c>
      <c r="C358" s="7">
        <v>43437</v>
      </c>
      <c r="D358" s="6">
        <v>3</v>
      </c>
      <c r="E358" s="8" t="s">
        <v>55</v>
      </c>
      <c r="F358" s="8" t="s">
        <v>56</v>
      </c>
      <c r="G358" s="8" t="s">
        <v>57</v>
      </c>
      <c r="H358" s="8" t="s">
        <v>22</v>
      </c>
      <c r="I358" s="8" t="s">
        <v>23</v>
      </c>
      <c r="J358" s="7">
        <v>43439</v>
      </c>
      <c r="K358" s="8" t="s">
        <v>24</v>
      </c>
      <c r="L358" s="8" t="s">
        <v>58</v>
      </c>
      <c r="M358" s="8" t="s">
        <v>97</v>
      </c>
      <c r="N358" s="8" t="s">
        <v>82</v>
      </c>
      <c r="O358" s="9">
        <v>140</v>
      </c>
      <c r="P358" s="8">
        <v>89</v>
      </c>
      <c r="Q358" s="9">
        <v>12460</v>
      </c>
      <c r="R358" s="9">
        <v>1221.08</v>
      </c>
    </row>
    <row r="359" spans="1:18" x14ac:dyDescent="0.3">
      <c r="A359" s="1"/>
      <c r="B359" s="10">
        <v>1413</v>
      </c>
      <c r="C359" s="11">
        <v>43437</v>
      </c>
      <c r="D359" s="10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1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2">
        <v>560</v>
      </c>
      <c r="P359" s="1">
        <v>12</v>
      </c>
      <c r="Q359" s="12">
        <v>6720</v>
      </c>
      <c r="R359" s="12">
        <v>651.84</v>
      </c>
    </row>
    <row r="360" spans="1:18" x14ac:dyDescent="0.3">
      <c r="A360" s="1"/>
      <c r="B360" s="6">
        <v>1417</v>
      </c>
      <c r="C360" s="7">
        <v>43444</v>
      </c>
      <c r="D360" s="6">
        <v>10</v>
      </c>
      <c r="E360" s="8" t="s">
        <v>72</v>
      </c>
      <c r="F360" s="8" t="s">
        <v>73</v>
      </c>
      <c r="G360" s="8" t="s">
        <v>74</v>
      </c>
      <c r="H360" s="8" t="s">
        <v>75</v>
      </c>
      <c r="I360" s="8" t="s">
        <v>33</v>
      </c>
      <c r="J360" s="7">
        <v>43446</v>
      </c>
      <c r="K360" s="8" t="s">
        <v>24</v>
      </c>
      <c r="L360" s="8" t="s">
        <v>35</v>
      </c>
      <c r="M360" s="8" t="s">
        <v>98</v>
      </c>
      <c r="N360" s="8" t="s">
        <v>29</v>
      </c>
      <c r="O360" s="9">
        <v>140</v>
      </c>
      <c r="P360" s="8">
        <v>97</v>
      </c>
      <c r="Q360" s="9">
        <v>13580</v>
      </c>
      <c r="R360" s="9">
        <v>1412.32</v>
      </c>
    </row>
    <row r="361" spans="1:18" x14ac:dyDescent="0.3">
      <c r="A361" s="1"/>
      <c r="B361" s="10">
        <v>1419</v>
      </c>
      <c r="C361" s="11">
        <v>43444</v>
      </c>
      <c r="D361" s="10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0"/>
      <c r="K361" s="1" t="s">
        <v>34</v>
      </c>
      <c r="L361" s="1"/>
      <c r="M361" s="1" t="s">
        <v>28</v>
      </c>
      <c r="N361" s="1" t="s">
        <v>29</v>
      </c>
      <c r="O361" s="12">
        <v>49</v>
      </c>
      <c r="P361" s="1">
        <v>53</v>
      </c>
      <c r="Q361" s="12">
        <v>2597</v>
      </c>
      <c r="R361" s="12">
        <v>246.72</v>
      </c>
    </row>
    <row r="362" spans="1:18" x14ac:dyDescent="0.3">
      <c r="A362" s="1"/>
      <c r="B362" s="6">
        <v>1420</v>
      </c>
      <c r="C362" s="7">
        <v>43445</v>
      </c>
      <c r="D362" s="6">
        <v>11</v>
      </c>
      <c r="E362" s="8" t="s">
        <v>83</v>
      </c>
      <c r="F362" s="8" t="s">
        <v>84</v>
      </c>
      <c r="G362" s="8" t="s">
        <v>84</v>
      </c>
      <c r="H362" s="8" t="s">
        <v>70</v>
      </c>
      <c r="I362" s="8" t="s">
        <v>71</v>
      </c>
      <c r="J362" s="6"/>
      <c r="K362" s="8" t="s">
        <v>46</v>
      </c>
      <c r="L362" s="8"/>
      <c r="M362" s="8" t="s">
        <v>65</v>
      </c>
      <c r="N362" s="8" t="s">
        <v>66</v>
      </c>
      <c r="O362" s="9">
        <v>560</v>
      </c>
      <c r="P362" s="8">
        <v>61</v>
      </c>
      <c r="Q362" s="9">
        <v>34160</v>
      </c>
      <c r="R362" s="9">
        <v>3484.32</v>
      </c>
    </row>
    <row r="363" spans="1:18" x14ac:dyDescent="0.3">
      <c r="A363" s="1"/>
      <c r="B363" s="10">
        <v>1421</v>
      </c>
      <c r="C363" s="11">
        <v>43435</v>
      </c>
      <c r="D363" s="10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0"/>
      <c r="K363" s="1" t="s">
        <v>46</v>
      </c>
      <c r="L363" s="1"/>
      <c r="M363" s="1" t="s">
        <v>88</v>
      </c>
      <c r="N363" s="1" t="s">
        <v>89</v>
      </c>
      <c r="O363" s="12">
        <v>257.60000000000002</v>
      </c>
      <c r="P363" s="1">
        <v>45</v>
      </c>
      <c r="Q363" s="12">
        <v>11592</v>
      </c>
      <c r="R363" s="12">
        <v>1136.02</v>
      </c>
    </row>
    <row r="364" spans="1:18" x14ac:dyDescent="0.3">
      <c r="A364" s="1"/>
      <c r="B364" s="6">
        <v>1422</v>
      </c>
      <c r="C364" s="7">
        <v>43462</v>
      </c>
      <c r="D364" s="6">
        <v>28</v>
      </c>
      <c r="E364" s="8" t="s">
        <v>67</v>
      </c>
      <c r="F364" s="8" t="s">
        <v>68</v>
      </c>
      <c r="G364" s="8" t="s">
        <v>69</v>
      </c>
      <c r="H364" s="8" t="s">
        <v>70</v>
      </c>
      <c r="I364" s="8" t="s">
        <v>71</v>
      </c>
      <c r="J364" s="7">
        <v>43464</v>
      </c>
      <c r="K364" s="8" t="s">
        <v>46</v>
      </c>
      <c r="L364" s="8" t="s">
        <v>35</v>
      </c>
      <c r="M364" s="8" t="s">
        <v>40</v>
      </c>
      <c r="N364" s="8" t="s">
        <v>27</v>
      </c>
      <c r="O364" s="9">
        <v>644</v>
      </c>
      <c r="P364" s="8">
        <v>43</v>
      </c>
      <c r="Q364" s="9">
        <v>27692</v>
      </c>
      <c r="R364" s="9">
        <v>2769.2</v>
      </c>
    </row>
    <row r="365" spans="1:18" x14ac:dyDescent="0.3">
      <c r="A365" s="1"/>
      <c r="B365" s="10">
        <v>1423</v>
      </c>
      <c r="C365" s="11">
        <v>43443</v>
      </c>
      <c r="D365" s="10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1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2">
        <v>135.1</v>
      </c>
      <c r="P365" s="1">
        <v>18</v>
      </c>
      <c r="Q365" s="12">
        <v>2431.8000000000002</v>
      </c>
      <c r="R365" s="12">
        <v>231.02</v>
      </c>
    </row>
    <row r="366" spans="1:18" x14ac:dyDescent="0.3">
      <c r="A366" s="1"/>
      <c r="B366" s="6">
        <v>1424</v>
      </c>
      <c r="C366" s="7">
        <v>43440</v>
      </c>
      <c r="D366" s="6">
        <v>6</v>
      </c>
      <c r="E366" s="8" t="s">
        <v>61</v>
      </c>
      <c r="F366" s="8" t="s">
        <v>62</v>
      </c>
      <c r="G366" s="8" t="s">
        <v>63</v>
      </c>
      <c r="H366" s="8" t="s">
        <v>64</v>
      </c>
      <c r="I366" s="8" t="s">
        <v>45</v>
      </c>
      <c r="J366" s="7">
        <v>43442</v>
      </c>
      <c r="K366" s="8" t="s">
        <v>24</v>
      </c>
      <c r="L366" s="8" t="s">
        <v>35</v>
      </c>
      <c r="M366" s="8" t="s">
        <v>53</v>
      </c>
      <c r="N366" s="8" t="s">
        <v>54</v>
      </c>
      <c r="O366" s="9">
        <v>178.5</v>
      </c>
      <c r="P366" s="8">
        <v>41</v>
      </c>
      <c r="Q366" s="9">
        <v>7318.5</v>
      </c>
      <c r="R366" s="9">
        <v>709.89</v>
      </c>
    </row>
    <row r="367" spans="1:18" x14ac:dyDescent="0.3">
      <c r="A367" s="1"/>
      <c r="B367" s="10">
        <v>1425</v>
      </c>
      <c r="C367" s="11">
        <v>43442</v>
      </c>
      <c r="D367" s="10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1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2">
        <v>178.5</v>
      </c>
      <c r="P367" s="1">
        <v>19</v>
      </c>
      <c r="Q367" s="12">
        <v>3391.5</v>
      </c>
      <c r="R367" s="12">
        <v>335.76</v>
      </c>
    </row>
    <row r="368" spans="1:18" x14ac:dyDescent="0.3">
      <c r="A368" s="1"/>
      <c r="B368" s="6">
        <v>1426</v>
      </c>
      <c r="C368" s="7">
        <v>43459</v>
      </c>
      <c r="D368" s="6">
        <v>25</v>
      </c>
      <c r="E368" s="8" t="s">
        <v>99</v>
      </c>
      <c r="F368" s="8" t="s">
        <v>73</v>
      </c>
      <c r="G368" s="8" t="s">
        <v>74</v>
      </c>
      <c r="H368" s="8" t="s">
        <v>75</v>
      </c>
      <c r="I368" s="8" t="s">
        <v>33</v>
      </c>
      <c r="J368" s="7">
        <v>43461</v>
      </c>
      <c r="K368" s="8" t="s">
        <v>34</v>
      </c>
      <c r="L368" s="8" t="s">
        <v>58</v>
      </c>
      <c r="M368" s="8" t="s">
        <v>81</v>
      </c>
      <c r="N368" s="8" t="s">
        <v>82</v>
      </c>
      <c r="O368" s="9">
        <v>308</v>
      </c>
      <c r="P368" s="8">
        <v>65</v>
      </c>
      <c r="Q368" s="9">
        <v>20020</v>
      </c>
      <c r="R368" s="9">
        <v>1941.94</v>
      </c>
    </row>
    <row r="369" spans="1:18" x14ac:dyDescent="0.3">
      <c r="A369" s="1"/>
      <c r="B369" s="10">
        <v>1427</v>
      </c>
      <c r="C369" s="11">
        <v>43460</v>
      </c>
      <c r="D369" s="10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1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2">
        <v>350</v>
      </c>
      <c r="P369" s="1">
        <v>13</v>
      </c>
      <c r="Q369" s="12">
        <v>4550</v>
      </c>
      <c r="R369" s="12">
        <v>450.45</v>
      </c>
    </row>
    <row r="370" spans="1:18" x14ac:dyDescent="0.3">
      <c r="A370" s="1"/>
      <c r="B370" s="6">
        <v>1428</v>
      </c>
      <c r="C370" s="7">
        <v>43463</v>
      </c>
      <c r="D370" s="6">
        <v>29</v>
      </c>
      <c r="E370" s="8" t="s">
        <v>49</v>
      </c>
      <c r="F370" s="8" t="s">
        <v>50</v>
      </c>
      <c r="G370" s="8" t="s">
        <v>51</v>
      </c>
      <c r="H370" s="8" t="s">
        <v>52</v>
      </c>
      <c r="I370" s="8" t="s">
        <v>23</v>
      </c>
      <c r="J370" s="7">
        <v>43465</v>
      </c>
      <c r="K370" s="8" t="s">
        <v>24</v>
      </c>
      <c r="L370" s="8" t="s">
        <v>25</v>
      </c>
      <c r="M370" s="8" t="s">
        <v>101</v>
      </c>
      <c r="N370" s="8" t="s">
        <v>102</v>
      </c>
      <c r="O370" s="9">
        <v>546</v>
      </c>
      <c r="P370" s="8">
        <v>54</v>
      </c>
      <c r="Q370" s="9">
        <v>29484</v>
      </c>
      <c r="R370" s="9">
        <v>3007.37</v>
      </c>
    </row>
    <row r="371" spans="1:18" x14ac:dyDescent="0.3">
      <c r="A371" s="1"/>
      <c r="B371" s="10">
        <v>1429</v>
      </c>
      <c r="C371" s="11">
        <v>43440</v>
      </c>
      <c r="D371" s="10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1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2">
        <v>420</v>
      </c>
      <c r="P371" s="1">
        <v>33</v>
      </c>
      <c r="Q371" s="12">
        <v>13860</v>
      </c>
      <c r="R371" s="12">
        <v>1330.56</v>
      </c>
    </row>
    <row r="372" spans="1:18" x14ac:dyDescent="0.3">
      <c r="A372" s="1"/>
      <c r="B372" s="6">
        <v>1430</v>
      </c>
      <c r="C372" s="7">
        <v>43440</v>
      </c>
      <c r="D372" s="6">
        <v>6</v>
      </c>
      <c r="E372" s="8" t="s">
        <v>61</v>
      </c>
      <c r="F372" s="8" t="s">
        <v>62</v>
      </c>
      <c r="G372" s="8" t="s">
        <v>63</v>
      </c>
      <c r="H372" s="8" t="s">
        <v>64</v>
      </c>
      <c r="I372" s="8" t="s">
        <v>45</v>
      </c>
      <c r="J372" s="7">
        <v>43442</v>
      </c>
      <c r="K372" s="8" t="s">
        <v>46</v>
      </c>
      <c r="L372" s="8" t="s">
        <v>25</v>
      </c>
      <c r="M372" s="8" t="s">
        <v>37</v>
      </c>
      <c r="N372" s="8" t="s">
        <v>29</v>
      </c>
      <c r="O372" s="9">
        <v>742</v>
      </c>
      <c r="P372" s="8">
        <v>34</v>
      </c>
      <c r="Q372" s="9">
        <v>25228</v>
      </c>
      <c r="R372" s="9">
        <v>2598.48</v>
      </c>
    </row>
    <row r="373" spans="1:18" x14ac:dyDescent="0.3">
      <c r="A373" s="1"/>
      <c r="B373" s="10">
        <v>1431</v>
      </c>
      <c r="C373" s="11">
        <v>43438</v>
      </c>
      <c r="D373" s="10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0"/>
      <c r="K373" s="1"/>
      <c r="L373" s="1"/>
      <c r="M373" s="1" t="s">
        <v>103</v>
      </c>
      <c r="N373" s="1" t="s">
        <v>94</v>
      </c>
      <c r="O373" s="12">
        <v>532</v>
      </c>
      <c r="P373" s="1">
        <v>59</v>
      </c>
      <c r="Q373" s="12">
        <v>31388</v>
      </c>
      <c r="R373" s="12">
        <v>3170.19</v>
      </c>
    </row>
    <row r="374" spans="1:18" x14ac:dyDescent="0.3">
      <c r="A374" s="1"/>
      <c r="B374" s="6">
        <v>1432</v>
      </c>
      <c r="C374" s="7">
        <v>43437</v>
      </c>
      <c r="D374" s="6">
        <v>3</v>
      </c>
      <c r="E374" s="8" t="s">
        <v>55</v>
      </c>
      <c r="F374" s="8" t="s">
        <v>56</v>
      </c>
      <c r="G374" s="8" t="s">
        <v>57</v>
      </c>
      <c r="H374" s="8" t="s">
        <v>22</v>
      </c>
      <c r="I374" s="8" t="s">
        <v>23</v>
      </c>
      <c r="J374" s="6"/>
      <c r="K374" s="8"/>
      <c r="L374" s="8"/>
      <c r="M374" s="8" t="s">
        <v>76</v>
      </c>
      <c r="N374" s="8" t="s">
        <v>27</v>
      </c>
      <c r="O374" s="9">
        <v>41.86</v>
      </c>
      <c r="P374" s="8">
        <v>24</v>
      </c>
      <c r="Q374" s="9">
        <v>1004.64</v>
      </c>
      <c r="R374" s="9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Rosas</dc:creator>
  <cp:lastModifiedBy>Yaritza Rosas</cp:lastModifiedBy>
  <dcterms:created xsi:type="dcterms:W3CDTF">2025-04-05T02:24:52Z</dcterms:created>
  <dcterms:modified xsi:type="dcterms:W3CDTF">2025-05-20T04:30:21Z</dcterms:modified>
</cp:coreProperties>
</file>