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G:\My Drive\Aerospace\GitHub\"/>
    </mc:Choice>
  </mc:AlternateContent>
  <xr:revisionPtr revIDLastSave="0" documentId="13_ncr:1_{0453A1C6-A341-47B9-8A95-2F886F6A11B1}" xr6:coauthVersionLast="45" xr6:coauthVersionMax="45" xr10:uidLastSave="{00000000-0000-0000-0000-000000000000}"/>
  <bookViews>
    <workbookView xWindow="-108" yWindow="-108" windowWidth="23256" windowHeight="12576" xr2:uid="{00000000-000D-0000-FFFF-FFFF00000000}"/>
  </bookViews>
  <sheets>
    <sheet name="Overview" sheetId="1" r:id="rId1"/>
    <sheet name="Sensor Uncertainties" sheetId="13" r:id="rId2"/>
    <sheet name="Units" sheetId="11" state="hidden" r:id="rId3"/>
    <sheet name="TEMPLATE" sheetId="8"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1" l="1" a="1"/>
  <c r="A11" i="1" s="1"/>
  <c r="A12" i="1" a="1"/>
  <c r="A12" i="1" s="1"/>
  <c r="A13" i="1" a="1"/>
  <c r="A13" i="1" s="1"/>
  <c r="D13" i="1" l="1"/>
  <c r="D12" i="1"/>
  <c r="D11" i="1"/>
  <c r="C7" i="1" l="1" a="1"/>
  <c r="C7" i="1" s="1"/>
  <c r="A8" i="11" l="1"/>
  <c r="A6" i="11"/>
  <c r="A7" i="11"/>
  <c r="A4" i="11"/>
  <c r="A3" i="11"/>
  <c r="G6" i="13"/>
  <c r="F6" i="13"/>
  <c r="F5" i="13"/>
  <c r="E5" i="13"/>
  <c r="G4" i="13"/>
  <c r="F4" i="13"/>
  <c r="E4" i="13"/>
  <c r="C11" i="1" s="1" a="1"/>
  <c r="C11" i="1" s="1"/>
  <c r="C13" i="1" l="1" a="1"/>
  <c r="C13" i="1" s="1"/>
  <c r="C12" i="1" a="1"/>
  <c r="C12" i="1" s="1"/>
  <c r="H39" i="8"/>
  <c r="G39" i="8"/>
  <c r="E39" i="8"/>
  <c r="H38" i="8"/>
  <c r="G38" i="8"/>
  <c r="E38" i="8"/>
  <c r="H37" i="8"/>
  <c r="G37" i="8"/>
  <c r="E37" i="8"/>
  <c r="H36" i="8"/>
  <c r="G36" i="8"/>
  <c r="E36" i="8"/>
  <c r="H35" i="8"/>
  <c r="G35" i="8"/>
  <c r="E35" i="8"/>
  <c r="H34" i="8"/>
  <c r="G34" i="8"/>
  <c r="E34" i="8"/>
  <c r="H33" i="8"/>
  <c r="G33" i="8"/>
  <c r="E33" i="8"/>
  <c r="H32" i="8"/>
  <c r="G32" i="8"/>
  <c r="E32" i="8"/>
  <c r="H31" i="8"/>
  <c r="G31" i="8"/>
  <c r="E31" i="8"/>
  <c r="H30" i="8"/>
  <c r="G30" i="8"/>
  <c r="E30" i="8"/>
  <c r="H29" i="8"/>
  <c r="G29" i="8"/>
  <c r="E29" i="8"/>
  <c r="H28" i="8"/>
  <c r="G28" i="8"/>
  <c r="E28" i="8"/>
  <c r="H27" i="8"/>
  <c r="G27" i="8"/>
  <c r="E27" i="8"/>
  <c r="H26" i="8"/>
  <c r="G26" i="8"/>
  <c r="E26" i="8"/>
  <c r="H25" i="8"/>
  <c r="G25" i="8"/>
  <c r="E25" i="8"/>
  <c r="H24" i="8"/>
  <c r="G24" i="8"/>
  <c r="E24" i="8"/>
  <c r="H23" i="8"/>
  <c r="G23" i="8"/>
  <c r="E23" i="8"/>
  <c r="H22" i="8"/>
  <c r="G22" i="8"/>
  <c r="E22" i="8"/>
  <c r="H21" i="8"/>
  <c r="G21" i="8"/>
  <c r="E21" i="8"/>
  <c r="H20" i="8"/>
  <c r="G20" i="8"/>
  <c r="E20" i="8"/>
  <c r="H19" i="8"/>
  <c r="G19" i="8"/>
  <c r="E19" i="8"/>
  <c r="H18" i="8"/>
  <c r="G18" i="8"/>
  <c r="E18" i="8"/>
  <c r="H17" i="8"/>
  <c r="G17" i="8"/>
  <c r="E17" i="8"/>
  <c r="H16" i="8"/>
  <c r="G16" i="8"/>
  <c r="E16" i="8"/>
  <c r="H15" i="8"/>
  <c r="G15" i="8"/>
  <c r="E15" i="8"/>
  <c r="H14" i="8"/>
  <c r="G14" i="8"/>
  <c r="E14" i="8"/>
  <c r="H13" i="8"/>
  <c r="G13" i="8"/>
  <c r="E13" i="8"/>
  <c r="H12" i="8"/>
  <c r="G12" i="8"/>
  <c r="E12" i="8"/>
  <c r="H11" i="8"/>
  <c r="G11" i="8"/>
  <c r="E11" i="8"/>
  <c r="H10" i="8"/>
  <c r="G10" i="8"/>
  <c r="E10" i="8"/>
  <c r="H9" i="8"/>
  <c r="G9" i="8"/>
  <c r="E9" i="8"/>
  <c r="H8" i="8"/>
  <c r="G8" i="8"/>
  <c r="E8" i="8"/>
  <c r="H7" i="8"/>
  <c r="G7" i="8"/>
  <c r="E7" i="8"/>
  <c r="H6" i="8"/>
  <c r="G6" i="8"/>
  <c r="E6" i="8"/>
  <c r="H5" i="8"/>
  <c r="G5" i="8"/>
  <c r="E5" i="8"/>
  <c r="H4" i="8"/>
  <c r="G4" i="8"/>
  <c r="E4"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Ross</author>
  </authors>
  <commentList>
    <comment ref="J1" authorId="0" shapeId="0" xr:uid="{C4F23FBE-E49D-40B5-9539-2752F01F84B2}">
      <text>
        <r>
          <rPr>
            <b/>
            <sz val="9"/>
            <color indexed="81"/>
            <rFont val="Tahoma"/>
            <family val="2"/>
          </rPr>
          <t>Ross:</t>
        </r>
        <r>
          <rPr>
            <sz val="9"/>
            <color indexed="81"/>
            <rFont val="Tahoma"/>
            <family val="2"/>
          </rPr>
          <t xml:space="preserve">
How to use:
1. All units are in arcseconds when filling values in!!!
2. You can change the units on the "Overview" sheet but not the "Sensor Uncertainties" without breaking things.
3. Enter the determination requirment to be verified with this document in the A column. It should be seen as "####" at the moment. Once filled in hide it by changing the text color. This allowes for the units to be changed in the "D" column.
4. Fill in sensor uncertainties. Sensor for example are CubeSpace sensors we are using in one of our programs. Can extend downwards if you have more sensors.
5. Fill in references with links to documents where information was acquired (ICDs, websites, internal documentation, ...)
6. Fill in notes about anything special about that row.
7. "Overview" sheet cells will highlight green if the requirment is met.
8. Fill out revision table
ADC Sensor Uncertainty Analysis - Calculates total sensor uncertainties of a spacecraft
Copyright (C) 2020 Ross Smyth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&lt;https://www.gnu.org/licenses/&gt;.
crsmyth@mtu.edu</t>
        </r>
      </text>
    </comment>
    <comment ref="C11" authorId="0" shapeId="0" xr:uid="{31635ADB-D2FA-43E4-8DB6-1FD833FA4D10}">
      <text>
        <r>
          <rPr>
            <b/>
            <sz val="9"/>
            <color indexed="81"/>
            <rFont val="Tahoma"/>
            <charset val="1"/>
          </rPr>
          <t>Ross:</t>
        </r>
        <r>
          <rPr>
            <sz val="9"/>
            <color indexed="81"/>
            <rFont val="Tahoma"/>
            <charset val="1"/>
          </rPr>
          <t xml:space="preserve">
https://papers.nips.cc/paper/2102-products-of-gaussians.pdf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Ross</author>
  </authors>
  <commentList>
    <comment ref="H3" authorId="0" shapeId="0" xr:uid="{1F737CDD-4B99-492E-9D99-2B78BE302200}">
      <text>
        <r>
          <rPr>
            <b/>
            <sz val="9"/>
            <color indexed="81"/>
            <rFont val="Tahoma"/>
            <family val="2"/>
          </rPr>
          <t>Ross:</t>
        </r>
        <r>
          <rPr>
            <sz val="9"/>
            <color indexed="81"/>
            <rFont val="Tahoma"/>
            <family val="2"/>
          </rPr>
          <t xml:space="preserve">
Confidence Interval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<sst xmlns="http://schemas.openxmlformats.org/spreadsheetml/2006/main" count="74" uniqueCount="59">
  <si>
    <t>Identification</t>
  </si>
  <si>
    <t>Properties</t>
  </si>
  <si>
    <t>Additional</t>
  </si>
  <si>
    <t>Part Name</t>
  </si>
  <si>
    <t>Item</t>
  </si>
  <si>
    <t>Revision</t>
  </si>
  <si>
    <t>Mass (g)</t>
  </si>
  <si>
    <t>Modified By</t>
  </si>
  <si>
    <t>With
Contingency (g)</t>
  </si>
  <si>
    <t>Date Modified</t>
  </si>
  <si>
    <t>Changes</t>
  </si>
  <si>
    <t>Quantity</t>
  </si>
  <si>
    <t>Combined
Mass (g)</t>
  </si>
  <si>
    <t>Type</t>
  </si>
  <si>
    <t>Reference</t>
  </si>
  <si>
    <t>Notes</t>
  </si>
  <si>
    <t>Summary</t>
  </si>
  <si>
    <t>Units</t>
  </si>
  <si>
    <t>Value</t>
  </si>
  <si>
    <t>Figure of Merit</t>
  </si>
  <si>
    <t>Description</t>
  </si>
  <si>
    <t>Initial creation</t>
  </si>
  <si>
    <t>Name</t>
  </si>
  <si>
    <t>Attitude Determination Accuracy</t>
  </si>
  <si>
    <t>Manufacturer</t>
  </si>
  <si>
    <t>Model</t>
  </si>
  <si>
    <t>Star Tracker</t>
  </si>
  <si>
    <t>CubeSpace</t>
  </si>
  <si>
    <t>CubeStar</t>
  </si>
  <si>
    <t>Fine Sun Sensor</t>
  </si>
  <si>
    <t>CubeSense S</t>
  </si>
  <si>
    <t>IR Nadir Sensor</t>
  </si>
  <si>
    <t>Magnetometer</t>
  </si>
  <si>
    <t>CubeMag</t>
  </si>
  <si>
    <t>Total 3σ X-axis uncertainty</t>
  </si>
  <si>
    <t>Total 3σ Y-axis uncertainty</t>
  </si>
  <si>
    <t>Total 3σ Z-axis uncertainty</t>
  </si>
  <si>
    <t>as</t>
  </si>
  <si>
    <t>mrad</t>
  </si>
  <si>
    <t>arcmin</t>
  </si>
  <si>
    <t>gon</t>
  </si>
  <si>
    <t>deg</t>
  </si>
  <si>
    <t>rad</t>
  </si>
  <si>
    <t>brad</t>
  </si>
  <si>
    <t>turns</t>
  </si>
  <si>
    <t>References</t>
  </si>
  <si>
    <t>Uncertainty</t>
  </si>
  <si>
    <t>Sensor</t>
  </si>
  <si>
    <t>Y-Axis</t>
  </si>
  <si>
    <t>Z-Axis</t>
  </si>
  <si>
    <t>C.I.</t>
  </si>
  <si>
    <t>X-Axis</t>
  </si>
  <si>
    <t>Requirement</t>
  </si>
  <si>
    <t>SMAD</t>
  </si>
  <si>
    <t>CubeIR</t>
  </si>
  <si>
    <t>v1.0</t>
  </si>
  <si>
    <t>[Spacecraft] ADC Sensor Uncertainty Analysis</t>
  </si>
  <si>
    <t>Current Point of Contact: [email]</t>
  </si>
  <si>
    <t>The uncertainty along the spacecraft axes, not the sensor's local 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</si>
</sst>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m&quot;-&quot;yyyy"/>
    <numFmt numFmtId="165" formatCode="0.0E+00"/>
    <numFmt numFmtId="166" formatCode="0.00000"/>
  </numFmts>
  <fonts count="26" x14ac:knownFonts="1">
    <font>
      <sz val="10"/>
      <color rgb="FF000000"/>
      <name val="Arial"/>
    </font>
    <font>
      <sz val="10"/>
      <name val="Arial"/>
    </font>
    <font>
      <sz val="15"/>
      <name val="Arial"/>
    </font>
    <font>
      <sz val="12"/>
      <name val="Arial"/>
    </font>
    <font>
      <sz val="16"/>
      <color rgb="FFFFFFFF"/>
      <name val="Arial"/>
    </font>
    <font>
      <sz val="12"/>
      <color rgb="FFFFFFFF"/>
      <name val="Arial"/>
    </font>
    <font>
      <sz val="14"/>
      <color rgb="FFFFFFFF"/>
      <name val="Arial"/>
    </font>
    <font>
      <sz val="14"/>
      <name val="Arial"/>
    </font>
    <font>
      <sz val="10"/>
      <name val="Arial"/>
      <family val="2"/>
    </font>
    <font>
      <sz val="12"/>
      <color rgb="FFFFFFFF"/>
      <name val="Arial"/>
      <family val="2"/>
    </font>
    <font>
      <sz val="12"/>
      <name val="Arial"/>
      <family val="2"/>
    </font>
    <font>
      <sz val="20"/>
      <name val="Arial"/>
      <family val="2"/>
    </font>
    <font>
      <sz val="10"/>
      <color rgb="FFFFFFFF"/>
      <name val="Arial"/>
      <family val="2"/>
    </font>
    <font>
      <sz val="10"/>
      <color rgb="FF000000"/>
      <name val="Arial"/>
      <family val="2"/>
    </font>
    <font>
      <sz val="10"/>
      <color rgb="FFCCCCCC"/>
      <name val="Arial"/>
      <family val="2"/>
    </font>
    <font>
      <b/>
      <sz val="11"/>
      <color rgb="FF000000"/>
      <name val="Arial"/>
      <family val="2"/>
    </font>
    <font>
      <sz val="11"/>
      <color rgb="FF000000"/>
      <name val="Arial"/>
      <family val="2"/>
    </font>
    <font>
      <sz val="9"/>
      <color indexed="81"/>
      <name val="Tahoma"/>
      <charset val="1"/>
    </font>
    <font>
      <b/>
      <sz val="9"/>
      <color indexed="81"/>
      <name val="Tahoma"/>
      <charset val="1"/>
    </font>
    <font>
      <sz val="16"/>
      <color theme="0"/>
      <name val="Arial"/>
      <family val="2"/>
    </font>
    <font>
      <sz val="9"/>
      <color indexed="81"/>
      <name val="Tahoma"/>
      <family val="2"/>
    </font>
    <font>
      <b/>
      <sz val="9"/>
      <color indexed="81"/>
      <name val="Tahoma"/>
      <family val="2"/>
    </font>
    <font>
      <sz val="15"/>
      <color rgb="FF000000"/>
      <name val="Arial"/>
      <family val="2"/>
    </font>
    <font>
      <u/>
      <sz val="10"/>
      <color theme="10"/>
      <name val="Arial"/>
    </font>
    <font>
      <sz val="8"/>
      <name val="Arial"/>
      <family val="2"/>
    </font>
    <font>
      <sz val="14"/>
      <name val="Arial"/>
      <family val="2"/>
    </font>
  </fonts>
  <fills count="16">
    <fill>
      <patternFill patternType="none"/>
    </fill>
    <fill>
      <patternFill patternType="gray125"/>
    </fill>
    <fill>
      <patternFill patternType="solid">
        <fgColor rgb="FFCCCCCC"/>
        <bgColor rgb="FFCCCCCC"/>
      </patternFill>
    </fill>
    <fill>
      <patternFill patternType="solid">
        <fgColor rgb="FF434343"/>
        <bgColor rgb="FF434343"/>
      </patternFill>
    </fill>
    <fill>
      <patternFill patternType="solid">
        <fgColor rgb="FF6D9EEB"/>
        <bgColor rgb="FF6D9EEB"/>
      </patternFill>
    </fill>
    <fill>
      <patternFill patternType="solid">
        <fgColor rgb="FFFFD966"/>
        <bgColor rgb="FFFFD966"/>
      </patternFill>
    </fill>
    <fill>
      <patternFill patternType="solid">
        <fgColor rgb="FF8E7CC3"/>
        <bgColor rgb="FF8E7CC3"/>
      </patternFill>
    </fill>
    <fill>
      <patternFill patternType="solid">
        <fgColor rgb="FF93C47D"/>
        <bgColor rgb="FF93C47D"/>
      </patternFill>
    </fill>
    <fill>
      <patternFill patternType="solid">
        <fgColor rgb="FFF6B26B"/>
        <bgColor rgb="FFF6B26B"/>
      </patternFill>
    </fill>
    <fill>
      <patternFill patternType="solid">
        <fgColor rgb="FFCCCCCC"/>
        <bgColor indexed="64"/>
      </patternFill>
    </fill>
    <fill>
      <patternFill patternType="solid">
        <fgColor rgb="FFCCCCCC"/>
        <bgColor rgb="FF434343"/>
      </patternFill>
    </fill>
    <fill>
      <patternFill patternType="solid">
        <fgColor rgb="FFFF0000"/>
        <bgColor indexed="64"/>
      </patternFill>
    </fill>
    <fill>
      <patternFill patternType="solid">
        <fgColor rgb="FF434343"/>
        <bgColor indexed="64"/>
      </patternFill>
    </fill>
    <fill>
      <patternFill patternType="solid">
        <fgColor rgb="FFFFD966"/>
        <bgColor indexed="64"/>
      </patternFill>
    </fill>
    <fill>
      <patternFill patternType="solid">
        <fgColor rgb="FF6D9EEB"/>
        <bgColor indexed="64"/>
      </patternFill>
    </fill>
    <fill>
      <patternFill patternType="solid">
        <fgColor rgb="FF8E7CC3"/>
        <bgColor indexed="64"/>
      </patternFill>
    </fill>
  </fills>
  <borders count="4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medium">
        <color indexed="64"/>
      </left>
      <right style="medium">
        <color rgb="FFFFFFFF"/>
      </right>
      <top style="medium">
        <color indexed="64"/>
      </top>
      <bottom style="thin">
        <color rgb="FF000000"/>
      </bottom>
      <diagonal/>
    </border>
    <border>
      <left style="medium">
        <color rgb="FFFFFFFF"/>
      </left>
      <right style="medium">
        <color rgb="FFFFFFFF"/>
      </right>
      <top style="medium">
        <color indexed="64"/>
      </top>
      <bottom style="thin">
        <color rgb="FF000000"/>
      </bottom>
      <diagonal/>
    </border>
    <border>
      <left style="medium">
        <color rgb="FFFFFFFF"/>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style="medium">
        <color indexed="64"/>
      </left>
      <right style="thin">
        <color theme="0"/>
      </right>
      <top style="thin">
        <color rgb="FF000000"/>
      </top>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style="thin">
        <color indexed="64"/>
      </bottom>
      <diagonal/>
    </border>
    <border>
      <left/>
      <right style="thin">
        <color theme="1"/>
      </right>
      <top/>
      <bottom/>
      <diagonal/>
    </border>
    <border>
      <left style="thin">
        <color theme="1"/>
      </left>
      <right/>
      <top/>
      <bottom/>
      <diagonal/>
    </border>
    <border>
      <left style="thin">
        <color theme="0"/>
      </left>
      <right style="thin">
        <color indexed="64"/>
      </right>
      <top/>
      <bottom style="thin">
        <color indexed="64"/>
      </bottom>
      <diagonal/>
    </border>
    <border>
      <left style="thin">
        <color indexed="64"/>
      </left>
      <right style="thin">
        <color theme="0"/>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3" fillId="0" borderId="0" applyNumberFormat="0" applyFill="0" applyBorder="0" applyAlignment="0" applyProtection="0"/>
  </cellStyleXfs>
  <cellXfs count="107">
    <xf numFmtId="0" fontId="0" fillId="0" borderId="0" xfId="0" applyFont="1" applyAlignment="1"/>
    <xf numFmtId="0" fontId="1" fillId="3" borderId="0" xfId="0" applyFont="1" applyFill="1" applyAlignment="1"/>
    <xf numFmtId="0" fontId="1" fillId="3" borderId="0" xfId="0" applyFont="1" applyFill="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6" fillId="3" borderId="5" xfId="0" applyFont="1" applyFill="1" applyBorder="1" applyAlignment="1">
      <alignment horizontal="center" vertical="center"/>
    </xf>
    <xf numFmtId="0" fontId="5"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1" fillId="0" borderId="7" xfId="0" applyFont="1" applyBorder="1" applyAlignment="1"/>
    <xf numFmtId="0" fontId="1" fillId="0" borderId="7" xfId="0" applyFont="1" applyBorder="1"/>
    <xf numFmtId="164" fontId="1" fillId="0" borderId="7" xfId="0" applyNumberFormat="1" applyFont="1" applyBorder="1" applyAlignment="1">
      <alignment horizontal="center" vertical="center"/>
    </xf>
    <xf numFmtId="0" fontId="1" fillId="2" borderId="7" xfId="0" applyFont="1" applyFill="1" applyBorder="1"/>
    <xf numFmtId="0" fontId="8" fillId="0" borderId="7" xfId="0" applyFont="1" applyBorder="1" applyAlignment="1">
      <alignment horizontal="center" vertical="center"/>
    </xf>
    <xf numFmtId="0" fontId="1" fillId="9" borderId="0" xfId="0" applyFont="1" applyFill="1" applyBorder="1"/>
    <xf numFmtId="0" fontId="5" fillId="10" borderId="0" xfId="0" applyFont="1" applyFill="1" applyBorder="1" applyAlignment="1">
      <alignment horizontal="center" vertical="center"/>
    </xf>
    <xf numFmtId="0" fontId="8" fillId="9" borderId="0" xfId="0" applyFont="1" applyFill="1" applyBorder="1" applyAlignment="1">
      <alignment horizontal="center" vertical="center"/>
    </xf>
    <xf numFmtId="164" fontId="1" fillId="9" borderId="0" xfId="0" applyNumberFormat="1" applyFont="1" applyFill="1" applyBorder="1" applyAlignment="1">
      <alignment horizontal="center" vertical="center"/>
    </xf>
    <xf numFmtId="0" fontId="8" fillId="9" borderId="0" xfId="0" applyFont="1" applyFill="1" applyBorder="1" applyAlignment="1">
      <alignment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1" fillId="0" borderId="12" xfId="0" applyFont="1" applyBorder="1" applyAlignment="1">
      <alignment horizontal="center" vertical="center"/>
    </xf>
    <xf numFmtId="0" fontId="8" fillId="0" borderId="13" xfId="0" applyFont="1" applyBorder="1" applyAlignment="1">
      <alignment vertical="center"/>
    </xf>
    <xf numFmtId="11" fontId="3" fillId="0" borderId="8" xfId="0" applyNumberFormat="1" applyFont="1" applyBorder="1" applyAlignment="1">
      <alignment vertical="center"/>
    </xf>
    <xf numFmtId="0" fontId="9" fillId="3" borderId="28" xfId="0" applyFont="1" applyFill="1" applyBorder="1" applyAlignment="1">
      <alignment horizontal="center" vertical="center"/>
    </xf>
    <xf numFmtId="0" fontId="10" fillId="0" borderId="18" xfId="0" applyFont="1" applyBorder="1" applyAlignment="1">
      <alignment vertical="center"/>
    </xf>
    <xf numFmtId="0" fontId="13" fillId="0" borderId="17" xfId="0" applyFont="1" applyBorder="1" applyAlignment="1">
      <alignment horizontal="left"/>
    </xf>
    <xf numFmtId="0" fontId="1" fillId="2" borderId="0" xfId="0" applyFont="1" applyFill="1" applyBorder="1"/>
    <xf numFmtId="0" fontId="12" fillId="3" borderId="13" xfId="0" applyFont="1" applyFill="1" applyBorder="1" applyAlignment="1">
      <alignment horizontal="center" vertical="center"/>
    </xf>
    <xf numFmtId="2" fontId="8" fillId="0" borderId="13" xfId="0" applyNumberFormat="1" applyFont="1" applyBorder="1" applyAlignment="1"/>
    <xf numFmtId="0" fontId="13" fillId="0" borderId="0" xfId="0" applyFont="1" applyAlignment="1"/>
    <xf numFmtId="165" fontId="9" fillId="10" borderId="0" xfId="0" applyNumberFormat="1" applyFont="1" applyFill="1" applyBorder="1" applyAlignment="1">
      <alignment horizontal="center" vertical="center"/>
    </xf>
    <xf numFmtId="49" fontId="13" fillId="0" borderId="0" xfId="0" applyNumberFormat="1" applyFont="1" applyAlignment="1"/>
    <xf numFmtId="0" fontId="12" fillId="3" borderId="12" xfId="0" applyFont="1" applyFill="1" applyBorder="1" applyAlignment="1">
      <alignment horizontal="center" vertical="center"/>
    </xf>
    <xf numFmtId="0" fontId="12" fillId="3" borderId="7" xfId="0" applyFont="1" applyFill="1" applyBorder="1" applyAlignment="1">
      <alignment horizontal="center" vertical="center"/>
    </xf>
    <xf numFmtId="0" fontId="8" fillId="0" borderId="12" xfId="0" applyFont="1" applyBorder="1" applyAlignment="1"/>
    <xf numFmtId="0" fontId="1" fillId="2" borderId="14" xfId="0" applyFont="1" applyFill="1" applyBorder="1"/>
    <xf numFmtId="0" fontId="1" fillId="2" borderId="19" xfId="0" applyFont="1" applyFill="1" applyBorder="1"/>
    <xf numFmtId="0" fontId="1" fillId="2" borderId="31" xfId="0" applyFont="1" applyFill="1" applyBorder="1"/>
    <xf numFmtId="0" fontId="1" fillId="2" borderId="32" xfId="0" applyFont="1" applyFill="1" applyBorder="1"/>
    <xf numFmtId="0" fontId="14" fillId="2" borderId="31" xfId="0" applyFont="1" applyFill="1" applyBorder="1"/>
    <xf numFmtId="165" fontId="14" fillId="9" borderId="31" xfId="0" applyNumberFormat="1" applyFont="1" applyFill="1" applyBorder="1"/>
    <xf numFmtId="0" fontId="8" fillId="2" borderId="0" xfId="0" applyFont="1" applyFill="1" applyBorder="1"/>
    <xf numFmtId="165" fontId="14" fillId="9" borderId="31" xfId="0" applyNumberFormat="1" applyFont="1" applyFill="1" applyBorder="1" applyAlignment="1"/>
    <xf numFmtId="0" fontId="1" fillId="9" borderId="31" xfId="0" applyFont="1" applyFill="1" applyBorder="1"/>
    <xf numFmtId="0" fontId="1" fillId="2" borderId="20" xfId="0" applyFont="1" applyFill="1" applyBorder="1"/>
    <xf numFmtId="0" fontId="1" fillId="2" borderId="22" xfId="0" applyFont="1" applyFill="1" applyBorder="1"/>
    <xf numFmtId="0" fontId="13" fillId="0" borderId="0" xfId="0" applyNumberFormat="1" applyFont="1" applyAlignment="1"/>
    <xf numFmtId="2" fontId="13" fillId="0" borderId="0" xfId="0" applyNumberFormat="1" applyFont="1" applyAlignment="1"/>
    <xf numFmtId="2" fontId="0" fillId="0" borderId="0" xfId="0" applyNumberFormat="1" applyFont="1" applyAlignment="1"/>
    <xf numFmtId="49" fontId="0" fillId="0" borderId="0" xfId="0" applyNumberFormat="1" applyFont="1" applyAlignment="1"/>
    <xf numFmtId="11" fontId="1" fillId="11" borderId="7" xfId="0" applyNumberFormat="1" applyFont="1" applyFill="1" applyBorder="1"/>
    <xf numFmtId="0" fontId="0" fillId="12" borderId="0" xfId="0" applyFont="1" applyFill="1" applyBorder="1" applyAlignment="1"/>
    <xf numFmtId="0" fontId="0" fillId="12" borderId="0" xfId="0" applyFont="1" applyFill="1" applyAlignment="1"/>
    <xf numFmtId="0" fontId="15" fillId="0" borderId="33" xfId="0" applyFont="1" applyBorder="1"/>
    <xf numFmtId="49" fontId="16" fillId="0" borderId="33" xfId="0" applyNumberFormat="1" applyFont="1" applyBorder="1"/>
    <xf numFmtId="166" fontId="16" fillId="0" borderId="33" xfId="0" applyNumberFormat="1" applyFont="1" applyBorder="1"/>
    <xf numFmtId="1" fontId="16" fillId="0" borderId="33" xfId="0" applyNumberFormat="1" applyFont="1" applyBorder="1"/>
    <xf numFmtId="0" fontId="16" fillId="0" borderId="33" xfId="0" applyFont="1" applyBorder="1"/>
    <xf numFmtId="49" fontId="19" fillId="12" borderId="34" xfId="0" applyNumberFormat="1" applyFont="1" applyFill="1" applyBorder="1" applyAlignment="1">
      <alignment horizontal="center" vertical="center" wrapText="1"/>
    </xf>
    <xf numFmtId="166" fontId="19" fillId="12" borderId="34" xfId="0" applyNumberFormat="1" applyFont="1" applyFill="1" applyBorder="1" applyAlignment="1">
      <alignment horizontal="center" vertical="center" wrapText="1"/>
    </xf>
    <xf numFmtId="1" fontId="19" fillId="12" borderId="34" xfId="0" applyNumberFormat="1" applyFont="1" applyFill="1" applyBorder="1" applyAlignment="1">
      <alignment horizontal="center" vertical="center" wrapText="1"/>
    </xf>
    <xf numFmtId="1" fontId="19" fillId="12" borderId="37" xfId="0" applyNumberFormat="1" applyFont="1" applyFill="1" applyBorder="1" applyAlignment="1">
      <alignment horizontal="center" vertical="center" wrapText="1"/>
    </xf>
    <xf numFmtId="0" fontId="19" fillId="12" borderId="38" xfId="0" applyFont="1" applyFill="1" applyBorder="1" applyAlignment="1">
      <alignment horizontal="center" vertical="center" wrapText="1"/>
    </xf>
    <xf numFmtId="0" fontId="0" fillId="0" borderId="0" xfId="0" applyFont="1" applyBorder="1" applyAlignment="1"/>
    <xf numFmtId="1" fontId="23" fillId="0" borderId="33" xfId="1" applyNumberFormat="1" applyBorder="1"/>
    <xf numFmtId="0" fontId="8" fillId="0" borderId="13" xfId="0" applyFont="1" applyBorder="1" applyAlignment="1">
      <alignment vertical="center" wrapText="1"/>
    </xf>
    <xf numFmtId="11" fontId="24" fillId="9" borderId="31" xfId="0" applyNumberFormat="1" applyFont="1" applyFill="1" applyBorder="1" applyAlignment="1">
      <alignment vertical="center"/>
    </xf>
    <xf numFmtId="0" fontId="15" fillId="0" borderId="39" xfId="0" applyFont="1" applyBorder="1"/>
    <xf numFmtId="49" fontId="16" fillId="0" borderId="39" xfId="0" applyNumberFormat="1" applyFont="1" applyBorder="1"/>
    <xf numFmtId="166" fontId="16" fillId="0" borderId="39" xfId="0" applyNumberFormat="1" applyFont="1" applyBorder="1"/>
    <xf numFmtId="1" fontId="16" fillId="0" borderId="39" xfId="0" applyNumberFormat="1" applyFont="1" applyBorder="1"/>
    <xf numFmtId="1" fontId="23" fillId="0" borderId="39" xfId="1" applyNumberFormat="1" applyBorder="1"/>
    <xf numFmtId="0" fontId="1" fillId="2" borderId="24" xfId="0" applyFont="1" applyFill="1" applyBorder="1"/>
    <xf numFmtId="0" fontId="25" fillId="8" borderId="23"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5" xfId="0" applyFont="1" applyFill="1" applyBorder="1" applyAlignment="1">
      <alignment horizontal="center" vertical="center"/>
    </xf>
    <xf numFmtId="0" fontId="1" fillId="2" borderId="15" xfId="0" applyFont="1" applyFill="1" applyBorder="1"/>
    <xf numFmtId="0" fontId="0" fillId="0" borderId="15" xfId="0" applyFont="1" applyBorder="1" applyAlignment="1"/>
    <xf numFmtId="0" fontId="9" fillId="3" borderId="26" xfId="0" applyFont="1" applyFill="1" applyBorder="1" applyAlignment="1">
      <alignment horizontal="center" vertical="center"/>
    </xf>
    <xf numFmtId="0" fontId="9" fillId="3" borderId="27" xfId="0" applyFont="1" applyFill="1" applyBorder="1" applyAlignment="1">
      <alignment horizontal="center" vertical="center"/>
    </xf>
    <xf numFmtId="0" fontId="1" fillId="2" borderId="0" xfId="0" applyFont="1" applyFill="1" applyBorder="1"/>
    <xf numFmtId="0" fontId="0" fillId="0" borderId="0" xfId="0" applyFont="1" applyBorder="1" applyAlignment="1"/>
    <xf numFmtId="0" fontId="3" fillId="7" borderId="29" xfId="0" applyFont="1" applyFill="1" applyBorder="1" applyAlignment="1">
      <alignment horizontal="center" vertical="center"/>
    </xf>
    <xf numFmtId="0" fontId="1" fillId="0" borderId="30" xfId="0" applyFont="1" applyBorder="1"/>
    <xf numFmtId="0" fontId="1" fillId="0" borderId="16" xfId="0" applyFont="1" applyBorder="1"/>
    <xf numFmtId="0" fontId="11" fillId="4" borderId="14" xfId="0" applyFont="1" applyFill="1" applyBorder="1" applyAlignment="1">
      <alignment horizontal="center" vertical="center"/>
    </xf>
    <xf numFmtId="0" fontId="1" fillId="0" borderId="15" xfId="0" applyFont="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xf numFmtId="0" fontId="0" fillId="9" borderId="0" xfId="0" applyFont="1" applyFill="1" applyBorder="1" applyAlignment="1"/>
    <xf numFmtId="0" fontId="10" fillId="5" borderId="14" xfId="0" applyFont="1" applyFill="1" applyBorder="1" applyAlignment="1">
      <alignment horizontal="center" vertical="center"/>
    </xf>
    <xf numFmtId="0" fontId="10" fillId="5" borderId="15" xfId="0" applyFont="1" applyFill="1" applyBorder="1" applyAlignment="1">
      <alignment horizontal="center" vertical="center"/>
    </xf>
    <xf numFmtId="0" fontId="22" fillId="13" borderId="0" xfId="0" applyFont="1" applyFill="1" applyBorder="1" applyAlignment="1">
      <alignment horizontal="center" vertical="center"/>
    </xf>
    <xf numFmtId="0" fontId="22" fillId="13" borderId="35" xfId="0" applyFont="1" applyFill="1" applyBorder="1" applyAlignment="1">
      <alignment horizontal="center" vertical="center"/>
    </xf>
    <xf numFmtId="0" fontId="22" fillId="14" borderId="0" xfId="0" applyFont="1" applyFill="1" applyBorder="1" applyAlignment="1">
      <alignment horizontal="center" vertical="center"/>
    </xf>
    <xf numFmtId="0" fontId="22" fillId="15" borderId="36" xfId="0" applyFont="1" applyFill="1" applyBorder="1" applyAlignment="1">
      <alignment horizontal="center" vertical="center"/>
    </xf>
    <xf numFmtId="0" fontId="22" fillId="15" borderId="0" xfId="0" applyFont="1" applyFill="1" applyBorder="1" applyAlignment="1">
      <alignment horizontal="center" vertical="center"/>
    </xf>
    <xf numFmtId="0" fontId="0" fillId="12" borderId="0" xfId="0" applyFont="1" applyFill="1" applyBorder="1" applyAlignment="1">
      <alignment horizontal="center"/>
    </xf>
    <xf numFmtId="0" fontId="0" fillId="12" borderId="0" xfId="0" applyFont="1" applyFill="1" applyAlignment="1">
      <alignment horizontal="center"/>
    </xf>
    <xf numFmtId="0" fontId="2" fillId="6" borderId="1" xfId="0" applyFont="1" applyFill="1" applyBorder="1" applyAlignment="1">
      <alignment horizontal="center" vertical="center"/>
    </xf>
    <xf numFmtId="0" fontId="1" fillId="0" borderId="3" xfId="0" applyFont="1" applyBorder="1"/>
    <xf numFmtId="0" fontId="1" fillId="0" borderId="2" xfId="0" applyFont="1" applyBorder="1"/>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cellXfs>
  <cellStyles count="2">
    <cellStyle name="Hyperlink" xfId="1" builtinId="8"/>
    <cellStyle name="Normal" xfId="0" builtinId="0"/>
  </cellStyles>
  <dxfs count="1">
    <dxf>
      <fill>
        <patternFill>
          <bgColor rgb="FF00B050"/>
        </patternFill>
      </fill>
    </dxf>
  </dxfs>
  <tableStyles count="0" defaultTableStyle="TableStyleMedium2" defaultPivotStyle="PivotStyleLight16"/>
  <colors>
    <mruColors>
      <color rgb="FF8E7CC3"/>
      <color rgb="FF6D9EEB"/>
      <color rgb="FFFFD966"/>
      <color rgb="FF434343"/>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open?id=1uWT7921RCOCqYDwrfP3pSrOPvn9VKrr1&amp;authuser=crsmyth%40mtu.edu&amp;usp=drive_f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J45"/>
  <sheetViews>
    <sheetView showGridLines="0" tabSelected="1" zoomScaleNormal="100" workbookViewId="0">
      <selection activeCell="F12" sqref="F12"/>
    </sheetView>
  </sheetViews>
  <sheetFormatPr defaultColWidth="0" defaultRowHeight="0" customHeight="1" zeroHeight="1" x14ac:dyDescent="0.25"/>
  <cols>
    <col min="1" max="1" width="3.6640625" customWidth="1"/>
    <col min="2" max="2" width="28.6640625" customWidth="1"/>
    <col min="3" max="3" width="13.6640625" customWidth="1"/>
    <col min="4" max="4" width="21.5546875" customWidth="1"/>
    <col min="5" max="5" width="3.6640625" customWidth="1"/>
    <col min="6" max="6" width="14.44140625" customWidth="1"/>
    <col min="7" max="8" width="18" customWidth="1"/>
    <col min="9" max="9" width="35.88671875" customWidth="1"/>
    <col min="10" max="10" width="4.88671875" customWidth="1"/>
    <col min="11" max="16384" width="14.44140625" hidden="1"/>
  </cols>
  <sheetData>
    <row r="1" spans="1:10" ht="18.75" customHeight="1" thickBot="1" x14ac:dyDescent="0.3">
      <c r="A1" s="36"/>
      <c r="B1" s="77"/>
      <c r="C1" s="78"/>
      <c r="D1" s="78"/>
      <c r="E1" s="78"/>
      <c r="F1" s="78"/>
      <c r="G1" s="78"/>
      <c r="H1" s="78"/>
      <c r="I1" s="78"/>
      <c r="J1" s="37" t="s">
        <v>55</v>
      </c>
    </row>
    <row r="2" spans="1:10" ht="13.2" x14ac:dyDescent="0.25">
      <c r="A2" s="38"/>
      <c r="B2" s="86" t="s">
        <v>56</v>
      </c>
      <c r="C2" s="87"/>
      <c r="D2" s="87"/>
      <c r="E2" s="87"/>
      <c r="F2" s="87"/>
      <c r="G2" s="87"/>
      <c r="H2" s="87"/>
      <c r="I2" s="88"/>
      <c r="J2" s="39"/>
    </row>
    <row r="3" spans="1:10" ht="13.8" thickBot="1" x14ac:dyDescent="0.3">
      <c r="A3" s="38"/>
      <c r="B3" s="89"/>
      <c r="C3" s="90"/>
      <c r="D3" s="90"/>
      <c r="E3" s="90"/>
      <c r="F3" s="90"/>
      <c r="G3" s="90"/>
      <c r="H3" s="90"/>
      <c r="I3" s="91"/>
      <c r="J3" s="39"/>
    </row>
    <row r="4" spans="1:10" ht="13.8" thickBot="1" x14ac:dyDescent="0.3">
      <c r="A4" s="38"/>
      <c r="B4" s="81"/>
      <c r="C4" s="82"/>
      <c r="D4" s="82"/>
      <c r="E4" s="27"/>
      <c r="F4" s="81"/>
      <c r="G4" s="92"/>
      <c r="H4" s="92"/>
      <c r="I4" s="92"/>
      <c r="J4" s="39"/>
    </row>
    <row r="5" spans="1:10" ht="15" x14ac:dyDescent="0.25">
      <c r="A5" s="38"/>
      <c r="B5" s="93" t="s">
        <v>52</v>
      </c>
      <c r="C5" s="94"/>
      <c r="D5" s="85"/>
      <c r="E5" s="27"/>
      <c r="F5" s="18" t="s">
        <v>5</v>
      </c>
      <c r="G5" s="19" t="s">
        <v>7</v>
      </c>
      <c r="H5" s="19" t="s">
        <v>9</v>
      </c>
      <c r="I5" s="20" t="s">
        <v>10</v>
      </c>
      <c r="J5" s="39"/>
    </row>
    <row r="6" spans="1:10" ht="15" x14ac:dyDescent="0.25">
      <c r="A6" s="40"/>
      <c r="B6" s="24" t="s">
        <v>22</v>
      </c>
      <c r="C6" s="79" t="s">
        <v>19</v>
      </c>
      <c r="D6" s="80"/>
      <c r="E6" s="27"/>
      <c r="F6" s="21">
        <v>1</v>
      </c>
      <c r="G6" s="12"/>
      <c r="H6" s="10"/>
      <c r="I6" s="22" t="s">
        <v>21</v>
      </c>
      <c r="J6" s="39"/>
    </row>
    <row r="7" spans="1:10" ht="13.2" customHeight="1" x14ac:dyDescent="0.25">
      <c r="A7" s="67">
        <v>720</v>
      </c>
      <c r="B7" s="26" t="s">
        <v>23</v>
      </c>
      <c r="C7" s="23" cm="1">
        <f t="array" ref="C7">A7/INDEX(Units!$A$1:$A$8,MATCH(TRUE,EXACT(D7,Units!$B$1:$B$8),0))</f>
        <v>720</v>
      </c>
      <c r="D7" s="25" t="s">
        <v>37</v>
      </c>
      <c r="E7" s="27"/>
      <c r="F7" s="21"/>
      <c r="G7" s="12"/>
      <c r="H7" s="10"/>
      <c r="I7" s="66"/>
      <c r="J7" s="39"/>
    </row>
    <row r="8" spans="1:10" ht="13.8" thickBot="1" x14ac:dyDescent="0.3">
      <c r="A8" s="40"/>
      <c r="B8" s="81"/>
      <c r="C8" s="82"/>
      <c r="D8" s="82"/>
      <c r="E8" s="27"/>
      <c r="F8" s="21"/>
      <c r="G8" s="12"/>
      <c r="H8" s="10"/>
      <c r="I8" s="22"/>
      <c r="J8" s="39"/>
    </row>
    <row r="9" spans="1:10" ht="15" x14ac:dyDescent="0.25">
      <c r="A9" s="38"/>
      <c r="B9" s="83" t="s">
        <v>16</v>
      </c>
      <c r="C9" s="84"/>
      <c r="D9" s="85"/>
      <c r="E9" s="27"/>
      <c r="F9" s="21"/>
      <c r="G9" s="12"/>
      <c r="H9" s="10"/>
      <c r="I9" s="22"/>
      <c r="J9" s="39"/>
    </row>
    <row r="10" spans="1:10" ht="13.2" x14ac:dyDescent="0.25">
      <c r="A10" s="40"/>
      <c r="B10" s="33" t="s">
        <v>20</v>
      </c>
      <c r="C10" s="34" t="s">
        <v>18</v>
      </c>
      <c r="D10" s="28" t="s">
        <v>17</v>
      </c>
      <c r="E10" s="27"/>
      <c r="F10" s="27"/>
      <c r="G10" s="27"/>
      <c r="H10" s="27"/>
      <c r="I10" s="27"/>
      <c r="J10" s="39"/>
    </row>
    <row r="11" spans="1:10" ht="15" x14ac:dyDescent="0.25">
      <c r="A11" s="41" cm="1">
        <f t="array" ref="A11">POWER(SUM(IF(ISNUMBER('Sensor Uncertainties'!E4:E100), POWER('Sensor Uncertainties'!E4:E100/'Sensor Uncertainties'!H4:H100, -2), "")), -0.5) * 3</f>
        <v>55.276346399287675</v>
      </c>
      <c r="B11" s="35" t="s">
        <v>34</v>
      </c>
      <c r="C11" s="51" cm="1">
        <f t="array" ref="C11">A11/INDEX(Units!$A$1:$A$8,MATCH(TRUE,EXACT($D$7,Units!$B$1:$B$8),0))</f>
        <v>55.276346399287675</v>
      </c>
      <c r="D11" s="29" t="str">
        <f>$D$7</f>
        <v>as</v>
      </c>
      <c r="E11" s="42"/>
      <c r="F11" s="31"/>
      <c r="G11" s="27"/>
      <c r="H11" s="27"/>
      <c r="I11" s="27"/>
      <c r="J11" s="39"/>
    </row>
    <row r="12" spans="1:10" ht="15" x14ac:dyDescent="0.25">
      <c r="A12" s="43" cm="1">
        <f t="array" ref="A12">POWER(SUM(IF(ISNUMBER('Sensor Uncertainties'!F4:F100), POWER('Sensor Uncertainties'!F4:F100/'Sensor Uncertainties'!H4:H100, -2), "")), -0.5) * 3</f>
        <v>55.111291898105883</v>
      </c>
      <c r="B12" s="35" t="s">
        <v>35</v>
      </c>
      <c r="C12" s="51" cm="1">
        <f t="array" ref="C12">A12/INDEX(Units!$A$1:$A$8,MATCH(TRUE,EXACT($D$7,Units!$B$1:$B$8),0))</f>
        <v>55.111291898105883</v>
      </c>
      <c r="D12" s="29" t="str">
        <f t="shared" ref="D12:D13" si="0">$D$7</f>
        <v>as</v>
      </c>
      <c r="E12" s="27"/>
      <c r="F12" s="31"/>
      <c r="G12" s="14"/>
      <c r="H12" s="14"/>
      <c r="I12" s="14"/>
      <c r="J12" s="39"/>
    </row>
    <row r="13" spans="1:10" ht="15" x14ac:dyDescent="0.25">
      <c r="A13" s="43" cm="1">
        <f t="array" ref="A13">POWER(SUM(IF(ISNUMBER('Sensor Uncertainties'!G4:G100), POWER('Sensor Uncertainties'!G4:G100/'Sensor Uncertainties'!H4:H100, -2), "")), -0.5) * 3</f>
        <v>209.88708018178403</v>
      </c>
      <c r="B13" s="35" t="s">
        <v>36</v>
      </c>
      <c r="C13" s="51" cm="1">
        <f t="array" ref="C13">A13/INDEX(Units!$A$1:$A$8,MATCH(TRUE,EXACT($D$7,Units!$B$1:$B$8),0))</f>
        <v>209.88708018178403</v>
      </c>
      <c r="D13" s="29" t="str">
        <f t="shared" si="0"/>
        <v>as</v>
      </c>
      <c r="E13" s="27"/>
      <c r="F13" s="31"/>
      <c r="G13" s="15"/>
      <c r="H13" s="16"/>
      <c r="I13" s="17"/>
      <c r="J13" s="39"/>
    </row>
    <row r="14" spans="1:10" ht="13.8" thickBot="1" x14ac:dyDescent="0.3">
      <c r="A14" s="44"/>
      <c r="B14" s="13"/>
      <c r="C14" s="13"/>
      <c r="D14" s="13"/>
      <c r="E14" s="13"/>
      <c r="F14" s="13"/>
      <c r="G14" s="27"/>
      <c r="H14" s="27"/>
      <c r="I14" s="27"/>
      <c r="J14" s="39"/>
    </row>
    <row r="15" spans="1:10" ht="18" thickBot="1" x14ac:dyDescent="0.3">
      <c r="A15" s="38"/>
      <c r="B15" s="74" t="s">
        <v>57</v>
      </c>
      <c r="C15" s="75"/>
      <c r="D15" s="75"/>
      <c r="E15" s="75"/>
      <c r="F15" s="75"/>
      <c r="G15" s="75"/>
      <c r="H15" s="75"/>
      <c r="I15" s="76"/>
      <c r="J15" s="39"/>
    </row>
    <row r="16" spans="1:10" ht="18.75" customHeight="1" thickBot="1" x14ac:dyDescent="0.3">
      <c r="A16" s="45"/>
      <c r="B16" s="73"/>
      <c r="C16" s="73"/>
      <c r="D16" s="73"/>
      <c r="E16" s="73"/>
      <c r="F16" s="73"/>
      <c r="G16" s="73"/>
      <c r="H16" s="73"/>
      <c r="I16" s="73"/>
      <c r="J16" s="46"/>
    </row>
    <row r="17" ht="15.75" hidden="1" customHeight="1" x14ac:dyDescent="0.25"/>
    <row r="18" ht="15.75" hidden="1" customHeight="1" x14ac:dyDescent="0.25"/>
    <row r="19" ht="15.75" hidden="1" customHeight="1" x14ac:dyDescent="0.25"/>
    <row r="20" ht="15.75" hidden="1" customHeight="1" x14ac:dyDescent="0.25"/>
    <row r="21" ht="15.75" hidden="1" customHeight="1" x14ac:dyDescent="0.25"/>
    <row r="22" ht="0" hidden="1" customHeight="1" x14ac:dyDescent="0.25"/>
    <row r="23" ht="0" hidden="1" customHeight="1" x14ac:dyDescent="0.25"/>
    <row r="24" ht="0" hidden="1" customHeight="1" x14ac:dyDescent="0.25"/>
    <row r="25" ht="0" hidden="1" customHeight="1" x14ac:dyDescent="0.25"/>
    <row r="26" ht="0" hidden="1" customHeight="1" x14ac:dyDescent="0.25"/>
    <row r="27" ht="0" hidden="1" customHeight="1" x14ac:dyDescent="0.25"/>
    <row r="28" ht="0" hidden="1" customHeight="1" x14ac:dyDescent="0.25"/>
    <row r="29" ht="0" hidden="1" customHeight="1" x14ac:dyDescent="0.25"/>
    <row r="30" ht="0" hidden="1" customHeight="1" x14ac:dyDescent="0.25"/>
    <row r="31" ht="0" hidden="1" customHeight="1" x14ac:dyDescent="0.25"/>
    <row r="32" ht="0" hidden="1" customHeight="1" x14ac:dyDescent="0.25"/>
    <row r="33" ht="0" hidden="1" customHeight="1" x14ac:dyDescent="0.25"/>
    <row r="34" ht="0" hidden="1" customHeight="1" x14ac:dyDescent="0.25"/>
    <row r="35" ht="0" hidden="1" customHeight="1" x14ac:dyDescent="0.25"/>
    <row r="36" ht="0" hidden="1" customHeight="1" x14ac:dyDescent="0.25"/>
    <row r="37" ht="0" hidden="1" customHeight="1" x14ac:dyDescent="0.25"/>
    <row r="38" ht="0" hidden="1" customHeight="1" x14ac:dyDescent="0.25"/>
    <row r="39" ht="0" hidden="1" customHeight="1" x14ac:dyDescent="0.25"/>
    <row r="40" ht="0" hidden="1" customHeight="1" x14ac:dyDescent="0.25"/>
    <row r="41" ht="0" hidden="1" customHeight="1" x14ac:dyDescent="0.25"/>
    <row r="42" ht="0" hidden="1" customHeight="1" x14ac:dyDescent="0.25"/>
    <row r="43" ht="0" hidden="1" customHeight="1" x14ac:dyDescent="0.25"/>
    <row r="44" ht="0" hidden="1" customHeight="1" x14ac:dyDescent="0.25"/>
    <row r="45" ht="0" hidden="1" customHeight="1" x14ac:dyDescent="0.25"/>
  </sheetData>
  <mergeCells count="10">
    <mergeCell ref="B16:I16"/>
    <mergeCell ref="B15:I15"/>
    <mergeCell ref="B1:I1"/>
    <mergeCell ref="C6:D6"/>
    <mergeCell ref="B8:D8"/>
    <mergeCell ref="B9:D9"/>
    <mergeCell ref="B2:I3"/>
    <mergeCell ref="B4:D4"/>
    <mergeCell ref="F4:I4"/>
    <mergeCell ref="B5:D5"/>
  </mergeCells>
  <conditionalFormatting sqref="C11:C13">
    <cfRule type="cellIs" dxfId="0" priority="1" operator="lessThanOrEqual">
      <formula>$C$7</formula>
    </cfRule>
  </conditionalFormatting>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66E1BAA-626D-4616-A944-98333884E71A}">
          <x14:formula1>
            <xm:f>Units!$B$1:$B$8</xm:f>
          </x14:formula1>
          <xm:sqref>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68EA4-FB03-4D5F-8ACD-37D2CC315C99}">
  <dimension ref="A1:K71"/>
  <sheetViews>
    <sheetView workbookViewId="0">
      <selection activeCell="I5" sqref="I5"/>
    </sheetView>
  </sheetViews>
  <sheetFormatPr defaultColWidth="0" defaultRowHeight="13.2" zeroHeight="1" x14ac:dyDescent="0.25"/>
  <cols>
    <col min="1" max="1" width="1.109375" style="52" customWidth="1"/>
    <col min="2" max="2" width="28.109375" style="64" customWidth="1"/>
    <col min="3" max="3" width="25.21875" style="64" customWidth="1"/>
    <col min="4" max="4" width="16.109375" style="64" customWidth="1"/>
    <col min="5" max="5" width="20.88671875" style="64" customWidth="1"/>
    <col min="6" max="6" width="20.33203125" style="64" customWidth="1"/>
    <col min="7" max="7" width="20.5546875" style="64" customWidth="1"/>
    <col min="8" max="10" width="21.44140625" style="64" customWidth="1"/>
    <col min="11" max="11" width="1.109375" style="53" customWidth="1"/>
    <col min="12" max="16384" width="8.88671875" hidden="1"/>
  </cols>
  <sheetData>
    <row r="1" spans="1:11" s="53" customFormat="1" ht="6" customHeight="1" x14ac:dyDescent="0.25">
      <c r="A1" s="100"/>
    </row>
    <row r="2" spans="1:11" s="53" customFormat="1" ht="24" customHeight="1" x14ac:dyDescent="0.25">
      <c r="A2" s="100"/>
      <c r="B2" s="95" t="s">
        <v>0</v>
      </c>
      <c r="C2" s="95"/>
      <c r="D2" s="96"/>
      <c r="E2" s="97" t="s">
        <v>46</v>
      </c>
      <c r="F2" s="97"/>
      <c r="G2" s="97"/>
      <c r="H2" s="97"/>
      <c r="I2" s="98" t="s">
        <v>2</v>
      </c>
      <c r="J2" s="99"/>
      <c r="K2" s="101"/>
    </row>
    <row r="3" spans="1:11" ht="24" customHeight="1" x14ac:dyDescent="0.25">
      <c r="A3" s="100"/>
      <c r="B3" s="63" t="s">
        <v>47</v>
      </c>
      <c r="C3" s="59" t="s">
        <v>24</v>
      </c>
      <c r="D3" s="59" t="s">
        <v>25</v>
      </c>
      <c r="E3" s="60" t="s">
        <v>51</v>
      </c>
      <c r="F3" s="60" t="s">
        <v>48</v>
      </c>
      <c r="G3" s="60" t="s">
        <v>49</v>
      </c>
      <c r="H3" s="61" t="s">
        <v>50</v>
      </c>
      <c r="I3" s="60" t="s">
        <v>45</v>
      </c>
      <c r="J3" s="62" t="s">
        <v>15</v>
      </c>
      <c r="K3" s="101"/>
    </row>
    <row r="4" spans="1:11" ht="13.8" x14ac:dyDescent="0.25">
      <c r="A4" s="100"/>
      <c r="B4" s="54" t="s">
        <v>26</v>
      </c>
      <c r="C4" s="55" t="s">
        <v>27</v>
      </c>
      <c r="D4" s="55" t="s">
        <v>28</v>
      </c>
      <c r="E4" s="56">
        <f>0.0154*3600</f>
        <v>55.440000000000005</v>
      </c>
      <c r="F4" s="56">
        <f>0.0154*3600</f>
        <v>55.440000000000005</v>
      </c>
      <c r="G4" s="56">
        <f>0.061*3600</f>
        <v>219.6</v>
      </c>
      <c r="H4" s="57">
        <v>3</v>
      </c>
      <c r="I4" s="65"/>
      <c r="J4" s="57" t="s">
        <v>58</v>
      </c>
      <c r="K4" s="101"/>
    </row>
    <row r="5" spans="1:11" ht="13.8" x14ac:dyDescent="0.25">
      <c r="A5" s="100"/>
      <c r="B5" s="54" t="s">
        <v>29</v>
      </c>
      <c r="C5" s="55" t="s">
        <v>27</v>
      </c>
      <c r="D5" s="55" t="s">
        <v>30</v>
      </c>
      <c r="E5" s="56">
        <f>0.2*3600</f>
        <v>720</v>
      </c>
      <c r="F5" s="56">
        <f>0.2*3600</f>
        <v>720</v>
      </c>
      <c r="G5" s="56"/>
      <c r="H5" s="57">
        <v>3</v>
      </c>
      <c r="I5" s="65"/>
      <c r="J5" s="57" t="s">
        <v>58</v>
      </c>
      <c r="K5" s="101"/>
    </row>
    <row r="6" spans="1:11" ht="13.8" x14ac:dyDescent="0.25">
      <c r="A6" s="100"/>
      <c r="B6" s="54" t="s">
        <v>29</v>
      </c>
      <c r="C6" s="55" t="s">
        <v>27</v>
      </c>
      <c r="D6" s="55" t="s">
        <v>30</v>
      </c>
      <c r="E6" s="58"/>
      <c r="F6" s="56">
        <f>0.2*3600</f>
        <v>720</v>
      </c>
      <c r="G6" s="56">
        <f>0.2*3600</f>
        <v>720</v>
      </c>
      <c r="H6" s="57">
        <v>3</v>
      </c>
      <c r="I6" s="65"/>
      <c r="J6" s="57" t="s">
        <v>58</v>
      </c>
      <c r="K6" s="101"/>
    </row>
    <row r="7" spans="1:11" ht="13.8" x14ac:dyDescent="0.25">
      <c r="A7" s="100"/>
      <c r="B7" s="54" t="s">
        <v>31</v>
      </c>
      <c r="C7" s="55" t="s">
        <v>27</v>
      </c>
      <c r="D7" s="55" t="s">
        <v>54</v>
      </c>
      <c r="E7" s="58"/>
      <c r="F7" s="56">
        <v>5400</v>
      </c>
      <c r="G7" s="56">
        <v>5400</v>
      </c>
      <c r="H7" s="57">
        <v>3</v>
      </c>
      <c r="I7" s="65"/>
      <c r="J7" s="57" t="s">
        <v>58</v>
      </c>
      <c r="K7" s="101"/>
    </row>
    <row r="8" spans="1:11" ht="13.8" x14ac:dyDescent="0.25">
      <c r="A8" s="100"/>
      <c r="B8" s="68" t="s">
        <v>32</v>
      </c>
      <c r="C8" s="69" t="s">
        <v>27</v>
      </c>
      <c r="D8" s="69" t="s">
        <v>33</v>
      </c>
      <c r="E8" s="70">
        <v>18000</v>
      </c>
      <c r="F8" s="70">
        <v>18000</v>
      </c>
      <c r="G8" s="70">
        <v>18000</v>
      </c>
      <c r="H8" s="71">
        <v>1</v>
      </c>
      <c r="I8" s="72" t="s">
        <v>53</v>
      </c>
      <c r="J8" s="71" t="s">
        <v>58</v>
      </c>
      <c r="K8" s="101"/>
    </row>
    <row r="9" spans="1:11" s="53" customFormat="1" ht="6" customHeight="1" x14ac:dyDescent="0.25">
      <c r="A9" s="52"/>
      <c r="B9" s="52"/>
      <c r="C9" s="52"/>
      <c r="D9" s="52"/>
      <c r="E9" s="52"/>
      <c r="F9" s="52"/>
      <c r="G9" s="52"/>
      <c r="H9" s="52"/>
      <c r="I9" s="52"/>
      <c r="J9" s="52"/>
      <c r="K9" s="52"/>
    </row>
    <row r="10" spans="1:11" hidden="1" x14ac:dyDescent="0.25"/>
    <row r="11" spans="1:11" hidden="1" x14ac:dyDescent="0.25"/>
    <row r="12" spans="1:11" hidden="1" x14ac:dyDescent="0.25"/>
    <row r="13" spans="1:11" hidden="1" x14ac:dyDescent="0.25"/>
    <row r="14" spans="1:11" hidden="1" x14ac:dyDescent="0.25"/>
    <row r="15" spans="1:11" hidden="1" x14ac:dyDescent="0.25"/>
    <row r="16" spans="1:11" hidden="1" x14ac:dyDescent="0.25"/>
    <row r="17" hidden="1" x14ac:dyDescent="0.25"/>
    <row r="18" hidden="1" x14ac:dyDescent="0.25"/>
    <row r="19"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row r="31" hidden="1" x14ac:dyDescent="0.25"/>
    <row r="32"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sheetData>
  <mergeCells count="5">
    <mergeCell ref="B2:D2"/>
    <mergeCell ref="E2:H2"/>
    <mergeCell ref="I2:J2"/>
    <mergeCell ref="A1:A8"/>
    <mergeCell ref="K2:K8"/>
  </mergeCells>
  <hyperlinks>
    <hyperlink ref="I8" r:id="rId1" xr:uid="{77555BFF-9BA9-41A6-BD10-753B153214C8}"/>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D5FE3-EB73-41CA-A1A9-C7A8775AFAB0}">
  <dimension ref="A1:N21"/>
  <sheetViews>
    <sheetView workbookViewId="0">
      <selection activeCell="A9" sqref="A9"/>
    </sheetView>
  </sheetViews>
  <sheetFormatPr defaultRowHeight="13.2" x14ac:dyDescent="0.25"/>
  <cols>
    <col min="1" max="1" width="10.5546875" style="49" bestFit="1" customWidth="1"/>
    <col min="2" max="2" width="8.88671875" style="50"/>
    <col min="8" max="8" width="12.33203125" bestFit="1" customWidth="1"/>
  </cols>
  <sheetData>
    <row r="1" spans="1:14" x14ac:dyDescent="0.25">
      <c r="A1" s="47">
        <v>1</v>
      </c>
      <c r="B1" s="32" t="s">
        <v>37</v>
      </c>
      <c r="D1" s="30"/>
      <c r="G1" s="30"/>
    </row>
    <row r="2" spans="1:14" x14ac:dyDescent="0.25">
      <c r="A2" s="49">
        <v>60</v>
      </c>
      <c r="B2" s="32" t="s">
        <v>39</v>
      </c>
      <c r="D2" s="30"/>
      <c r="G2" s="30"/>
    </row>
    <row r="3" spans="1:14" x14ac:dyDescent="0.25">
      <c r="A3" s="48">
        <f>1/(1/3600*PI()/180*1000)</f>
        <v>206.26480624709637</v>
      </c>
      <c r="B3" s="32" t="s">
        <v>38</v>
      </c>
      <c r="D3" s="30"/>
      <c r="G3" s="30"/>
    </row>
    <row r="4" spans="1:14" x14ac:dyDescent="0.25">
      <c r="A4" s="48">
        <f>1/(1/3600*200/180)</f>
        <v>3240</v>
      </c>
      <c r="B4" s="32" t="s">
        <v>40</v>
      </c>
      <c r="D4" s="30"/>
      <c r="E4" s="30"/>
      <c r="G4" s="30"/>
      <c r="H4" s="30"/>
      <c r="J4" s="30"/>
      <c r="K4" s="30"/>
      <c r="N4" s="30"/>
    </row>
    <row r="5" spans="1:14" x14ac:dyDescent="0.25">
      <c r="A5" s="48">
        <v>3600</v>
      </c>
      <c r="B5" s="32" t="s">
        <v>41</v>
      </c>
      <c r="D5" s="30"/>
      <c r="H5" s="30"/>
      <c r="J5" s="30"/>
      <c r="K5" s="30"/>
      <c r="M5" s="30"/>
      <c r="N5" s="30"/>
    </row>
    <row r="6" spans="1:14" x14ac:dyDescent="0.25">
      <c r="A6" s="48">
        <f>1/(1/3600*256/360)</f>
        <v>5062.5</v>
      </c>
      <c r="B6" s="32" t="s">
        <v>43</v>
      </c>
      <c r="D6" s="30"/>
    </row>
    <row r="7" spans="1:14" x14ac:dyDescent="0.25">
      <c r="A7" s="48">
        <f>1/(1/3600*PI()/180)</f>
        <v>206264.80624709636</v>
      </c>
      <c r="B7" s="32" t="s">
        <v>42</v>
      </c>
      <c r="D7" s="30"/>
    </row>
    <row r="8" spans="1:14" x14ac:dyDescent="0.25">
      <c r="A8" s="48">
        <f>3600*360</f>
        <v>1296000</v>
      </c>
      <c r="B8" s="32" t="s">
        <v>44</v>
      </c>
    </row>
    <row r="9" spans="1:14" x14ac:dyDescent="0.25">
      <c r="A9" s="48"/>
    </row>
    <row r="10" spans="1:14" x14ac:dyDescent="0.25">
      <c r="A10" s="48"/>
    </row>
    <row r="11" spans="1:14" x14ac:dyDescent="0.25">
      <c r="A11" s="48"/>
      <c r="D11" s="30"/>
    </row>
    <row r="12" spans="1:14" x14ac:dyDescent="0.25">
      <c r="A12" s="48"/>
    </row>
    <row r="13" spans="1:14" x14ac:dyDescent="0.25">
      <c r="A13" s="48"/>
    </row>
    <row r="14" spans="1:14" x14ac:dyDescent="0.25">
      <c r="A14" s="48"/>
    </row>
    <row r="15" spans="1:14" x14ac:dyDescent="0.25">
      <c r="A15" s="48"/>
    </row>
    <row r="16" spans="1:14" x14ac:dyDescent="0.25">
      <c r="A16" s="48"/>
    </row>
    <row r="17" spans="1:1" x14ac:dyDescent="0.25">
      <c r="A17" s="48"/>
    </row>
    <row r="18" spans="1:1" x14ac:dyDescent="0.25">
      <c r="A18" s="48"/>
    </row>
    <row r="19" spans="1:1" x14ac:dyDescent="0.25">
      <c r="A19" s="48"/>
    </row>
    <row r="20" spans="1:1" x14ac:dyDescent="0.25">
      <c r="A20" s="48"/>
    </row>
    <row r="21" spans="1:1" x14ac:dyDescent="0.25">
      <c r="A21" s="4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outlinePr summaryBelow="0" summaryRight="0"/>
  </sheetPr>
  <dimension ref="A1:L40"/>
  <sheetViews>
    <sheetView showGridLines="0" workbookViewId="0"/>
  </sheetViews>
  <sheetFormatPr defaultColWidth="14.44140625" defaultRowHeight="15.75" customHeight="1" x14ac:dyDescent="0.25"/>
  <cols>
    <col min="1" max="1" width="0.88671875" customWidth="1"/>
    <col min="2" max="2" width="39.44140625" customWidth="1"/>
    <col min="3" max="3" width="57.33203125" customWidth="1"/>
    <col min="4" max="4" width="14.44140625" customWidth="1"/>
    <col min="5" max="5" width="18.6640625" customWidth="1"/>
    <col min="6" max="6" width="10.88671875" customWidth="1"/>
    <col min="7" max="7" width="14.44140625" customWidth="1"/>
    <col min="8" max="8" width="18.6640625" customWidth="1"/>
    <col min="9" max="9" width="18" customWidth="1"/>
    <col min="10" max="10" width="28.6640625" customWidth="1"/>
    <col min="11" max="11" width="43" customWidth="1"/>
    <col min="12" max="12" width="0.88671875" customWidth="1"/>
  </cols>
  <sheetData>
    <row r="1" spans="1:12" ht="3.75" customHeight="1" x14ac:dyDescent="0.25">
      <c r="A1" s="1"/>
      <c r="B1" s="1"/>
      <c r="C1" s="1"/>
      <c r="D1" s="1"/>
      <c r="E1" s="1"/>
      <c r="F1" s="1"/>
      <c r="G1" s="1"/>
      <c r="H1" s="1"/>
      <c r="I1" s="1"/>
      <c r="J1" s="1"/>
      <c r="K1" s="1"/>
      <c r="L1" s="2"/>
    </row>
    <row r="2" spans="1:12" ht="22.5" customHeight="1" x14ac:dyDescent="0.25">
      <c r="A2" s="1"/>
      <c r="B2" s="105" t="s">
        <v>0</v>
      </c>
      <c r="C2" s="104"/>
      <c r="D2" s="106" t="s">
        <v>1</v>
      </c>
      <c r="E2" s="103"/>
      <c r="F2" s="103"/>
      <c r="G2" s="103"/>
      <c r="H2" s="104"/>
      <c r="I2" s="102" t="s">
        <v>2</v>
      </c>
      <c r="J2" s="103"/>
      <c r="K2" s="104"/>
      <c r="L2" s="2"/>
    </row>
    <row r="3" spans="1:12" ht="20.399999999999999" x14ac:dyDescent="0.25">
      <c r="A3" s="1"/>
      <c r="B3" s="3" t="s">
        <v>3</v>
      </c>
      <c r="C3" s="4" t="s">
        <v>4</v>
      </c>
      <c r="D3" s="5" t="s">
        <v>6</v>
      </c>
      <c r="E3" s="6" t="s">
        <v>8</v>
      </c>
      <c r="F3" s="6" t="s">
        <v>11</v>
      </c>
      <c r="G3" s="6" t="s">
        <v>12</v>
      </c>
      <c r="H3" s="6" t="s">
        <v>8</v>
      </c>
      <c r="I3" s="5" t="s">
        <v>13</v>
      </c>
      <c r="J3" s="5" t="s">
        <v>14</v>
      </c>
      <c r="K3" s="7" t="s">
        <v>15</v>
      </c>
      <c r="L3" s="2"/>
    </row>
    <row r="4" spans="1:12" ht="13.2" x14ac:dyDescent="0.25">
      <c r="A4" s="2"/>
      <c r="B4" s="9"/>
      <c r="C4" s="9"/>
      <c r="D4" s="8"/>
      <c r="E4" s="11" t="str">
        <f>IF($D4 = 0, "", (1 + Overview!$H$7)*$D4)</f>
        <v/>
      </c>
      <c r="F4" s="8"/>
      <c r="G4" s="11" t="str">
        <f t="shared" ref="G4:G39" si="0">IF($F4 = 0, "",$D4*$F4)</f>
        <v/>
      </c>
      <c r="H4" s="11" t="str">
        <f t="shared" ref="H4:H39" si="1">IF($F4 = 0, "",$E4*$F4)</f>
        <v/>
      </c>
      <c r="I4" s="9"/>
      <c r="J4" s="9"/>
      <c r="K4" s="9"/>
      <c r="L4" s="2"/>
    </row>
    <row r="5" spans="1:12" ht="13.2" x14ac:dyDescent="0.25">
      <c r="A5" s="2"/>
      <c r="B5" s="9"/>
      <c r="C5" s="9"/>
      <c r="D5" s="8"/>
      <c r="E5" s="11" t="str">
        <f>IF($D5 = 0, "", (1 + Overview!$H$7)*$D5)</f>
        <v/>
      </c>
      <c r="F5" s="8"/>
      <c r="G5" s="11" t="str">
        <f t="shared" si="0"/>
        <v/>
      </c>
      <c r="H5" s="11" t="str">
        <f t="shared" si="1"/>
        <v/>
      </c>
      <c r="I5" s="9"/>
      <c r="J5" s="9"/>
      <c r="K5" s="9"/>
      <c r="L5" s="2"/>
    </row>
    <row r="6" spans="1:12" ht="13.2" x14ac:dyDescent="0.25">
      <c r="A6" s="2"/>
      <c r="B6" s="9"/>
      <c r="C6" s="9"/>
      <c r="D6" s="8"/>
      <c r="E6" s="11" t="str">
        <f>IF($D6 = 0, "", (1 + Overview!$H$7)*$D6)</f>
        <v/>
      </c>
      <c r="F6" s="8"/>
      <c r="G6" s="11" t="str">
        <f t="shared" si="0"/>
        <v/>
      </c>
      <c r="H6" s="11" t="str">
        <f t="shared" si="1"/>
        <v/>
      </c>
      <c r="I6" s="9"/>
      <c r="J6" s="9"/>
      <c r="K6" s="9"/>
      <c r="L6" s="2"/>
    </row>
    <row r="7" spans="1:12" ht="13.2" x14ac:dyDescent="0.25">
      <c r="A7" s="2"/>
      <c r="B7" s="9"/>
      <c r="C7" s="9"/>
      <c r="D7" s="8"/>
      <c r="E7" s="11" t="str">
        <f>IF($D7 = 0, "", (1 + Overview!$H$7)*$D7)</f>
        <v/>
      </c>
      <c r="F7" s="8"/>
      <c r="G7" s="11" t="str">
        <f t="shared" si="0"/>
        <v/>
      </c>
      <c r="H7" s="11" t="str">
        <f t="shared" si="1"/>
        <v/>
      </c>
      <c r="I7" s="9"/>
      <c r="J7" s="9"/>
      <c r="K7" s="9"/>
      <c r="L7" s="2"/>
    </row>
    <row r="8" spans="1:12" ht="13.2" x14ac:dyDescent="0.25">
      <c r="A8" s="2"/>
      <c r="B8" s="9"/>
      <c r="C8" s="9"/>
      <c r="D8" s="8"/>
      <c r="E8" s="11" t="str">
        <f>IF($D8 = 0, "", (1 + Overview!$H$7)*$D8)</f>
        <v/>
      </c>
      <c r="F8" s="8"/>
      <c r="G8" s="11" t="str">
        <f t="shared" si="0"/>
        <v/>
      </c>
      <c r="H8" s="11" t="str">
        <f t="shared" si="1"/>
        <v/>
      </c>
      <c r="I8" s="9"/>
      <c r="J8" s="9"/>
      <c r="K8" s="9"/>
      <c r="L8" s="2"/>
    </row>
    <row r="9" spans="1:12" ht="13.2" x14ac:dyDescent="0.25">
      <c r="A9" s="2"/>
      <c r="B9" s="9"/>
      <c r="C9" s="9"/>
      <c r="D9" s="8"/>
      <c r="E9" s="11" t="str">
        <f>IF($D9 = 0, "", (1 + Overview!$H$7)*$D9)</f>
        <v/>
      </c>
      <c r="F9" s="8"/>
      <c r="G9" s="11" t="str">
        <f t="shared" si="0"/>
        <v/>
      </c>
      <c r="H9" s="11" t="str">
        <f t="shared" si="1"/>
        <v/>
      </c>
      <c r="I9" s="9"/>
      <c r="J9" s="9"/>
      <c r="K9" s="9"/>
      <c r="L9" s="2"/>
    </row>
    <row r="10" spans="1:12" ht="13.2" x14ac:dyDescent="0.25">
      <c r="A10" s="2"/>
      <c r="B10" s="9"/>
      <c r="C10" s="9"/>
      <c r="D10" s="8"/>
      <c r="E10" s="11" t="str">
        <f>IF($D10 = 0, "", (1 + Overview!$H$7)*$D10)</f>
        <v/>
      </c>
      <c r="F10" s="8"/>
      <c r="G10" s="11" t="str">
        <f t="shared" si="0"/>
        <v/>
      </c>
      <c r="H10" s="11" t="str">
        <f t="shared" si="1"/>
        <v/>
      </c>
      <c r="I10" s="9"/>
      <c r="J10" s="9"/>
      <c r="K10" s="9"/>
      <c r="L10" s="2"/>
    </row>
    <row r="11" spans="1:12" ht="13.2" x14ac:dyDescent="0.25">
      <c r="A11" s="2"/>
      <c r="B11" s="9"/>
      <c r="C11" s="9"/>
      <c r="D11" s="8"/>
      <c r="E11" s="11" t="str">
        <f>IF($D11 = 0, "", (1 + Overview!$H$7)*$D11)</f>
        <v/>
      </c>
      <c r="F11" s="8"/>
      <c r="G11" s="11" t="str">
        <f t="shared" si="0"/>
        <v/>
      </c>
      <c r="H11" s="11" t="str">
        <f t="shared" si="1"/>
        <v/>
      </c>
      <c r="I11" s="9"/>
      <c r="J11" s="9"/>
      <c r="K11" s="9"/>
      <c r="L11" s="2"/>
    </row>
    <row r="12" spans="1:12" ht="13.2" x14ac:dyDescent="0.25">
      <c r="A12" s="2"/>
      <c r="B12" s="9"/>
      <c r="C12" s="9"/>
      <c r="D12" s="8"/>
      <c r="E12" s="11" t="str">
        <f>IF($D12 = 0, "", (1 + Overview!$H$7)*$D12)</f>
        <v/>
      </c>
      <c r="F12" s="8"/>
      <c r="G12" s="11" t="str">
        <f t="shared" si="0"/>
        <v/>
      </c>
      <c r="H12" s="11" t="str">
        <f t="shared" si="1"/>
        <v/>
      </c>
      <c r="I12" s="9"/>
      <c r="J12" s="9"/>
      <c r="K12" s="9"/>
      <c r="L12" s="2"/>
    </row>
    <row r="13" spans="1:12" ht="13.2" x14ac:dyDescent="0.25">
      <c r="A13" s="2"/>
      <c r="B13" s="9"/>
      <c r="C13" s="9"/>
      <c r="D13" s="8"/>
      <c r="E13" s="11" t="str">
        <f>IF($D13 = 0, "", (1 + Overview!$H$7)*$D13)</f>
        <v/>
      </c>
      <c r="F13" s="8"/>
      <c r="G13" s="11" t="str">
        <f t="shared" si="0"/>
        <v/>
      </c>
      <c r="H13" s="11" t="str">
        <f t="shared" si="1"/>
        <v/>
      </c>
      <c r="I13" s="9"/>
      <c r="J13" s="9"/>
      <c r="K13" s="9"/>
      <c r="L13" s="2"/>
    </row>
    <row r="14" spans="1:12" ht="13.2" x14ac:dyDescent="0.25">
      <c r="A14" s="2"/>
      <c r="B14" s="9"/>
      <c r="C14" s="9"/>
      <c r="D14" s="8"/>
      <c r="E14" s="11" t="str">
        <f>IF($D14 = 0, "", (1 + Overview!$H$7)*$D14)</f>
        <v/>
      </c>
      <c r="F14" s="8"/>
      <c r="G14" s="11" t="str">
        <f t="shared" si="0"/>
        <v/>
      </c>
      <c r="H14" s="11" t="str">
        <f t="shared" si="1"/>
        <v/>
      </c>
      <c r="I14" s="9"/>
      <c r="J14" s="9"/>
      <c r="K14" s="9"/>
      <c r="L14" s="2"/>
    </row>
    <row r="15" spans="1:12" ht="13.2" x14ac:dyDescent="0.25">
      <c r="A15" s="2"/>
      <c r="B15" s="9"/>
      <c r="C15" s="9"/>
      <c r="D15" s="8"/>
      <c r="E15" s="11" t="str">
        <f>IF($D15 = 0, "", (1 + Overview!$H$7)*$D15)</f>
        <v/>
      </c>
      <c r="F15" s="8"/>
      <c r="G15" s="11" t="str">
        <f t="shared" si="0"/>
        <v/>
      </c>
      <c r="H15" s="11" t="str">
        <f t="shared" si="1"/>
        <v/>
      </c>
      <c r="I15" s="9"/>
      <c r="J15" s="9"/>
      <c r="K15" s="9"/>
      <c r="L15" s="2"/>
    </row>
    <row r="16" spans="1:12" ht="13.2" x14ac:dyDescent="0.25">
      <c r="A16" s="2"/>
      <c r="B16" s="9"/>
      <c r="C16" s="9"/>
      <c r="D16" s="8"/>
      <c r="E16" s="11" t="str">
        <f>IF($D16 = 0, "", (1 + Overview!$H$7)*$D16)</f>
        <v/>
      </c>
      <c r="F16" s="8"/>
      <c r="G16" s="11" t="str">
        <f t="shared" si="0"/>
        <v/>
      </c>
      <c r="H16" s="11" t="str">
        <f t="shared" si="1"/>
        <v/>
      </c>
      <c r="I16" s="9"/>
      <c r="J16" s="9"/>
      <c r="K16" s="9"/>
      <c r="L16" s="2"/>
    </row>
    <row r="17" spans="1:12" ht="13.2" x14ac:dyDescent="0.25">
      <c r="A17" s="2"/>
      <c r="B17" s="9"/>
      <c r="C17" s="9"/>
      <c r="D17" s="8"/>
      <c r="E17" s="11" t="str">
        <f>IF($D17 = 0, "", (1 + Overview!$H$7)*$D17)</f>
        <v/>
      </c>
      <c r="F17" s="8"/>
      <c r="G17" s="11" t="str">
        <f t="shared" si="0"/>
        <v/>
      </c>
      <c r="H17" s="11" t="str">
        <f t="shared" si="1"/>
        <v/>
      </c>
      <c r="I17" s="9"/>
      <c r="J17" s="9"/>
      <c r="K17" s="9"/>
      <c r="L17" s="2"/>
    </row>
    <row r="18" spans="1:12" ht="13.2" x14ac:dyDescent="0.25">
      <c r="A18" s="2"/>
      <c r="B18" s="9"/>
      <c r="C18" s="9"/>
      <c r="D18" s="8"/>
      <c r="E18" s="11" t="str">
        <f>IF($D18 = 0, "", (1 + Overview!$H$7)*$D18)</f>
        <v/>
      </c>
      <c r="F18" s="8"/>
      <c r="G18" s="11" t="str">
        <f t="shared" si="0"/>
        <v/>
      </c>
      <c r="H18" s="11" t="str">
        <f t="shared" si="1"/>
        <v/>
      </c>
      <c r="I18" s="9"/>
      <c r="J18" s="9"/>
      <c r="K18" s="9"/>
      <c r="L18" s="2"/>
    </row>
    <row r="19" spans="1:12" ht="13.2" x14ac:dyDescent="0.25">
      <c r="A19" s="2"/>
      <c r="B19" s="9"/>
      <c r="C19" s="9"/>
      <c r="D19" s="8"/>
      <c r="E19" s="11" t="str">
        <f>IF($D19 = 0, "", (1 + Overview!$H$7)*$D19)</f>
        <v/>
      </c>
      <c r="F19" s="8"/>
      <c r="G19" s="11" t="str">
        <f t="shared" si="0"/>
        <v/>
      </c>
      <c r="H19" s="11" t="str">
        <f t="shared" si="1"/>
        <v/>
      </c>
      <c r="I19" s="9"/>
      <c r="J19" s="9"/>
      <c r="K19" s="9"/>
      <c r="L19" s="2"/>
    </row>
    <row r="20" spans="1:12" ht="13.2" x14ac:dyDescent="0.25">
      <c r="A20" s="2"/>
      <c r="B20" s="9"/>
      <c r="C20" s="9"/>
      <c r="D20" s="8"/>
      <c r="E20" s="11" t="str">
        <f>IF($D20 = 0, "", (1 + Overview!$H$7)*$D20)</f>
        <v/>
      </c>
      <c r="F20" s="8"/>
      <c r="G20" s="11" t="str">
        <f t="shared" si="0"/>
        <v/>
      </c>
      <c r="H20" s="11" t="str">
        <f t="shared" si="1"/>
        <v/>
      </c>
      <c r="I20" s="9"/>
      <c r="J20" s="9"/>
      <c r="K20" s="9"/>
      <c r="L20" s="2"/>
    </row>
    <row r="21" spans="1:12" ht="13.2" x14ac:dyDescent="0.25">
      <c r="A21" s="2"/>
      <c r="B21" s="9"/>
      <c r="C21" s="9"/>
      <c r="D21" s="8"/>
      <c r="E21" s="11" t="str">
        <f>IF($D21 = 0, "", (1 + Overview!$H$7)*$D21)</f>
        <v/>
      </c>
      <c r="F21" s="8"/>
      <c r="G21" s="11" t="str">
        <f t="shared" si="0"/>
        <v/>
      </c>
      <c r="H21" s="11" t="str">
        <f t="shared" si="1"/>
        <v/>
      </c>
      <c r="I21" s="9"/>
      <c r="J21" s="9"/>
      <c r="K21" s="9"/>
      <c r="L21" s="2"/>
    </row>
    <row r="22" spans="1:12" ht="13.2" x14ac:dyDescent="0.25">
      <c r="A22" s="2"/>
      <c r="B22" s="9"/>
      <c r="C22" s="9"/>
      <c r="D22" s="8"/>
      <c r="E22" s="11" t="str">
        <f>IF($D22 = 0, "", (1 + Overview!$H$7)*$D22)</f>
        <v/>
      </c>
      <c r="F22" s="8"/>
      <c r="G22" s="11" t="str">
        <f t="shared" si="0"/>
        <v/>
      </c>
      <c r="H22" s="11" t="str">
        <f t="shared" si="1"/>
        <v/>
      </c>
      <c r="I22" s="9"/>
      <c r="J22" s="9"/>
      <c r="K22" s="9"/>
      <c r="L22" s="2"/>
    </row>
    <row r="23" spans="1:12" ht="13.2" x14ac:dyDescent="0.25">
      <c r="A23" s="2"/>
      <c r="B23" s="9"/>
      <c r="C23" s="9"/>
      <c r="D23" s="8"/>
      <c r="E23" s="11" t="str">
        <f>IF($D23 = 0, "", (1 + Overview!$H$7)*$D23)</f>
        <v/>
      </c>
      <c r="F23" s="8"/>
      <c r="G23" s="11" t="str">
        <f t="shared" si="0"/>
        <v/>
      </c>
      <c r="H23" s="11" t="str">
        <f t="shared" si="1"/>
        <v/>
      </c>
      <c r="I23" s="9"/>
      <c r="J23" s="9"/>
      <c r="K23" s="9"/>
      <c r="L23" s="2"/>
    </row>
    <row r="24" spans="1:12" ht="13.2" x14ac:dyDescent="0.25">
      <c r="A24" s="2"/>
      <c r="B24" s="9"/>
      <c r="C24" s="9"/>
      <c r="D24" s="8"/>
      <c r="E24" s="11" t="str">
        <f>IF($D24 = 0, "", (1 + Overview!$H$7)*$D24)</f>
        <v/>
      </c>
      <c r="F24" s="8"/>
      <c r="G24" s="11" t="str">
        <f t="shared" si="0"/>
        <v/>
      </c>
      <c r="H24" s="11" t="str">
        <f t="shared" si="1"/>
        <v/>
      </c>
      <c r="I24" s="9"/>
      <c r="J24" s="9"/>
      <c r="K24" s="9"/>
      <c r="L24" s="2"/>
    </row>
    <row r="25" spans="1:12" ht="13.2" x14ac:dyDescent="0.25">
      <c r="A25" s="2"/>
      <c r="B25" s="9"/>
      <c r="C25" s="9"/>
      <c r="D25" s="8"/>
      <c r="E25" s="11" t="str">
        <f>IF($D25 = 0, "", (1 + Overview!$H$7)*$D25)</f>
        <v/>
      </c>
      <c r="F25" s="8"/>
      <c r="G25" s="11" t="str">
        <f t="shared" si="0"/>
        <v/>
      </c>
      <c r="H25" s="11" t="str">
        <f t="shared" si="1"/>
        <v/>
      </c>
      <c r="I25" s="9"/>
      <c r="J25" s="9"/>
      <c r="K25" s="9"/>
      <c r="L25" s="2"/>
    </row>
    <row r="26" spans="1:12" ht="13.2" x14ac:dyDescent="0.25">
      <c r="A26" s="2"/>
      <c r="B26" s="9"/>
      <c r="C26" s="9"/>
      <c r="D26" s="8"/>
      <c r="E26" s="11" t="str">
        <f>IF($D26 = 0, "", (1 + Overview!$H$7)*$D26)</f>
        <v/>
      </c>
      <c r="F26" s="8"/>
      <c r="G26" s="11" t="str">
        <f t="shared" si="0"/>
        <v/>
      </c>
      <c r="H26" s="11" t="str">
        <f t="shared" si="1"/>
        <v/>
      </c>
      <c r="I26" s="9"/>
      <c r="J26" s="9"/>
      <c r="K26" s="9"/>
      <c r="L26" s="2"/>
    </row>
    <row r="27" spans="1:12" ht="13.2" x14ac:dyDescent="0.25">
      <c r="A27" s="2"/>
      <c r="B27" s="9"/>
      <c r="C27" s="9"/>
      <c r="D27" s="8"/>
      <c r="E27" s="11" t="str">
        <f>IF($D27 = 0, "", (1 + Overview!$H$7)*$D27)</f>
        <v/>
      </c>
      <c r="F27" s="8"/>
      <c r="G27" s="11" t="str">
        <f t="shared" si="0"/>
        <v/>
      </c>
      <c r="H27" s="11" t="str">
        <f t="shared" si="1"/>
        <v/>
      </c>
      <c r="I27" s="9"/>
      <c r="J27" s="9"/>
      <c r="K27" s="9"/>
      <c r="L27" s="2"/>
    </row>
    <row r="28" spans="1:12" ht="13.2" x14ac:dyDescent="0.25">
      <c r="A28" s="2"/>
      <c r="B28" s="9"/>
      <c r="C28" s="9"/>
      <c r="D28" s="8"/>
      <c r="E28" s="11" t="str">
        <f>IF($D28 = 0, "", (1 + Overview!$H$7)*$D28)</f>
        <v/>
      </c>
      <c r="F28" s="8"/>
      <c r="G28" s="11" t="str">
        <f t="shared" si="0"/>
        <v/>
      </c>
      <c r="H28" s="11" t="str">
        <f t="shared" si="1"/>
        <v/>
      </c>
      <c r="I28" s="9"/>
      <c r="J28" s="9"/>
      <c r="K28" s="9"/>
      <c r="L28" s="2"/>
    </row>
    <row r="29" spans="1:12" ht="13.2" x14ac:dyDescent="0.25">
      <c r="A29" s="2"/>
      <c r="B29" s="9"/>
      <c r="C29" s="9"/>
      <c r="D29" s="8"/>
      <c r="E29" s="11" t="str">
        <f>IF($D29 = 0, "", (1 + Overview!$H$7)*$D29)</f>
        <v/>
      </c>
      <c r="F29" s="8"/>
      <c r="G29" s="11" t="str">
        <f t="shared" si="0"/>
        <v/>
      </c>
      <c r="H29" s="11" t="str">
        <f t="shared" si="1"/>
        <v/>
      </c>
      <c r="I29" s="9"/>
      <c r="J29" s="9"/>
      <c r="K29" s="9"/>
      <c r="L29" s="2"/>
    </row>
    <row r="30" spans="1:12" ht="13.2" x14ac:dyDescent="0.25">
      <c r="A30" s="2"/>
      <c r="B30" s="9"/>
      <c r="C30" s="9"/>
      <c r="D30" s="8"/>
      <c r="E30" s="11" t="str">
        <f>IF($D30 = 0, "", (1 + Overview!$H$7)*$D30)</f>
        <v/>
      </c>
      <c r="F30" s="8"/>
      <c r="G30" s="11" t="str">
        <f t="shared" si="0"/>
        <v/>
      </c>
      <c r="H30" s="11" t="str">
        <f t="shared" si="1"/>
        <v/>
      </c>
      <c r="I30" s="9"/>
      <c r="J30" s="9"/>
      <c r="K30" s="9"/>
      <c r="L30" s="2"/>
    </row>
    <row r="31" spans="1:12" ht="13.2" x14ac:dyDescent="0.25">
      <c r="A31" s="2"/>
      <c r="B31" s="9"/>
      <c r="C31" s="9"/>
      <c r="D31" s="8"/>
      <c r="E31" s="11" t="str">
        <f>IF($D31 = 0, "", (1 + Overview!$H$7)*$D31)</f>
        <v/>
      </c>
      <c r="F31" s="8"/>
      <c r="G31" s="11" t="str">
        <f t="shared" si="0"/>
        <v/>
      </c>
      <c r="H31" s="11" t="str">
        <f t="shared" si="1"/>
        <v/>
      </c>
      <c r="I31" s="9"/>
      <c r="J31" s="9"/>
      <c r="K31" s="9"/>
      <c r="L31" s="2"/>
    </row>
    <row r="32" spans="1:12" ht="13.2" x14ac:dyDescent="0.25">
      <c r="A32" s="2"/>
      <c r="B32" s="9"/>
      <c r="C32" s="9"/>
      <c r="D32" s="8"/>
      <c r="E32" s="11" t="str">
        <f>IF($D32 = 0, "", (1 + Overview!$H$7)*$D32)</f>
        <v/>
      </c>
      <c r="F32" s="8"/>
      <c r="G32" s="11" t="str">
        <f t="shared" si="0"/>
        <v/>
      </c>
      <c r="H32" s="11" t="str">
        <f t="shared" si="1"/>
        <v/>
      </c>
      <c r="I32" s="9"/>
      <c r="J32" s="9"/>
      <c r="K32" s="9"/>
      <c r="L32" s="2"/>
    </row>
    <row r="33" spans="1:12" ht="13.2" x14ac:dyDescent="0.25">
      <c r="A33" s="2"/>
      <c r="B33" s="9"/>
      <c r="C33" s="9"/>
      <c r="D33" s="8"/>
      <c r="E33" s="11" t="str">
        <f>IF($D33 = 0, "", (1 + Overview!$H$7)*$D33)</f>
        <v/>
      </c>
      <c r="F33" s="8"/>
      <c r="G33" s="11" t="str">
        <f t="shared" si="0"/>
        <v/>
      </c>
      <c r="H33" s="11" t="str">
        <f t="shared" si="1"/>
        <v/>
      </c>
      <c r="I33" s="9"/>
      <c r="J33" s="9"/>
      <c r="K33" s="9"/>
      <c r="L33" s="2"/>
    </row>
    <row r="34" spans="1:12" ht="13.2" x14ac:dyDescent="0.25">
      <c r="A34" s="2"/>
      <c r="B34" s="9"/>
      <c r="C34" s="9"/>
      <c r="D34" s="8"/>
      <c r="E34" s="11" t="str">
        <f>IF($D34 = 0, "", (1 + Overview!$H$7)*$D34)</f>
        <v/>
      </c>
      <c r="F34" s="8"/>
      <c r="G34" s="11" t="str">
        <f t="shared" si="0"/>
        <v/>
      </c>
      <c r="H34" s="11" t="str">
        <f t="shared" si="1"/>
        <v/>
      </c>
      <c r="I34" s="9"/>
      <c r="J34" s="9"/>
      <c r="K34" s="9"/>
      <c r="L34" s="2"/>
    </row>
    <row r="35" spans="1:12" ht="13.2" x14ac:dyDescent="0.25">
      <c r="A35" s="2"/>
      <c r="B35" s="9"/>
      <c r="C35" s="9"/>
      <c r="D35" s="8"/>
      <c r="E35" s="11" t="str">
        <f>IF($D35 = 0, "", (1 + Overview!$H$7)*$D35)</f>
        <v/>
      </c>
      <c r="F35" s="8"/>
      <c r="G35" s="11" t="str">
        <f t="shared" si="0"/>
        <v/>
      </c>
      <c r="H35" s="11" t="str">
        <f t="shared" si="1"/>
        <v/>
      </c>
      <c r="I35" s="9"/>
      <c r="J35" s="9"/>
      <c r="K35" s="9"/>
      <c r="L35" s="2"/>
    </row>
    <row r="36" spans="1:12" ht="13.2" x14ac:dyDescent="0.25">
      <c r="A36" s="2"/>
      <c r="B36" s="9"/>
      <c r="C36" s="9"/>
      <c r="D36" s="8"/>
      <c r="E36" s="11" t="str">
        <f>IF($D36 = 0, "", (1 + Overview!$H$7)*$D36)</f>
        <v/>
      </c>
      <c r="F36" s="8"/>
      <c r="G36" s="11" t="str">
        <f t="shared" si="0"/>
        <v/>
      </c>
      <c r="H36" s="11" t="str">
        <f t="shared" si="1"/>
        <v/>
      </c>
      <c r="I36" s="9"/>
      <c r="J36" s="9"/>
      <c r="K36" s="9"/>
      <c r="L36" s="2"/>
    </row>
    <row r="37" spans="1:12" ht="13.2" x14ac:dyDescent="0.25">
      <c r="A37" s="2"/>
      <c r="B37" s="9"/>
      <c r="C37" s="9"/>
      <c r="D37" s="8"/>
      <c r="E37" s="11" t="str">
        <f>IF($D37 = 0, "", (1 + Overview!$H$7)*$D37)</f>
        <v/>
      </c>
      <c r="F37" s="8"/>
      <c r="G37" s="11" t="str">
        <f t="shared" si="0"/>
        <v/>
      </c>
      <c r="H37" s="11" t="str">
        <f t="shared" si="1"/>
        <v/>
      </c>
      <c r="I37" s="9"/>
      <c r="J37" s="9"/>
      <c r="K37" s="9"/>
      <c r="L37" s="2"/>
    </row>
    <row r="38" spans="1:12" ht="13.2" x14ac:dyDescent="0.25">
      <c r="A38" s="2"/>
      <c r="B38" s="9"/>
      <c r="C38" s="9"/>
      <c r="D38" s="8"/>
      <c r="E38" s="11" t="str">
        <f>IF($D38 = 0, "", (1 + Overview!$H$7)*$D38)</f>
        <v/>
      </c>
      <c r="F38" s="8"/>
      <c r="G38" s="11" t="str">
        <f t="shared" si="0"/>
        <v/>
      </c>
      <c r="H38" s="11" t="str">
        <f t="shared" si="1"/>
        <v/>
      </c>
      <c r="I38" s="9"/>
      <c r="J38" s="9"/>
      <c r="K38" s="9"/>
      <c r="L38" s="2"/>
    </row>
    <row r="39" spans="1:12" ht="13.2" x14ac:dyDescent="0.25">
      <c r="A39" s="2"/>
      <c r="B39" s="9"/>
      <c r="C39" s="9"/>
      <c r="D39" s="8"/>
      <c r="E39" s="11" t="str">
        <f>IF($D39 = 0, "", (1 + Overview!$H$7)*$D39)</f>
        <v/>
      </c>
      <c r="F39" s="8"/>
      <c r="G39" s="11" t="str">
        <f t="shared" si="0"/>
        <v/>
      </c>
      <c r="H39" s="11" t="str">
        <f t="shared" si="1"/>
        <v/>
      </c>
      <c r="I39" s="9"/>
      <c r="J39" s="9"/>
      <c r="K39" s="9"/>
      <c r="L39" s="2"/>
    </row>
    <row r="40" spans="1:12" ht="3.75" customHeight="1" x14ac:dyDescent="0.25">
      <c r="A40" s="2"/>
      <c r="B40" s="2"/>
      <c r="C40" s="2"/>
      <c r="D40" s="2"/>
      <c r="E40" s="2"/>
      <c r="F40" s="2"/>
      <c r="G40" s="2"/>
      <c r="H40" s="2"/>
      <c r="I40" s="2"/>
      <c r="J40" s="2"/>
      <c r="K40" s="2"/>
      <c r="L40" s="2"/>
    </row>
  </sheetData>
  <mergeCells count="3">
    <mergeCell ref="I2:K2"/>
    <mergeCell ref="B2:C2"/>
    <mergeCell ref="D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Sensor Uncertainties</vt:lpstr>
      <vt:lpstr>Units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crsmyth</dc:creator>
  <cp:lastModifiedBy>Ross</cp:lastModifiedBy>
  <dcterms:created xsi:type="dcterms:W3CDTF">2019-11-22T23:30:43Z</dcterms:created>
  <dcterms:modified xsi:type="dcterms:W3CDTF">2020-07-16T20:56:20Z</dcterms:modified>
</cp:coreProperties>
</file>