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G:\My Drive\Aerospace\GitHub\"/>
    </mc:Choice>
  </mc:AlternateContent>
  <xr:revisionPtr revIDLastSave="0" documentId="13_ncr:1_{6878013F-428D-488E-8C77-386D486B7BCC}" xr6:coauthVersionLast="45" xr6:coauthVersionMax="45" xr10:uidLastSave="{00000000-0000-0000-0000-000000000000}"/>
  <bookViews>
    <workbookView xWindow="-108" yWindow="-108" windowWidth="23256" windowHeight="12576" xr2:uid="{00000000-000D-0000-FFFF-FFFF00000000}"/>
  </bookViews>
  <sheets>
    <sheet name="Overview" sheetId="1" r:id="rId1"/>
    <sheet name="Spacecraft" sheetId="2" r:id="rId2"/>
    <sheet name="Actuators" sheetId="10" r:id="rId3"/>
    <sheet name="Units" sheetId="11" state="hidden" r:id="rId4"/>
    <sheet name="TEMPLATE" sheetId="8"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9" i="1" l="1"/>
  <c r="C19" i="1" s="1"/>
  <c r="A18" i="1"/>
  <c r="C18" i="1" s="1" a="1"/>
  <c r="C18" i="1" s="1"/>
  <c r="A16" i="1"/>
  <c r="A14" i="1"/>
  <c r="C14" i="1" s="1"/>
  <c r="A15" i="1"/>
  <c r="C15" i="1" s="1"/>
  <c r="H1" i="11"/>
  <c r="H2" i="11"/>
  <c r="H4" i="11"/>
  <c r="C16" i="1"/>
  <c r="A13" i="1" l="1"/>
  <c r="C13" i="1" s="1"/>
  <c r="H39" i="8"/>
  <c r="G39" i="8"/>
  <c r="E39" i="8"/>
  <c r="H38" i="8"/>
  <c r="G38" i="8"/>
  <c r="E38" i="8"/>
  <c r="H37" i="8"/>
  <c r="G37" i="8"/>
  <c r="E37" i="8"/>
  <c r="H36" i="8"/>
  <c r="G36" i="8"/>
  <c r="E36" i="8"/>
  <c r="H35" i="8"/>
  <c r="G35" i="8"/>
  <c r="E35" i="8"/>
  <c r="H34" i="8"/>
  <c r="G34" i="8"/>
  <c r="E34" i="8"/>
  <c r="H33" i="8"/>
  <c r="G33" i="8"/>
  <c r="E33" i="8"/>
  <c r="H32" i="8"/>
  <c r="G32" i="8"/>
  <c r="E32" i="8"/>
  <c r="H31" i="8"/>
  <c r="G31" i="8"/>
  <c r="E31" i="8"/>
  <c r="H30" i="8"/>
  <c r="G30" i="8"/>
  <c r="E30" i="8"/>
  <c r="H29" i="8"/>
  <c r="G29" i="8"/>
  <c r="E29" i="8"/>
  <c r="H28" i="8"/>
  <c r="G28" i="8"/>
  <c r="E28" i="8"/>
  <c r="H27" i="8"/>
  <c r="G27" i="8"/>
  <c r="E27" i="8"/>
  <c r="H26" i="8"/>
  <c r="G26" i="8"/>
  <c r="E26" i="8"/>
  <c r="H25" i="8"/>
  <c r="G25" i="8"/>
  <c r="E25" i="8"/>
  <c r="H24" i="8"/>
  <c r="G24" i="8"/>
  <c r="E24" i="8"/>
  <c r="H23" i="8"/>
  <c r="G23" i="8"/>
  <c r="E23" i="8"/>
  <c r="H22" i="8"/>
  <c r="G22" i="8"/>
  <c r="E22" i="8"/>
  <c r="H21" i="8"/>
  <c r="G21" i="8"/>
  <c r="E21" i="8"/>
  <c r="H20" i="8"/>
  <c r="G20" i="8"/>
  <c r="E20" i="8"/>
  <c r="H19" i="8"/>
  <c r="G19" i="8"/>
  <c r="E19" i="8"/>
  <c r="H18" i="8"/>
  <c r="G18" i="8"/>
  <c r="E18" i="8"/>
  <c r="H17" i="8"/>
  <c r="G17" i="8"/>
  <c r="E17" i="8"/>
  <c r="H16" i="8"/>
  <c r="G16" i="8"/>
  <c r="E16" i="8"/>
  <c r="H15" i="8"/>
  <c r="G15" i="8"/>
  <c r="E15" i="8"/>
  <c r="H14" i="8"/>
  <c r="G14" i="8"/>
  <c r="E14" i="8"/>
  <c r="H13" i="8"/>
  <c r="G13" i="8"/>
  <c r="E13" i="8"/>
  <c r="H12" i="8"/>
  <c r="G12" i="8"/>
  <c r="E12" i="8"/>
  <c r="H11" i="8"/>
  <c r="G11" i="8"/>
  <c r="E11" i="8"/>
  <c r="H10" i="8"/>
  <c r="G10" i="8"/>
  <c r="E10" i="8"/>
  <c r="H9" i="8"/>
  <c r="G9" i="8"/>
  <c r="E9" i="8"/>
  <c r="H8" i="8"/>
  <c r="G8" i="8"/>
  <c r="E8" i="8"/>
  <c r="H7" i="8"/>
  <c r="G7" i="8"/>
  <c r="E7" i="8"/>
  <c r="H6" i="8"/>
  <c r="G6" i="8"/>
  <c r="E6" i="8"/>
  <c r="H5" i="8"/>
  <c r="G5" i="8"/>
  <c r="E5" i="8"/>
  <c r="H4" i="8"/>
  <c r="G4" i="8"/>
  <c r="E4" i="8"/>
  <c r="A17" i="1" l="1"/>
  <c r="C17" i="1" s="1"/>
  <c r="A20" i="1" l="1"/>
  <c r="C2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Ross</author>
  </authors>
  <commentList>
    <comment ref="J1" authorId="0" shapeId="0" xr:uid="{A9012498-0A8D-47B6-AA59-35EE6EBF570C}">
      <text>
        <r>
          <rPr>
            <b/>
            <sz val="9"/>
            <color indexed="81"/>
            <rFont val="Tahoma"/>
            <family val="2"/>
          </rPr>
          <t>Ross:</t>
        </r>
        <r>
          <rPr>
            <sz val="9"/>
            <color indexed="81"/>
            <rFont val="Tahoma"/>
            <family val="2"/>
          </rPr>
          <t xml:space="preserve">
How to use (delete this note when done):
1. Fill out the requirments table. The actual values are in column "A". You should see them as "####" now. This is so you can change the units on them if wanted. All the units you can see on the "Overview" sheet can be changed, but none of the other can without breaking something. Hide the text color of the requirments so you can no longer see them
2. Fill out the other sheet of this workbook.
3. Insert refernces of where you got the information (ICDs, CAD, internal documents, ...)
4. Fill in "notes" columns with any special info about the row's contents.
4. Cells on this sheet will highlight green if the requirments are met.
5. Fill out the revision table.
All values have example values but do not just let them be without changing them! I just entered random values, they may not even be in the righ order of magnitude. Also the formulas are almost entirely from Space Mission Analysis and Design.
Spacecraft Momentum Budget - Calculates rough momentum capabilties of spacecraft
Copyright (C) 2020 Ross Smyth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&lt;https://www.gnu.org/licenses/&gt;.
crsmyth@mtu.edu</t>
        </r>
      </text>
    </comment>
  </commentList>
</comments>
</file>

<file path=xl/sharedStrings.xml><?xml version="1.0" encoding="utf-8"?>
<sst xmlns="http://schemas.openxmlformats.org/spreadsheetml/2006/main" count="128" uniqueCount="84">
  <si>
    <t>Identification</t>
  </si>
  <si>
    <t>Properties</t>
  </si>
  <si>
    <t>Additional</t>
  </si>
  <si>
    <t>Part Name</t>
  </si>
  <si>
    <t>Item</t>
  </si>
  <si>
    <t>Revision</t>
  </si>
  <si>
    <t>Mass (g)</t>
  </si>
  <si>
    <t>Modified By</t>
  </si>
  <si>
    <t>With
Contingency (g)</t>
  </si>
  <si>
    <t>Date Modified</t>
  </si>
  <si>
    <t>Changes</t>
  </si>
  <si>
    <t>Quantity</t>
  </si>
  <si>
    <t>Combined
Mass (g)</t>
  </si>
  <si>
    <t>Type</t>
  </si>
  <si>
    <t>Reference</t>
  </si>
  <si>
    <t>Notes</t>
  </si>
  <si>
    <t>Summary</t>
  </si>
  <si>
    <t xml:space="preserve"> </t>
  </si>
  <si>
    <t>Units</t>
  </si>
  <si>
    <t>Value</t>
  </si>
  <si>
    <t>Reaction wheel</t>
  </si>
  <si>
    <t>N-m</t>
  </si>
  <si>
    <t>Momentum</t>
  </si>
  <si>
    <t>N-m-s</t>
  </si>
  <si>
    <t>Torque</t>
  </si>
  <si>
    <t>Magnetorquer X</t>
  </si>
  <si>
    <t>Magnetorquer Y</t>
  </si>
  <si>
    <t>Magnetorquer Z</t>
  </si>
  <si>
    <t>Magnetic Dipole</t>
  </si>
  <si>
    <t>m</t>
  </si>
  <si>
    <t>Orbital altitude</t>
  </si>
  <si>
    <t>Center of mass X</t>
  </si>
  <si>
    <t>Center of mass Y</t>
  </si>
  <si>
    <t>Center of mass Z</t>
  </si>
  <si>
    <t>Principal MMOI 1</t>
  </si>
  <si>
    <t>Principal MMOI 2</t>
  </si>
  <si>
    <t>Principal MMOI 3</t>
  </si>
  <si>
    <t>Figure of Merit</t>
  </si>
  <si>
    <t>Description</t>
  </si>
  <si>
    <t>s</t>
  </si>
  <si>
    <t>Degrees/s</t>
  </si>
  <si>
    <t>http://exploration.engin.umich.edu/blog/wp-content/uploads/2011/09/Springmann_etal_2010.pdf</t>
  </si>
  <si>
    <t>Initial creation</t>
  </si>
  <si>
    <t>Center of pressure X</t>
  </si>
  <si>
    <t>Center of pressure Y</t>
  </si>
  <si>
    <t>Center of pressure Z</t>
  </si>
  <si>
    <t>Geometric center of face with max area</t>
  </si>
  <si>
    <t>Largest principal MMOI</t>
  </si>
  <si>
    <t>Name</t>
  </si>
  <si>
    <t>Minimum Slew Rate</t>
  </si>
  <si>
    <t>Continuous Control Time</t>
  </si>
  <si>
    <t>Minimum Torque</t>
  </si>
  <si>
    <t>Requirements</t>
  </si>
  <si>
    <t>Baselined at ISS altitude</t>
  </si>
  <si>
    <t>Smallest principal MMOI</t>
  </si>
  <si>
    <t>RPM</t>
  </si>
  <si>
    <t>RPS</t>
  </si>
  <si>
    <t>Deg/s</t>
  </si>
  <si>
    <t>Rad/s</t>
  </si>
  <si>
    <r>
      <t>A-m</t>
    </r>
    <r>
      <rPr>
        <vertAlign val="superscript"/>
        <sz val="10"/>
        <rFont val="Arial"/>
        <family val="2"/>
      </rPr>
      <t>2</t>
    </r>
  </si>
  <si>
    <r>
      <t>kg-m</t>
    </r>
    <r>
      <rPr>
        <vertAlign val="superscript"/>
        <sz val="10"/>
        <rFont val="Arial"/>
        <family val="2"/>
      </rPr>
      <t>2</t>
    </r>
  </si>
  <si>
    <r>
      <t>kg-m</t>
    </r>
    <r>
      <rPr>
        <vertAlign val="superscript"/>
        <sz val="10"/>
        <rFont val="Arial"/>
        <family val="2"/>
      </rPr>
      <t>2</t>
    </r>
    <r>
      <rPr>
        <sz val="11"/>
        <color theme="1"/>
        <rFont val="Calibri"/>
        <family val="2"/>
        <scheme val="minor"/>
      </rPr>
      <t/>
    </r>
  </si>
  <si>
    <r>
      <t>m</t>
    </r>
    <r>
      <rPr>
        <vertAlign val="superscript"/>
        <sz val="10"/>
        <rFont val="Arial"/>
        <family val="2"/>
      </rPr>
      <t>2</t>
    </r>
  </si>
  <si>
    <t>uN-m</t>
  </si>
  <si>
    <t>Solar panel body face area</t>
  </si>
  <si>
    <t>Resisdual dipole moment</t>
  </si>
  <si>
    <t>Maximum body face area</t>
  </si>
  <si>
    <t>Aerodynamic torque</t>
  </si>
  <si>
    <t>Gravity gradient torque</t>
  </si>
  <si>
    <t>Solar pressure torque</t>
  </si>
  <si>
    <t>Residual dipole torque</t>
  </si>
  <si>
    <t>Total disturbance torque</t>
  </si>
  <si>
    <t>Max slew rate</t>
  </si>
  <si>
    <t>Max MQT torque</t>
  </si>
  <si>
    <t>Max control time</t>
  </si>
  <si>
    <t>[Spacecraft] Momentum Budget</t>
  </si>
  <si>
    <t>Current Point of Contact: [email]</t>
  </si>
  <si>
    <t>v1.0</t>
  </si>
  <si>
    <t>Coordinate of center of mass</t>
  </si>
  <si>
    <t>Can't really measure. Read paper for more info.</t>
  </si>
  <si>
    <t>Maximum momentum reaction wheel can absorb</t>
  </si>
  <si>
    <t>Maximum torque reaction wheel can output</t>
  </si>
  <si>
    <t>Total magnetic dipole moment magnetorquers can output along axis</t>
  </si>
  <si>
    <t>See note on v1.0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</si>
</sst>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m&quot;-&quot;yyyy"/>
    <numFmt numFmtId="165" formatCode="0.0E+00"/>
    <numFmt numFmtId="166" formatCode="0E+00"/>
    <numFmt numFmtId="167" formatCode="0.0000E+00"/>
  </numFmts>
  <fonts count="25" x14ac:knownFonts="1">
    <font>
      <sz val="10"/>
      <color rgb="FF000000"/>
      <name val="Arial"/>
    </font>
    <font>
      <sz val="11"/>
      <color theme="1"/>
      <name val="Calibri"/>
      <family val="2"/>
      <scheme val="minor"/>
    </font>
    <font>
      <sz val="10"/>
      <name val="Arial"/>
    </font>
    <font>
      <sz val="15"/>
      <name val="Arial"/>
    </font>
    <font>
      <sz val="12"/>
      <name val="Arial"/>
    </font>
    <font>
      <sz val="16"/>
      <color rgb="FFFFFFFF"/>
      <name val="Arial"/>
    </font>
    <font>
      <sz val="12"/>
      <color rgb="FFFFFFFF"/>
      <name val="Arial"/>
    </font>
    <font>
      <sz val="14"/>
      <color rgb="FFFFFFFF"/>
      <name val="Arial"/>
    </font>
    <font>
      <u/>
      <sz val="10"/>
      <color rgb="FF0000FF"/>
      <name val="Arial"/>
    </font>
    <font>
      <sz val="14"/>
      <name val="Arial"/>
    </font>
    <font>
      <sz val="10"/>
      <name val="Arial"/>
      <family val="2"/>
    </font>
    <font>
      <sz val="12"/>
      <color rgb="FFFFFFFF"/>
      <name val="Arial"/>
      <family val="2"/>
    </font>
    <font>
      <sz val="8"/>
      <name val="Arial"/>
    </font>
    <font>
      <sz val="12"/>
      <name val="Arial"/>
      <family val="2"/>
    </font>
    <font>
      <sz val="20"/>
      <name val="Arial"/>
      <family val="2"/>
    </font>
    <font>
      <sz val="10"/>
      <color rgb="FFFFFFFF"/>
      <name val="Arial"/>
      <family val="2"/>
    </font>
    <font>
      <sz val="10"/>
      <color rgb="FF000000"/>
      <name val="Arial"/>
      <family val="2"/>
    </font>
    <font>
      <sz val="10"/>
      <color rgb="FFCCCCCC"/>
      <name val="Arial"/>
      <family val="2"/>
    </font>
    <font>
      <vertAlign val="superscript"/>
      <sz val="10"/>
      <name val="Arial"/>
      <family val="2"/>
    </font>
    <font>
      <u/>
      <sz val="10"/>
      <color theme="10"/>
      <name val="Arial"/>
      <family val="2"/>
    </font>
    <font>
      <sz val="16"/>
      <color rgb="FFFFFFFF"/>
      <name val="Arial"/>
      <family val="2"/>
    </font>
    <font>
      <sz val="8"/>
      <name val="Arial"/>
      <family val="2"/>
    </font>
    <font>
      <sz val="14"/>
      <name val="Arial"/>
      <family val="2"/>
    </font>
    <font>
      <sz val="9"/>
      <color indexed="81"/>
      <name val="Tahoma"/>
      <family val="2"/>
    </font>
    <font>
      <b/>
      <sz val="9"/>
      <color indexed="81"/>
      <name val="Tahoma"/>
      <family val="2"/>
    </font>
  </fonts>
  <fills count="10">
    <fill>
      <patternFill patternType="none"/>
    </fill>
    <fill>
      <patternFill patternType="gray125"/>
    </fill>
    <fill>
      <patternFill patternType="solid">
        <fgColor rgb="FFCCCCCC"/>
        <bgColor rgb="FFCCCCCC"/>
      </patternFill>
    </fill>
    <fill>
      <patternFill patternType="solid">
        <fgColor rgb="FF434343"/>
        <bgColor rgb="FF434343"/>
      </patternFill>
    </fill>
    <fill>
      <patternFill patternType="solid">
        <fgColor rgb="FF6D9EEB"/>
        <bgColor rgb="FF6D9EEB"/>
      </patternFill>
    </fill>
    <fill>
      <patternFill patternType="solid">
        <fgColor rgb="FFFFD966"/>
        <bgColor rgb="FFFFD966"/>
      </patternFill>
    </fill>
    <fill>
      <patternFill patternType="solid">
        <fgColor rgb="FF8E7CC3"/>
        <bgColor rgb="FF8E7CC3"/>
      </patternFill>
    </fill>
    <fill>
      <patternFill patternType="solid">
        <fgColor rgb="FF93C47D"/>
        <bgColor rgb="FF93C47D"/>
      </patternFill>
    </fill>
    <fill>
      <patternFill patternType="solid">
        <fgColor rgb="FFF6B26B"/>
        <bgColor rgb="FFF6B26B"/>
      </patternFill>
    </fill>
    <fill>
      <patternFill patternType="solid">
        <fgColor rgb="FFCCCCCC"/>
        <bgColor indexed="64"/>
      </patternFill>
    </fill>
  </fills>
  <borders count="5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000000"/>
      </top>
      <bottom/>
      <diagonal/>
    </border>
    <border>
      <left style="thin">
        <color rgb="FF000000"/>
      </left>
      <right style="thin">
        <color rgb="FF000000"/>
      </right>
      <top style="thin">
        <color rgb="FF000000"/>
      </top>
      <bottom style="medium">
        <color indexed="64"/>
      </bottom>
      <diagonal/>
    </border>
    <border>
      <left/>
      <right style="thin">
        <color indexed="64"/>
      </right>
      <top style="thin">
        <color indexed="64"/>
      </top>
      <bottom style="thin">
        <color indexed="64"/>
      </bottom>
      <diagonal/>
    </border>
    <border>
      <left style="medium">
        <color indexed="64"/>
      </left>
      <right style="medium">
        <color rgb="FFFFFFFF"/>
      </right>
      <top style="medium">
        <color indexed="64"/>
      </top>
      <bottom style="thin">
        <color rgb="FF000000"/>
      </bottom>
      <diagonal/>
    </border>
    <border>
      <left style="medium">
        <color rgb="FFFFFFFF"/>
      </left>
      <right style="medium">
        <color rgb="FFFFFFFF"/>
      </right>
      <top style="medium">
        <color indexed="64"/>
      </top>
      <bottom style="thin">
        <color rgb="FF000000"/>
      </bottom>
      <diagonal/>
    </border>
    <border>
      <left style="medium">
        <color rgb="FFFFFFFF"/>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style="thin">
        <color indexed="64"/>
      </right>
      <top style="thin">
        <color indexed="64"/>
      </top>
      <bottom style="medium">
        <color indexed="64"/>
      </bottom>
      <diagonal/>
    </border>
    <border>
      <left style="medium">
        <color indexed="64"/>
      </left>
      <right style="thin">
        <color theme="0"/>
      </right>
      <top style="thin">
        <color rgb="FF000000"/>
      </top>
      <bottom/>
      <diagonal/>
    </border>
    <border>
      <left style="thin">
        <color rgb="FF000000"/>
      </left>
      <right style="thin">
        <color rgb="FF000000"/>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style="thin">
        <color rgb="FF000000"/>
      </right>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diagonal/>
    </border>
    <border>
      <left style="medium">
        <color indexed="64"/>
      </left>
      <right/>
      <top/>
      <bottom/>
      <diagonal/>
    </border>
    <border>
      <left/>
      <right style="medium">
        <color indexed="64"/>
      </right>
      <top/>
      <bottom/>
      <diagonal/>
    </border>
    <border>
      <left/>
      <right/>
      <top style="thin">
        <color rgb="FF000000"/>
      </top>
      <bottom/>
      <diagonal/>
    </border>
    <border>
      <left style="thin">
        <color rgb="FFFFFFFF"/>
      </left>
      <right/>
      <top style="thin">
        <color rgb="FF000000"/>
      </top>
      <bottom style="thin">
        <color rgb="FF000000"/>
      </bottom>
      <diagonal/>
    </border>
    <border>
      <left style="thin">
        <color rgb="FFFFFFFF"/>
      </left>
      <right style="thin">
        <color indexed="64"/>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s>
  <cellStyleXfs count="2">
    <xf numFmtId="0" fontId="0" fillId="0" borderId="0"/>
    <xf numFmtId="0" fontId="19" fillId="0" borderId="0" applyNumberFormat="0" applyFill="0" applyBorder="0" applyAlignment="0" applyProtection="0"/>
  </cellStyleXfs>
  <cellXfs count="132">
    <xf numFmtId="0" fontId="0" fillId="0" borderId="0" xfId="0" applyFont="1" applyAlignment="1"/>
    <xf numFmtId="0" fontId="2" fillId="3" borderId="0" xfId="0" applyFont="1" applyFill="1" applyAlignment="1"/>
    <xf numFmtId="0" fontId="2" fillId="3" borderId="0" xfId="0" applyFont="1" applyFill="1"/>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7" fillId="3" borderId="5" xfId="0" applyFont="1" applyFill="1" applyBorder="1" applyAlignment="1">
      <alignment horizontal="center" vertical="center"/>
    </xf>
    <xf numFmtId="0" fontId="6"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2" fillId="0" borderId="7" xfId="0" applyFont="1" applyBorder="1" applyAlignment="1"/>
    <xf numFmtId="0" fontId="2" fillId="0" borderId="7" xfId="0" applyFont="1" applyBorder="1"/>
    <xf numFmtId="164" fontId="2" fillId="0" borderId="7" xfId="0" applyNumberFormat="1" applyFont="1" applyBorder="1" applyAlignment="1">
      <alignment horizontal="center" vertical="center"/>
    </xf>
    <xf numFmtId="0" fontId="2" fillId="2" borderId="7" xfId="0" applyFont="1" applyFill="1" applyBorder="1"/>
    <xf numFmtId="0" fontId="8" fillId="0" borderId="7" xfId="0" applyFont="1" applyBorder="1" applyAlignment="1"/>
    <xf numFmtId="0" fontId="7" fillId="3" borderId="5" xfId="0" applyFont="1" applyFill="1" applyBorder="1" applyAlignment="1">
      <alignment horizontal="center" vertical="center"/>
    </xf>
    <xf numFmtId="0" fontId="2" fillId="0" borderId="7" xfId="0" applyFont="1" applyBorder="1" applyAlignment="1"/>
    <xf numFmtId="0" fontId="10" fillId="0" borderId="7" xfId="0" applyFont="1" applyBorder="1" applyAlignment="1"/>
    <xf numFmtId="0" fontId="10" fillId="0" borderId="7" xfId="0" applyFont="1" applyBorder="1"/>
    <xf numFmtId="0" fontId="10" fillId="0" borderId="7" xfId="0" applyFont="1" applyBorder="1" applyAlignment="1">
      <alignment horizontal="center" vertical="center"/>
    </xf>
    <xf numFmtId="0" fontId="2" fillId="0" borderId="1" xfId="0" applyFont="1" applyBorder="1"/>
    <xf numFmtId="0" fontId="7" fillId="3" borderId="11" xfId="0" applyFont="1" applyFill="1" applyBorder="1" applyAlignment="1">
      <alignment horizontal="center" vertical="center"/>
    </xf>
    <xf numFmtId="0" fontId="0" fillId="0" borderId="0" xfId="0" applyFont="1" applyAlignment="1"/>
    <xf numFmtId="0" fontId="3" fillId="5" borderId="1" xfId="0" applyFont="1" applyFill="1" applyBorder="1" applyAlignment="1">
      <alignment horizontal="center" vertical="center"/>
    </xf>
    <xf numFmtId="2" fontId="2" fillId="0" borderId="7" xfId="0" applyNumberFormat="1" applyFont="1" applyFill="1" applyBorder="1" applyAlignment="1"/>
    <xf numFmtId="0" fontId="2" fillId="0" borderId="7" xfId="0" applyFont="1" applyFill="1" applyBorder="1" applyAlignment="1"/>
    <xf numFmtId="0" fontId="2" fillId="9" borderId="0" xfId="0" applyFont="1" applyFill="1" applyBorder="1"/>
    <xf numFmtId="0" fontId="10" fillId="0" borderId="1" xfId="0" applyFont="1" applyBorder="1"/>
    <xf numFmtId="0" fontId="10" fillId="0" borderId="2" xfId="0" applyFont="1" applyBorder="1" applyAlignment="1"/>
    <xf numFmtId="165" fontId="2" fillId="0" borderId="7" xfId="0" applyNumberFormat="1" applyFont="1" applyBorder="1" applyAlignment="1"/>
    <xf numFmtId="165" fontId="2" fillId="0" borderId="7" xfId="0" applyNumberFormat="1" applyFont="1" applyBorder="1"/>
    <xf numFmtId="165" fontId="2" fillId="0" borderId="8" xfId="0" applyNumberFormat="1" applyFont="1" applyBorder="1" applyAlignment="1"/>
    <xf numFmtId="0" fontId="2" fillId="9" borderId="0" xfId="0" applyFont="1" applyFill="1" applyBorder="1" applyAlignment="1">
      <alignment horizontal="center" vertical="center"/>
    </xf>
    <xf numFmtId="164" fontId="2" fillId="9" borderId="0" xfId="0" applyNumberFormat="1" applyFont="1" applyFill="1" applyBorder="1" applyAlignment="1">
      <alignment horizontal="center" vertical="center"/>
    </xf>
    <xf numFmtId="0" fontId="2" fillId="9" borderId="0" xfId="0" applyFont="1" applyFill="1" applyBorder="1" applyAlignment="1">
      <alignment vertical="center"/>
    </xf>
    <xf numFmtId="0" fontId="11" fillId="3" borderId="5"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6" fillId="3" borderId="16" xfId="0" applyFont="1" applyFill="1" applyBorder="1" applyAlignment="1">
      <alignment horizontal="center" vertical="center"/>
    </xf>
    <xf numFmtId="0" fontId="2" fillId="0" borderId="17" xfId="0" applyFont="1" applyBorder="1" applyAlignment="1">
      <alignment horizontal="center" vertical="center"/>
    </xf>
    <xf numFmtId="0" fontId="10" fillId="0" borderId="18" xfId="0" applyFont="1" applyBorder="1" applyAlignment="1">
      <alignment vertical="center"/>
    </xf>
    <xf numFmtId="0" fontId="2" fillId="0" borderId="19" xfId="0" applyFont="1" applyBorder="1" applyAlignment="1">
      <alignment horizontal="center" vertical="center"/>
    </xf>
    <xf numFmtId="0" fontId="2" fillId="0" borderId="12" xfId="0" applyFont="1" applyBorder="1" applyAlignment="1">
      <alignment horizontal="center" vertical="center"/>
    </xf>
    <xf numFmtId="164" fontId="2" fillId="0" borderId="12" xfId="0" applyNumberFormat="1" applyFont="1" applyBorder="1" applyAlignment="1">
      <alignment horizontal="center" vertical="center"/>
    </xf>
    <xf numFmtId="0" fontId="2" fillId="0" borderId="20" xfId="0" applyFont="1" applyBorder="1" applyAlignment="1">
      <alignment vertical="center"/>
    </xf>
    <xf numFmtId="0" fontId="13" fillId="0" borderId="27" xfId="0" applyFont="1" applyBorder="1" applyAlignment="1"/>
    <xf numFmtId="11" fontId="4" fillId="0" borderId="13" xfId="0" applyNumberFormat="1" applyFont="1" applyBorder="1" applyAlignment="1">
      <alignment vertical="center"/>
    </xf>
    <xf numFmtId="0" fontId="11" fillId="3" borderId="38" xfId="0" applyFont="1" applyFill="1" applyBorder="1" applyAlignment="1">
      <alignment horizontal="center" vertical="center"/>
    </xf>
    <xf numFmtId="0" fontId="13" fillId="0" borderId="25" xfId="0" applyFont="1" applyBorder="1" applyAlignment="1">
      <alignment vertical="center"/>
    </xf>
    <xf numFmtId="0" fontId="16" fillId="0" borderId="24" xfId="0" applyFont="1" applyBorder="1" applyAlignment="1">
      <alignment horizontal="left"/>
    </xf>
    <xf numFmtId="0" fontId="16" fillId="0" borderId="24" xfId="0" applyFont="1" applyBorder="1" applyAlignment="1">
      <alignment horizontal="left" vertical="center" wrapText="1"/>
    </xf>
    <xf numFmtId="0" fontId="16" fillId="0" borderId="26" xfId="0" applyFont="1" applyBorder="1" applyAlignment="1">
      <alignment horizontal="left" vertical="center" wrapText="1"/>
    </xf>
    <xf numFmtId="11" fontId="13" fillId="0" borderId="37" xfId="0" applyNumberFormat="1" applyFont="1" applyBorder="1" applyAlignment="1">
      <alignment vertical="center"/>
    </xf>
    <xf numFmtId="0" fontId="2" fillId="2" borderId="0" xfId="0" applyFont="1" applyFill="1" applyBorder="1"/>
    <xf numFmtId="165" fontId="2" fillId="0" borderId="39" xfId="0" applyNumberFormat="1" applyFont="1" applyBorder="1" applyAlignment="1"/>
    <xf numFmtId="0" fontId="15" fillId="3" borderId="18" xfId="0" applyFont="1" applyFill="1" applyBorder="1" applyAlignment="1">
      <alignment horizontal="center" vertical="center"/>
    </xf>
    <xf numFmtId="2" fontId="10" fillId="0" borderId="18" xfId="0" applyNumberFormat="1" applyFont="1" applyBorder="1" applyAlignment="1"/>
    <xf numFmtId="2" fontId="10" fillId="0" borderId="20" xfId="0" applyNumberFormat="1" applyFont="1" applyBorder="1" applyAlignment="1"/>
    <xf numFmtId="0" fontId="10" fillId="0" borderId="42" xfId="0" applyFont="1" applyBorder="1" applyAlignment="1"/>
    <xf numFmtId="2" fontId="10" fillId="0" borderId="44" xfId="0" applyNumberFormat="1" applyFont="1" applyBorder="1" applyAlignment="1"/>
    <xf numFmtId="165" fontId="10" fillId="0" borderId="12" xfId="0" applyNumberFormat="1" applyFont="1" applyBorder="1"/>
    <xf numFmtId="2" fontId="10" fillId="0" borderId="20" xfId="0" applyNumberFormat="1" applyFont="1" applyBorder="1"/>
    <xf numFmtId="0" fontId="16" fillId="0" borderId="0" xfId="0" applyFont="1" applyAlignment="1"/>
    <xf numFmtId="165" fontId="0" fillId="0" borderId="0" xfId="0" applyNumberFormat="1" applyFont="1" applyAlignment="1"/>
    <xf numFmtId="166" fontId="16" fillId="0" borderId="0" xfId="0" applyNumberFormat="1" applyFont="1" applyAlignment="1"/>
    <xf numFmtId="166" fontId="0" fillId="0" borderId="0" xfId="0" applyNumberFormat="1" applyFont="1" applyAlignment="1"/>
    <xf numFmtId="49" fontId="16" fillId="0" borderId="0" xfId="0" applyNumberFormat="1" applyFont="1" applyAlignment="1"/>
    <xf numFmtId="165" fontId="2" fillId="0" borderId="12" xfId="0" applyNumberFormat="1" applyFont="1" applyBorder="1"/>
    <xf numFmtId="0" fontId="15" fillId="3" borderId="17" xfId="0" applyFont="1" applyFill="1" applyBorder="1" applyAlignment="1">
      <alignment horizontal="center" vertical="center"/>
    </xf>
    <xf numFmtId="0" fontId="15" fillId="3" borderId="7" xfId="0" applyFont="1" applyFill="1" applyBorder="1" applyAlignment="1">
      <alignment horizontal="center" vertical="center"/>
    </xf>
    <xf numFmtId="2" fontId="10" fillId="0" borderId="7" xfId="0" applyNumberFormat="1" applyFont="1" applyFill="1" applyBorder="1" applyAlignment="1"/>
    <xf numFmtId="0" fontId="10" fillId="0" borderId="10" xfId="0" applyFont="1" applyBorder="1" applyAlignment="1"/>
    <xf numFmtId="0" fontId="19" fillId="0" borderId="10" xfId="1" applyBorder="1" applyAlignment="1"/>
    <xf numFmtId="165" fontId="2" fillId="0" borderId="7" xfId="0" applyNumberFormat="1" applyFont="1" applyFill="1" applyBorder="1" applyAlignment="1"/>
    <xf numFmtId="165" fontId="2" fillId="3" borderId="0" xfId="0" applyNumberFormat="1" applyFont="1" applyFill="1" applyAlignment="1"/>
    <xf numFmtId="165" fontId="7" fillId="3" borderId="5" xfId="0" applyNumberFormat="1" applyFont="1" applyFill="1" applyBorder="1" applyAlignment="1">
      <alignment horizontal="center" vertical="center"/>
    </xf>
    <xf numFmtId="165" fontId="2" fillId="3" borderId="0" xfId="0" applyNumberFormat="1" applyFont="1" applyFill="1"/>
    <xf numFmtId="165" fontId="2" fillId="0" borderId="9" xfId="0" applyNumberFormat="1" applyFont="1" applyBorder="1" applyAlignment="1"/>
    <xf numFmtId="0" fontId="10" fillId="0" borderId="17" xfId="0" applyFont="1" applyBorder="1" applyAlignment="1"/>
    <xf numFmtId="0" fontId="10" fillId="0" borderId="19" xfId="0" applyFont="1" applyBorder="1" applyAlignment="1"/>
    <xf numFmtId="0" fontId="10" fillId="0" borderId="43" xfId="0" applyFont="1" applyBorder="1" applyAlignment="1"/>
    <xf numFmtId="0" fontId="10" fillId="0" borderId="45" xfId="0" applyFont="1" applyBorder="1" applyAlignment="1"/>
    <xf numFmtId="0" fontId="2" fillId="2" borderId="21" xfId="0" applyFont="1" applyFill="1" applyBorder="1"/>
    <xf numFmtId="0" fontId="2" fillId="2" borderId="46" xfId="0" applyFont="1" applyFill="1" applyBorder="1"/>
    <xf numFmtId="0" fontId="2" fillId="2" borderId="47" xfId="0" applyFont="1" applyFill="1" applyBorder="1"/>
    <xf numFmtId="0" fontId="17" fillId="2" borderId="46" xfId="0" applyFont="1" applyFill="1" applyBorder="1"/>
    <xf numFmtId="165" fontId="17" fillId="9" borderId="46" xfId="0" applyNumberFormat="1" applyFont="1" applyFill="1" applyBorder="1"/>
    <xf numFmtId="0" fontId="10" fillId="2" borderId="0" xfId="0" applyFont="1" applyFill="1" applyBorder="1"/>
    <xf numFmtId="165" fontId="17" fillId="9" borderId="46" xfId="0" applyNumberFormat="1" applyFont="1" applyFill="1" applyBorder="1" applyAlignment="1"/>
    <xf numFmtId="165" fontId="17" fillId="2" borderId="46" xfId="0" applyNumberFormat="1" applyFont="1" applyFill="1" applyBorder="1"/>
    <xf numFmtId="11" fontId="17" fillId="2" borderId="46" xfId="0" applyNumberFormat="1" applyFont="1" applyFill="1" applyBorder="1"/>
    <xf numFmtId="0" fontId="2" fillId="9" borderId="46" xfId="0" applyFont="1" applyFill="1" applyBorder="1"/>
    <xf numFmtId="0" fontId="2" fillId="2" borderId="29" xfId="0" applyFont="1" applyFill="1" applyBorder="1"/>
    <xf numFmtId="0" fontId="2" fillId="2" borderId="31" xfId="0" applyFont="1" applyFill="1" applyBorder="1"/>
    <xf numFmtId="2" fontId="10" fillId="0" borderId="7" xfId="0" applyNumberFormat="1" applyFont="1" applyFill="1" applyBorder="1" applyAlignment="1" applyProtection="1"/>
    <xf numFmtId="0" fontId="7" fillId="3" borderId="49" xfId="0" applyFont="1" applyFill="1" applyBorder="1" applyAlignment="1">
      <alignment horizontal="center" vertical="center"/>
    </xf>
    <xf numFmtId="0" fontId="2" fillId="3" borderId="48" xfId="0" applyFont="1" applyFill="1" applyBorder="1"/>
    <xf numFmtId="0" fontId="20" fillId="3" borderId="4" xfId="0" applyFont="1" applyFill="1" applyBorder="1" applyAlignment="1">
      <alignment horizontal="center" vertical="center"/>
    </xf>
    <xf numFmtId="0" fontId="7" fillId="3" borderId="50" xfId="0" applyFont="1" applyFill="1" applyBorder="1" applyAlignment="1">
      <alignment horizontal="center" vertical="center"/>
    </xf>
    <xf numFmtId="167" fontId="21" fillId="9" borderId="46" xfId="0" applyNumberFormat="1" applyFont="1" applyFill="1" applyBorder="1" applyAlignment="1">
      <alignment vertical="center"/>
    </xf>
    <xf numFmtId="0" fontId="10" fillId="2" borderId="28" xfId="0" applyFont="1" applyFill="1" applyBorder="1"/>
    <xf numFmtId="0" fontId="10" fillId="9" borderId="0" xfId="0" applyFont="1" applyFill="1" applyBorder="1" applyAlignment="1">
      <alignment vertical="top" wrapText="1"/>
    </xf>
    <xf numFmtId="0" fontId="2" fillId="9" borderId="0" xfId="0" applyFont="1" applyFill="1" applyBorder="1" applyAlignment="1">
      <alignment vertical="top"/>
    </xf>
    <xf numFmtId="0" fontId="2" fillId="2" borderId="33" xfId="0" applyFont="1" applyFill="1" applyBorder="1"/>
    <xf numFmtId="0" fontId="22" fillId="8" borderId="32" xfId="0" applyFont="1" applyFill="1" applyBorder="1" applyAlignment="1">
      <alignment horizontal="center" vertical="center"/>
    </xf>
    <xf numFmtId="0" fontId="9" fillId="8" borderId="33" xfId="0" applyFont="1" applyFill="1" applyBorder="1" applyAlignment="1">
      <alignment horizontal="center" vertical="center"/>
    </xf>
    <xf numFmtId="0" fontId="9" fillId="8" borderId="34" xfId="0" applyFont="1" applyFill="1" applyBorder="1" applyAlignment="1">
      <alignment horizontal="center" vertical="center"/>
    </xf>
    <xf numFmtId="0" fontId="11" fillId="3" borderId="35" xfId="0" applyFont="1" applyFill="1" applyBorder="1" applyAlignment="1">
      <alignment horizontal="center" vertical="center"/>
    </xf>
    <xf numFmtId="0" fontId="11" fillId="3" borderId="36" xfId="0" applyFont="1" applyFill="1" applyBorder="1" applyAlignment="1">
      <alignment horizontal="center" vertical="center"/>
    </xf>
    <xf numFmtId="0" fontId="2" fillId="2" borderId="30" xfId="0" applyFont="1" applyFill="1" applyBorder="1"/>
    <xf numFmtId="0" fontId="2" fillId="2" borderId="0" xfId="0" applyFont="1" applyFill="1" applyBorder="1"/>
    <xf numFmtId="0" fontId="0" fillId="0" borderId="0" xfId="0" applyFont="1" applyBorder="1" applyAlignment="1"/>
    <xf numFmtId="0" fontId="4" fillId="7" borderId="40" xfId="0" applyFont="1" applyFill="1" applyBorder="1" applyAlignment="1">
      <alignment horizontal="center" vertical="center"/>
    </xf>
    <xf numFmtId="0" fontId="2" fillId="0" borderId="41" xfId="0" applyFont="1" applyBorder="1"/>
    <xf numFmtId="0" fontId="2" fillId="0" borderId="23" xfId="0" applyFont="1" applyBorder="1"/>
    <xf numFmtId="0" fontId="14" fillId="4" borderId="21" xfId="0" applyFont="1" applyFill="1" applyBorder="1" applyAlignment="1">
      <alignment horizontal="center" vertical="center"/>
    </xf>
    <xf numFmtId="0" fontId="2" fillId="0" borderId="22" xfId="0" applyFont="1" applyBorder="1"/>
    <xf numFmtId="0" fontId="2" fillId="0" borderId="28" xfId="0" applyFont="1" applyBorder="1"/>
    <xf numFmtId="0" fontId="2" fillId="0" borderId="29" xfId="0" applyFont="1" applyBorder="1"/>
    <xf numFmtId="0" fontId="2" fillId="0" borderId="30" xfId="0" applyFont="1" applyBorder="1"/>
    <xf numFmtId="0" fontId="2" fillId="0" borderId="31" xfId="0" applyFont="1" applyBorder="1"/>
    <xf numFmtId="0" fontId="0" fillId="9" borderId="0" xfId="0" applyFont="1" applyFill="1" applyBorder="1" applyAlignment="1"/>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2" fillId="0" borderId="3" xfId="0" applyFont="1" applyBorder="1"/>
    <xf numFmtId="0" fontId="3" fillId="6" borderId="1" xfId="0" applyFont="1" applyFill="1" applyBorder="1" applyAlignment="1">
      <alignment horizontal="center" vertical="center"/>
    </xf>
    <xf numFmtId="0" fontId="2" fillId="0" borderId="2" xfId="0" applyFont="1" applyBorder="1"/>
    <xf numFmtId="0" fontId="2" fillId="3" borderId="0" xfId="0" applyFont="1" applyFill="1" applyAlignment="1">
      <alignment horizontal="center"/>
    </xf>
    <xf numFmtId="0" fontId="3" fillId="6" borderId="51" xfId="0" applyFont="1" applyFill="1" applyBorder="1" applyAlignment="1">
      <alignment horizontal="center" vertical="center"/>
    </xf>
    <xf numFmtId="0" fontId="3" fillId="6" borderId="52" xfId="0" applyFont="1" applyFill="1" applyBorder="1" applyAlignment="1">
      <alignment horizontal="center" vertical="center"/>
    </xf>
    <xf numFmtId="0" fontId="2" fillId="3" borderId="53" xfId="0" applyFont="1" applyFill="1" applyBorder="1" applyAlignment="1">
      <alignment horizontal="center"/>
    </xf>
    <xf numFmtId="0" fontId="3" fillId="5" borderId="1" xfId="0" applyFont="1" applyFill="1" applyBorder="1" applyAlignment="1">
      <alignment horizontal="center" vertical="center"/>
    </xf>
  </cellXfs>
  <cellStyles count="2">
    <cellStyle name="Hyperlink" xfId="1" builtinId="8"/>
    <cellStyle name="Normal" xfId="0" builtinId="0"/>
  </cellStyles>
  <dxfs count="8">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s>
  <tableStyles count="0" defaultTableStyle="TableStyleMedium2" defaultPivotStyle="PivotStyleLight16"/>
  <colors>
    <mruColors>
      <color rgb="FFCC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J53"/>
  <sheetViews>
    <sheetView showGridLines="0" tabSelected="1" zoomScaleNormal="100" workbookViewId="0">
      <selection activeCell="I15" sqref="I15"/>
    </sheetView>
  </sheetViews>
  <sheetFormatPr defaultColWidth="0" defaultRowHeight="15.75" customHeight="1" zeroHeight="1" x14ac:dyDescent="0.25"/>
  <cols>
    <col min="1" max="1" width="3.6640625" customWidth="1"/>
    <col min="2" max="2" width="28.6640625" customWidth="1"/>
    <col min="3" max="3" width="13.6640625" customWidth="1"/>
    <col min="4" max="4" width="21.5546875" customWidth="1"/>
    <col min="5" max="5" width="3.6640625" customWidth="1"/>
    <col min="6" max="6" width="14.44140625" customWidth="1"/>
    <col min="7" max="8" width="18" customWidth="1"/>
    <col min="9" max="9" width="35.88671875" customWidth="1"/>
    <col min="10" max="10" width="4.88671875" customWidth="1"/>
    <col min="11" max="16384" width="14.44140625" hidden="1"/>
  </cols>
  <sheetData>
    <row r="1" spans="1:10" ht="18.75" customHeight="1" thickBot="1" x14ac:dyDescent="0.3">
      <c r="A1" s="80"/>
      <c r="B1" s="101"/>
      <c r="C1" s="101"/>
      <c r="D1" s="101"/>
      <c r="E1" s="101"/>
      <c r="F1" s="101"/>
      <c r="G1" s="101"/>
      <c r="H1" s="101"/>
      <c r="I1" s="101"/>
      <c r="J1" s="98" t="s">
        <v>77</v>
      </c>
    </row>
    <row r="2" spans="1:10" ht="13.2" x14ac:dyDescent="0.25">
      <c r="A2" s="81"/>
      <c r="B2" s="113" t="s">
        <v>75</v>
      </c>
      <c r="C2" s="114"/>
      <c r="D2" s="114"/>
      <c r="E2" s="114"/>
      <c r="F2" s="114"/>
      <c r="G2" s="114"/>
      <c r="H2" s="114"/>
      <c r="I2" s="115"/>
      <c r="J2" s="82"/>
    </row>
    <row r="3" spans="1:10" ht="13.8" thickBot="1" x14ac:dyDescent="0.3">
      <c r="A3" s="81"/>
      <c r="B3" s="116"/>
      <c r="C3" s="117"/>
      <c r="D3" s="117"/>
      <c r="E3" s="117"/>
      <c r="F3" s="117"/>
      <c r="G3" s="117"/>
      <c r="H3" s="117"/>
      <c r="I3" s="118"/>
      <c r="J3" s="82"/>
    </row>
    <row r="4" spans="1:10" ht="13.8" thickBot="1" x14ac:dyDescent="0.3">
      <c r="A4" s="81"/>
      <c r="B4" s="108"/>
      <c r="C4" s="109"/>
      <c r="D4" s="109"/>
      <c r="E4" s="51"/>
      <c r="F4" s="108"/>
      <c r="G4" s="119"/>
      <c r="H4" s="119"/>
      <c r="I4" s="119"/>
      <c r="J4" s="82"/>
    </row>
    <row r="5" spans="1:10" ht="15" x14ac:dyDescent="0.25">
      <c r="A5" s="81"/>
      <c r="B5" s="120" t="s">
        <v>52</v>
      </c>
      <c r="C5" s="121"/>
      <c r="D5" s="112"/>
      <c r="E5" s="51"/>
      <c r="F5" s="34" t="s">
        <v>5</v>
      </c>
      <c r="G5" s="35" t="s">
        <v>7</v>
      </c>
      <c r="H5" s="35" t="s">
        <v>9</v>
      </c>
      <c r="I5" s="36" t="s">
        <v>10</v>
      </c>
      <c r="J5" s="82"/>
    </row>
    <row r="6" spans="1:10" ht="15" x14ac:dyDescent="0.25">
      <c r="A6" s="83"/>
      <c r="B6" s="45" t="s">
        <v>48</v>
      </c>
      <c r="C6" s="105" t="s">
        <v>37</v>
      </c>
      <c r="D6" s="106"/>
      <c r="E6" s="51"/>
      <c r="F6" s="37">
        <v>1</v>
      </c>
      <c r="G6" s="17" t="s">
        <v>83</v>
      </c>
      <c r="H6" s="10"/>
      <c r="I6" s="38" t="s">
        <v>42</v>
      </c>
      <c r="J6" s="82"/>
    </row>
    <row r="7" spans="1:10" ht="13.2" customHeight="1" x14ac:dyDescent="0.25">
      <c r="A7" s="97">
        <v>9.9999999999999995E-7</v>
      </c>
      <c r="B7" s="47" t="s">
        <v>51</v>
      </c>
      <c r="C7" s="44">
        <v>6.0000000000000002E-6</v>
      </c>
      <c r="D7" s="46" t="s">
        <v>21</v>
      </c>
      <c r="E7" s="51"/>
      <c r="F7" s="37"/>
      <c r="G7" s="17"/>
      <c r="H7" s="10"/>
      <c r="I7" s="38"/>
      <c r="J7" s="82"/>
    </row>
    <row r="8" spans="1:10" s="20" customFormat="1" ht="13.2" customHeight="1" x14ac:dyDescent="0.25">
      <c r="A8" s="97">
        <v>0.5</v>
      </c>
      <c r="B8" s="48" t="s">
        <v>49</v>
      </c>
      <c r="C8" s="44">
        <v>1.1000000000000001</v>
      </c>
      <c r="D8" s="46" t="s">
        <v>40</v>
      </c>
      <c r="E8" s="51"/>
      <c r="F8" s="37"/>
      <c r="G8" s="17"/>
      <c r="H8" s="10"/>
      <c r="I8" s="38"/>
      <c r="J8" s="82"/>
    </row>
    <row r="9" spans="1:10" ht="13.2" customHeight="1" thickBot="1" x14ac:dyDescent="0.3">
      <c r="A9" s="97">
        <v>1000</v>
      </c>
      <c r="B9" s="49" t="s">
        <v>50</v>
      </c>
      <c r="C9" s="50">
        <v>1450</v>
      </c>
      <c r="D9" s="43" t="s">
        <v>39</v>
      </c>
      <c r="E9" s="51"/>
      <c r="F9" s="39"/>
      <c r="G9" s="40"/>
      <c r="H9" s="41"/>
      <c r="I9" s="42"/>
      <c r="J9" s="82"/>
    </row>
    <row r="10" spans="1:10" ht="13.8" thickBot="1" x14ac:dyDescent="0.3">
      <c r="A10" s="83"/>
      <c r="B10" s="108"/>
      <c r="C10" s="109"/>
      <c r="D10" s="109"/>
      <c r="E10" s="51"/>
      <c r="F10" s="30"/>
      <c r="G10" s="30"/>
      <c r="H10" s="31"/>
      <c r="I10" s="32"/>
      <c r="J10" s="82"/>
    </row>
    <row r="11" spans="1:10" ht="15" x14ac:dyDescent="0.25">
      <c r="A11" s="81"/>
      <c r="B11" s="110" t="s">
        <v>16</v>
      </c>
      <c r="C11" s="111"/>
      <c r="D11" s="112"/>
      <c r="E11" s="51"/>
      <c r="F11" s="99"/>
      <c r="G11" s="100"/>
      <c r="H11" s="100"/>
      <c r="I11" s="100"/>
      <c r="J11" s="82"/>
    </row>
    <row r="12" spans="1:10" ht="13.2" x14ac:dyDescent="0.25">
      <c r="A12" s="83"/>
      <c r="B12" s="66" t="s">
        <v>38</v>
      </c>
      <c r="C12" s="67" t="s">
        <v>19</v>
      </c>
      <c r="D12" s="53" t="s">
        <v>18</v>
      </c>
      <c r="E12" s="51"/>
      <c r="F12" s="100"/>
      <c r="G12" s="100"/>
      <c r="H12" s="100"/>
      <c r="I12" s="100"/>
      <c r="J12" s="82"/>
    </row>
    <row r="13" spans="1:10" ht="15" customHeight="1" x14ac:dyDescent="0.25">
      <c r="A13" s="84">
        <f>0.5 * 2.5 * Spacecraft!$C$14 * SQRT(0.000000000066743 * 5.9723E+24 / (Spacecraft!$C$4+6378136.6))^2 * 2.488 * ((-131.25 + 0.00299 * Spacecraft!$C$4 + 273.1) / 216.6)^-11.388 / (0.2869 * (-131.25 + 0.00299 * Spacecraft!$C$4 + 273.1)) * SQRT(SUM((Spacecraft!$C$5-Spacecraft!$C$8)^2, (Spacecraft!$C$6-Spacecraft!$C$9)^2, (Spacecraft!$C$7-Spacecraft!$C$10)^2))</f>
        <v>5.6707295459036574E-7</v>
      </c>
      <c r="B13" s="76" t="s">
        <v>67</v>
      </c>
      <c r="C13" s="28">
        <f>CONVERT(A13, "N", LEFT(D13, FIND("-", D13)-1)) * CONVERT(1, "m", RIGHT(D13,  LEN(D13) - FIND("-", D13)))</f>
        <v>0.56707295459036577</v>
      </c>
      <c r="D13" s="54" t="s">
        <v>63</v>
      </c>
      <c r="E13" s="85"/>
      <c r="F13" s="100"/>
      <c r="G13" s="100"/>
      <c r="H13" s="100"/>
      <c r="I13" s="100"/>
      <c r="J13" s="82"/>
    </row>
    <row r="14" spans="1:10" ht="15" customHeight="1" x14ac:dyDescent="0.25">
      <c r="A14" s="86">
        <f>(3 * 398600000000000) / (2 * (Spacecraft!$C$4 + 6378136.6)^3) *ABS(Spacecraft!$C$11-Spacecraft!$C$12)</f>
        <v>1.286216875720058E-7</v>
      </c>
      <c r="B14" s="76" t="s">
        <v>68</v>
      </c>
      <c r="C14" s="28">
        <f t="shared" ref="C14:C16" si="0">CONVERT(A14, "N", LEFT(D14, FIND("-", D14)-1)) * CONVERT(1, "m", RIGHT(D14,  LEN(D14) - FIND("-", D14)))</f>
        <v>0.12862168757200579</v>
      </c>
      <c r="D14" s="54" t="s">
        <v>63</v>
      </c>
      <c r="E14" s="51"/>
      <c r="F14" s="100"/>
      <c r="G14" s="100"/>
      <c r="H14" s="100"/>
      <c r="I14" s="100"/>
      <c r="J14" s="82"/>
    </row>
    <row r="15" spans="1:10" ht="15" customHeight="1" x14ac:dyDescent="0.25">
      <c r="A15" s="86">
        <f xml:space="preserve"> 1364 / 299792458 * Spacecraft!$C$14 * 2 * SQRT(SUM((Spacecraft!$C$5-Spacecraft!$C$8)^2, (Spacecraft!$C$6-Spacecraft!$C$9)^2, (Spacecraft!$C$7-Spacecraft!$C$10)^2))</f>
        <v>1.35275703108865E-7</v>
      </c>
      <c r="B15" s="76" t="s">
        <v>69</v>
      </c>
      <c r="C15" s="28">
        <f t="shared" si="0"/>
        <v>0.135275703108865</v>
      </c>
      <c r="D15" s="54" t="s">
        <v>63</v>
      </c>
      <c r="E15" s="51"/>
      <c r="F15" s="100"/>
      <c r="G15" s="100"/>
      <c r="H15" s="100"/>
      <c r="I15" s="100"/>
      <c r="J15" s="82"/>
    </row>
    <row r="16" spans="1:10" ht="15.6" customHeight="1" thickBot="1" x14ac:dyDescent="0.3">
      <c r="A16" s="86">
        <f>2 * 7960000000000000 / (Spacecraft!$C$4 + 6378136.6)^3 * Spacecraft!C$15</f>
        <v>4.8924981868595618E-7</v>
      </c>
      <c r="B16" s="77" t="s">
        <v>70</v>
      </c>
      <c r="C16" s="65">
        <f t="shared" si="0"/>
        <v>0.48924981868595618</v>
      </c>
      <c r="D16" s="55" t="s">
        <v>63</v>
      </c>
      <c r="E16" s="51"/>
      <c r="F16" s="100"/>
      <c r="G16" s="100"/>
      <c r="H16" s="100"/>
      <c r="I16" s="100"/>
      <c r="J16" s="82"/>
    </row>
    <row r="17" spans="1:10" s="20" customFormat="1" ht="13.2" x14ac:dyDescent="0.25">
      <c r="A17" s="87">
        <f>SUM(A13:A16)</f>
        <v>1.3202201639571926E-6</v>
      </c>
      <c r="B17" s="56" t="s">
        <v>71</v>
      </c>
      <c r="C17" s="52">
        <f>CONVERT(A17, "N", LEFT(D17, FIND("-", D17)-1)) * CONVERT(1, "m", RIGHT(D17,  LEN(D17) - FIND("-", D17)))</f>
        <v>1.3202201639571927</v>
      </c>
      <c r="D17" s="57" t="s">
        <v>63</v>
      </c>
      <c r="E17" s="51"/>
      <c r="F17" s="100"/>
      <c r="G17" s="100"/>
      <c r="H17" s="100"/>
      <c r="I17" s="100"/>
      <c r="J17" s="82"/>
    </row>
    <row r="18" spans="1:10" ht="13.2" x14ac:dyDescent="0.25">
      <c r="A18" s="83">
        <f>(Actuators!C4 - SQRT(0.000000000066743 * 5.9723E+24 / (Spacecraft!C4 +6378136.6)) /  (Spacecraft!C4 +6378136.6) * Spacecraft!C13) / Spacecraft!C13 / PI() * 180</f>
        <v>5.6661632272884255</v>
      </c>
      <c r="B18" s="78" t="s">
        <v>72</v>
      </c>
      <c r="C18" s="75">
        <f t="array" ref="C18">A18/INDEX(Units!$H$1:$H$4,MATCH(TRUE,EXACT(Overview!D18,Units!$G$1:$G$4),0))</f>
        <v>5.6661632272884255</v>
      </c>
      <c r="D18" s="57" t="s">
        <v>57</v>
      </c>
      <c r="E18" s="51"/>
      <c r="F18" s="100"/>
      <c r="G18" s="100"/>
      <c r="H18" s="100"/>
      <c r="I18" s="100"/>
      <c r="J18" s="82"/>
    </row>
    <row r="19" spans="1:10" ht="13.2" x14ac:dyDescent="0.25">
      <c r="A19" s="83">
        <f>2 * 7960000000000000 / (Spacecraft!C4 +6378136.6)^3 * MIN(Actuators!C7:C8)</f>
        <v>4.8924981868595616E-6</v>
      </c>
      <c r="B19" s="79" t="s">
        <v>73</v>
      </c>
      <c r="C19" s="29">
        <f>CONVERT(A19, "N", LEFT(D19, FIND("-", D19)-1)) * CONVERT(1, "m", RIGHT(D19,  LEN(D19) - FIND("-", D19)))</f>
        <v>4.8924981868595614</v>
      </c>
      <c r="D19" s="54" t="s">
        <v>63</v>
      </c>
      <c r="E19" s="51"/>
      <c r="F19" s="100"/>
      <c r="G19" s="100"/>
      <c r="H19" s="100"/>
      <c r="I19" s="100"/>
      <c r="J19" s="82"/>
    </row>
    <row r="20" spans="1:10" ht="13.8" thickBot="1" x14ac:dyDescent="0.3">
      <c r="A20" s="88">
        <f>(Actuators!C4 - (C8 / 180 * PI()) * Spacecraft!C13) / A17</f>
        <v>6120.2957229399135</v>
      </c>
      <c r="B20" s="77" t="s">
        <v>74</v>
      </c>
      <c r="C20" s="58">
        <f>CONVERT(A20,"s",D20)</f>
        <v>6120.2957229399135</v>
      </c>
      <c r="D20" s="59" t="s">
        <v>39</v>
      </c>
      <c r="E20" s="51"/>
      <c r="F20" s="100"/>
      <c r="G20" s="100"/>
      <c r="H20" s="100"/>
      <c r="I20" s="100"/>
      <c r="J20" s="82"/>
    </row>
    <row r="21" spans="1:10" ht="13.8" thickBot="1" x14ac:dyDescent="0.3">
      <c r="A21" s="89"/>
      <c r="B21" s="24"/>
      <c r="C21" s="24"/>
      <c r="D21" s="24"/>
      <c r="E21" s="24"/>
      <c r="F21" s="24"/>
      <c r="G21" s="51"/>
      <c r="H21" s="51"/>
      <c r="I21" s="51"/>
      <c r="J21" s="82"/>
    </row>
    <row r="22" spans="1:10" ht="18" thickBot="1" x14ac:dyDescent="0.3">
      <c r="A22" s="81"/>
      <c r="B22" s="102" t="s">
        <v>76</v>
      </c>
      <c r="C22" s="103"/>
      <c r="D22" s="103"/>
      <c r="E22" s="103"/>
      <c r="F22" s="103"/>
      <c r="G22" s="103"/>
      <c r="H22" s="103"/>
      <c r="I22" s="104"/>
      <c r="J22" s="82"/>
    </row>
    <row r="23" spans="1:10" ht="18.75" customHeight="1" thickBot="1" x14ac:dyDescent="0.3">
      <c r="A23" s="90"/>
      <c r="B23" s="107"/>
      <c r="C23" s="107"/>
      <c r="D23" s="107"/>
      <c r="E23" s="107"/>
      <c r="F23" s="107"/>
      <c r="G23" s="107"/>
      <c r="H23" s="107"/>
      <c r="I23" s="107"/>
      <c r="J23" s="91"/>
    </row>
    <row r="24" spans="1:10" ht="15.75" hidden="1" customHeight="1" x14ac:dyDescent="0.25"/>
    <row r="25" spans="1:10" ht="15.75" hidden="1" customHeight="1" x14ac:dyDescent="0.25"/>
    <row r="26" spans="1:10" ht="15.75" hidden="1" customHeight="1" x14ac:dyDescent="0.25"/>
    <row r="27" spans="1:10" ht="15.75" hidden="1" customHeight="1" x14ac:dyDescent="0.25"/>
    <row r="28" spans="1:10" ht="15.75" hidden="1" customHeight="1" x14ac:dyDescent="0.25"/>
    <row r="29" spans="1:10" ht="15.75" hidden="1" customHeight="1" x14ac:dyDescent="0.25"/>
    <row r="30" spans="1:10" ht="15.75" hidden="1" customHeight="1" x14ac:dyDescent="0.25"/>
    <row r="31" spans="1:10" ht="15.75" hidden="1" customHeight="1" x14ac:dyDescent="0.25"/>
    <row r="32" spans="1:10" ht="15.75" hidden="1" customHeight="1" x14ac:dyDescent="0.25"/>
    <row r="33" ht="15.75" hidden="1" customHeight="1" x14ac:dyDescent="0.25"/>
    <row r="34" ht="15.75" hidden="1" customHeight="1" x14ac:dyDescent="0.25"/>
    <row r="35" ht="15.75" hidden="1" customHeight="1" x14ac:dyDescent="0.25"/>
    <row r="36" ht="15.75" hidden="1" customHeight="1" x14ac:dyDescent="0.25"/>
    <row r="37" ht="15.75" hidden="1" customHeight="1" x14ac:dyDescent="0.25"/>
    <row r="38" ht="15.75" hidden="1" customHeight="1" x14ac:dyDescent="0.25"/>
    <row r="39" ht="15.75" hidden="1" customHeight="1" x14ac:dyDescent="0.25"/>
    <row r="40" ht="15.75" hidden="1" customHeight="1" x14ac:dyDescent="0.25"/>
    <row r="41" ht="15.75" hidden="1" customHeight="1" x14ac:dyDescent="0.25"/>
    <row r="42" ht="15.75" hidden="1" customHeight="1" x14ac:dyDescent="0.25"/>
    <row r="43" ht="15.75" hidden="1" customHeight="1" x14ac:dyDescent="0.25"/>
    <row r="44" ht="15.75" hidden="1" customHeight="1" x14ac:dyDescent="0.25"/>
    <row r="45" ht="15.75" hidden="1" customHeight="1" x14ac:dyDescent="0.25"/>
    <row r="46" ht="15.75" hidden="1" customHeight="1" x14ac:dyDescent="0.25"/>
    <row r="47" ht="15.75" hidden="1" customHeight="1" x14ac:dyDescent="0.25"/>
    <row r="48" ht="15.75" hidden="1" customHeight="1" x14ac:dyDescent="0.25"/>
    <row r="49" ht="15.75" hidden="1" customHeight="1" x14ac:dyDescent="0.25"/>
    <row r="50" ht="15.75" hidden="1" customHeight="1" x14ac:dyDescent="0.25"/>
    <row r="51" ht="15.75" hidden="1" customHeight="1" x14ac:dyDescent="0.25"/>
    <row r="52" ht="15.75" hidden="1" customHeight="1" x14ac:dyDescent="0.25"/>
    <row r="53" ht="15.75" hidden="1" customHeight="1" x14ac:dyDescent="0.25"/>
  </sheetData>
  <mergeCells count="10">
    <mergeCell ref="B1:I1"/>
    <mergeCell ref="B22:I22"/>
    <mergeCell ref="C6:D6"/>
    <mergeCell ref="B23:I23"/>
    <mergeCell ref="B10:D10"/>
    <mergeCell ref="B11:D11"/>
    <mergeCell ref="B2:I3"/>
    <mergeCell ref="B4:D4"/>
    <mergeCell ref="F4:I4"/>
    <mergeCell ref="B5:D5"/>
  </mergeCells>
  <conditionalFormatting sqref="C17">
    <cfRule type="expression" dxfId="7" priority="7">
      <formula>$C$7&lt;$A$17</formula>
    </cfRule>
    <cfRule type="expression" dxfId="6" priority="8">
      <formula>$C$7&gt;$A$17</formula>
    </cfRule>
  </conditionalFormatting>
  <conditionalFormatting sqref="C18">
    <cfRule type="expression" dxfId="5" priority="5">
      <formula>$C$8&lt;$A$18</formula>
    </cfRule>
    <cfRule type="expression" dxfId="4" priority="6">
      <formula>$C$8&gt;$A$18</formula>
    </cfRule>
  </conditionalFormatting>
  <conditionalFormatting sqref="C19">
    <cfRule type="expression" dxfId="3" priority="3">
      <formula>$C$7&lt;$A$19</formula>
    </cfRule>
    <cfRule type="expression" dxfId="2" priority="4">
      <formula>$C$7&gt;$A$19</formula>
    </cfRule>
  </conditionalFormatting>
  <conditionalFormatting sqref="C20">
    <cfRule type="expression" dxfId="1" priority="1">
      <formula>$C$9&lt;$A$20</formula>
    </cfRule>
    <cfRule type="expression" dxfId="0" priority="2">
      <formula>$C$9&gt;$A$20</formula>
    </cfRule>
  </conditionalFormatting>
  <dataValidations count="1">
    <dataValidation allowBlank="1" showInputMessage="1" showErrorMessage="1" promptTitle="Units" sqref="D13:D17 D19:D20" xr:uid="{119C4616-9890-4EFE-BB7C-74B83D9856B6}"/>
  </dataValidations>
  <pageMargins left="0.7" right="0.7" top="0.75" bottom="0.75" header="0.3" footer="0.3"/>
  <pageSetup orientation="portrait" horizontalDpi="1200" verticalDpi="1200" r:id="rId1"/>
  <ignoredErrors>
    <ignoredError sqref="C18" 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Title="Units" xr:uid="{1415B65C-F5E6-4303-8913-7E69A75288A6}">
          <x14:formula1>
            <xm:f>Units!$G$1:$G$4</xm:f>
          </x14:formula1>
          <xm:sqref>D18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7030A0"/>
    <outlinePr summaryBelow="0" summaryRight="0"/>
  </sheetPr>
  <dimension ref="A1:G55"/>
  <sheetViews>
    <sheetView showGridLines="0" workbookViewId="0">
      <selection activeCell="F43" sqref="F43"/>
    </sheetView>
  </sheetViews>
  <sheetFormatPr defaultColWidth="0" defaultRowHeight="15.75" customHeight="1" zeroHeight="1" x14ac:dyDescent="0.25"/>
  <cols>
    <col min="1" max="1" width="0.88671875" customWidth="1"/>
    <col min="2" max="2" width="21.6640625" customWidth="1"/>
    <col min="3" max="3" width="12.6640625" style="61" customWidth="1"/>
    <col min="4" max="4" width="9" customWidth="1"/>
    <col min="5" max="5" width="28.6640625" customWidth="1"/>
    <col min="6" max="6" width="43" customWidth="1"/>
    <col min="7" max="7" width="0.88671875" customWidth="1"/>
    <col min="8" max="16384" width="14.44140625" hidden="1"/>
  </cols>
  <sheetData>
    <row r="1" spans="1:7" ht="3.75" customHeight="1" x14ac:dyDescent="0.25">
      <c r="A1" s="1"/>
      <c r="B1" s="1"/>
      <c r="C1" s="72"/>
      <c r="D1" s="1"/>
      <c r="E1" s="1"/>
      <c r="F1" s="1"/>
      <c r="G1" s="2"/>
    </row>
    <row r="2" spans="1:7" ht="22.5" customHeight="1" x14ac:dyDescent="0.25">
      <c r="A2" s="1"/>
      <c r="B2" s="122" t="s">
        <v>1</v>
      </c>
      <c r="C2" s="123"/>
      <c r="D2" s="124"/>
      <c r="E2" s="125" t="s">
        <v>2</v>
      </c>
      <c r="F2" s="124"/>
      <c r="G2" s="126"/>
    </row>
    <row r="3" spans="1:7" ht="17.399999999999999" x14ac:dyDescent="0.25">
      <c r="A3" s="1"/>
      <c r="B3" s="33" t="s">
        <v>38</v>
      </c>
      <c r="C3" s="73" t="s">
        <v>19</v>
      </c>
      <c r="D3" s="6" t="s">
        <v>18</v>
      </c>
      <c r="E3" s="19" t="s">
        <v>14</v>
      </c>
      <c r="F3" s="93" t="s">
        <v>15</v>
      </c>
      <c r="G3" s="94"/>
    </row>
    <row r="4" spans="1:7" ht="13.2" x14ac:dyDescent="0.25">
      <c r="A4" s="2"/>
      <c r="B4" s="18" t="s">
        <v>30</v>
      </c>
      <c r="C4" s="71">
        <v>500000</v>
      </c>
      <c r="D4" s="14" t="s">
        <v>29</v>
      </c>
      <c r="E4" s="69"/>
      <c r="F4" s="26" t="s">
        <v>53</v>
      </c>
      <c r="G4" s="2"/>
    </row>
    <row r="5" spans="1:7" s="20" customFormat="1" ht="13.2" x14ac:dyDescent="0.25">
      <c r="A5" s="2"/>
      <c r="B5" s="18" t="s">
        <v>31</v>
      </c>
      <c r="C5" s="71">
        <v>-0.01</v>
      </c>
      <c r="D5" s="14" t="s">
        <v>29</v>
      </c>
      <c r="E5" s="15"/>
      <c r="F5" s="26" t="s">
        <v>78</v>
      </c>
      <c r="G5" s="2"/>
    </row>
    <row r="6" spans="1:7" s="20" customFormat="1" ht="13.2" x14ac:dyDescent="0.25">
      <c r="A6" s="2"/>
      <c r="B6" s="9" t="s">
        <v>32</v>
      </c>
      <c r="C6" s="71">
        <v>0.01</v>
      </c>
      <c r="D6" s="14" t="s">
        <v>29</v>
      </c>
      <c r="E6" s="15"/>
      <c r="F6" s="26" t="s">
        <v>78</v>
      </c>
      <c r="G6" s="2"/>
    </row>
    <row r="7" spans="1:7" s="20" customFormat="1" ht="13.2" x14ac:dyDescent="0.25">
      <c r="A7" s="2"/>
      <c r="B7" s="9" t="s">
        <v>33</v>
      </c>
      <c r="C7" s="71">
        <v>0.01</v>
      </c>
      <c r="D7" s="14" t="s">
        <v>29</v>
      </c>
      <c r="E7" s="15"/>
      <c r="F7" s="26" t="s">
        <v>78</v>
      </c>
      <c r="G7" s="2"/>
    </row>
    <row r="8" spans="1:7" ht="13.2" x14ac:dyDescent="0.25">
      <c r="A8" s="2"/>
      <c r="B8" s="25" t="s">
        <v>43</v>
      </c>
      <c r="C8" s="71">
        <v>1E-3</v>
      </c>
      <c r="D8" s="14" t="s">
        <v>29</v>
      </c>
      <c r="E8" s="15"/>
      <c r="F8" s="26" t="s">
        <v>46</v>
      </c>
      <c r="G8" s="2"/>
    </row>
    <row r="9" spans="1:7" ht="13.2" x14ac:dyDescent="0.25">
      <c r="A9" s="2"/>
      <c r="B9" s="16" t="s">
        <v>44</v>
      </c>
      <c r="C9" s="71">
        <v>0.02</v>
      </c>
      <c r="D9" s="14" t="s">
        <v>29</v>
      </c>
      <c r="E9" s="15"/>
      <c r="F9" s="26" t="s">
        <v>46</v>
      </c>
      <c r="G9" s="2"/>
    </row>
    <row r="10" spans="1:7" ht="13.2" x14ac:dyDescent="0.25">
      <c r="A10" s="2"/>
      <c r="B10" s="16" t="s">
        <v>45</v>
      </c>
      <c r="C10" s="71">
        <v>0.01</v>
      </c>
      <c r="D10" s="14" t="s">
        <v>29</v>
      </c>
      <c r="E10" s="15"/>
      <c r="F10" s="26" t="s">
        <v>46</v>
      </c>
      <c r="G10" s="2"/>
    </row>
    <row r="11" spans="1:7" ht="15.6" x14ac:dyDescent="0.25">
      <c r="A11" s="2"/>
      <c r="B11" s="9" t="s">
        <v>34</v>
      </c>
      <c r="C11" s="71">
        <v>0.03</v>
      </c>
      <c r="D11" s="15" t="s">
        <v>60</v>
      </c>
      <c r="E11" s="15"/>
      <c r="F11" s="15" t="s">
        <v>54</v>
      </c>
      <c r="G11" s="2"/>
    </row>
    <row r="12" spans="1:7" ht="15.6" x14ac:dyDescent="0.25">
      <c r="A12" s="2"/>
      <c r="B12" s="9" t="s">
        <v>35</v>
      </c>
      <c r="C12" s="71">
        <v>0.1</v>
      </c>
      <c r="D12" s="15" t="s">
        <v>60</v>
      </c>
      <c r="E12" s="15"/>
      <c r="F12" s="8" t="s">
        <v>17</v>
      </c>
      <c r="G12" s="2"/>
    </row>
    <row r="13" spans="1:7" ht="16.2" x14ac:dyDescent="0.3">
      <c r="A13" s="2"/>
      <c r="B13" s="9" t="s">
        <v>36</v>
      </c>
      <c r="C13" s="71">
        <v>0.1</v>
      </c>
      <c r="D13" s="15" t="s">
        <v>61</v>
      </c>
      <c r="E13" s="15"/>
      <c r="F13" s="16" t="s">
        <v>47</v>
      </c>
      <c r="G13" s="2"/>
    </row>
    <row r="14" spans="1:7" ht="15.6" x14ac:dyDescent="0.25">
      <c r="A14" s="2"/>
      <c r="B14" s="16" t="s">
        <v>66</v>
      </c>
      <c r="C14" s="27">
        <v>1</v>
      </c>
      <c r="D14" s="15" t="s">
        <v>62</v>
      </c>
      <c r="E14" s="16"/>
      <c r="F14" s="16" t="s">
        <v>64</v>
      </c>
      <c r="G14" s="2"/>
    </row>
    <row r="15" spans="1:7" ht="15.6" x14ac:dyDescent="0.25">
      <c r="A15" s="2"/>
      <c r="B15" s="16" t="s">
        <v>65</v>
      </c>
      <c r="C15" s="27">
        <v>0.01</v>
      </c>
      <c r="D15" s="68" t="s">
        <v>59</v>
      </c>
      <c r="E15" s="9" t="s">
        <v>41</v>
      </c>
      <c r="F15" s="16" t="s">
        <v>79</v>
      </c>
      <c r="G15" s="2"/>
    </row>
    <row r="16" spans="1:7" ht="13.2" hidden="1" x14ac:dyDescent="0.25">
      <c r="A16" s="2"/>
      <c r="B16" s="8"/>
      <c r="C16" s="27"/>
      <c r="D16" s="8"/>
      <c r="E16" s="9"/>
      <c r="F16" s="9"/>
      <c r="G16" s="2"/>
    </row>
    <row r="17" spans="1:7" ht="13.2" hidden="1" x14ac:dyDescent="0.25">
      <c r="A17" s="2"/>
      <c r="B17" s="8"/>
      <c r="C17" s="27"/>
      <c r="D17" s="8"/>
      <c r="E17" s="9"/>
      <c r="F17" s="9"/>
      <c r="G17" s="2"/>
    </row>
    <row r="18" spans="1:7" ht="13.2" hidden="1" x14ac:dyDescent="0.25">
      <c r="A18" s="2"/>
      <c r="B18" s="8"/>
      <c r="C18" s="27"/>
      <c r="D18" s="8"/>
      <c r="E18" s="9"/>
      <c r="F18" s="9"/>
      <c r="G18" s="2"/>
    </row>
    <row r="19" spans="1:7" ht="13.2" hidden="1" x14ac:dyDescent="0.25">
      <c r="A19" s="2"/>
      <c r="B19" s="8"/>
      <c r="C19" s="27"/>
      <c r="D19" s="8"/>
      <c r="E19" s="9"/>
      <c r="F19" s="9"/>
      <c r="G19" s="2"/>
    </row>
    <row r="20" spans="1:7" ht="13.2" hidden="1" x14ac:dyDescent="0.25">
      <c r="A20" s="2"/>
      <c r="B20" s="8"/>
      <c r="C20" s="27"/>
      <c r="D20" s="8"/>
      <c r="E20" s="9"/>
      <c r="F20" s="9"/>
      <c r="G20" s="2"/>
    </row>
    <row r="21" spans="1:7" ht="13.2" hidden="1" x14ac:dyDescent="0.25">
      <c r="A21" s="2"/>
      <c r="B21" s="8"/>
      <c r="C21" s="27"/>
      <c r="D21" s="8"/>
      <c r="E21" s="9"/>
      <c r="F21" s="9"/>
      <c r="G21" s="2"/>
    </row>
    <row r="22" spans="1:7" ht="13.2" hidden="1" x14ac:dyDescent="0.25">
      <c r="A22" s="2"/>
      <c r="B22" s="8"/>
      <c r="C22" s="27"/>
      <c r="D22" s="8"/>
      <c r="E22" s="9"/>
      <c r="F22" s="9"/>
      <c r="G22" s="2"/>
    </row>
    <row r="23" spans="1:7" ht="13.2" hidden="1" x14ac:dyDescent="0.25">
      <c r="A23" s="2"/>
      <c r="B23" s="8"/>
      <c r="C23" s="27"/>
      <c r="D23" s="8"/>
      <c r="E23" s="9"/>
      <c r="F23" s="9"/>
      <c r="G23" s="2"/>
    </row>
    <row r="24" spans="1:7" ht="13.2" hidden="1" x14ac:dyDescent="0.25">
      <c r="A24" s="2"/>
      <c r="B24" s="8"/>
      <c r="C24" s="27"/>
      <c r="D24" s="8"/>
      <c r="E24" s="9"/>
      <c r="F24" s="9"/>
      <c r="G24" s="2"/>
    </row>
    <row r="25" spans="1:7" ht="13.2" hidden="1" x14ac:dyDescent="0.25">
      <c r="A25" s="2"/>
      <c r="B25" s="8"/>
      <c r="C25" s="27"/>
      <c r="D25" s="8"/>
      <c r="E25" s="9"/>
      <c r="F25" s="9"/>
      <c r="G25" s="2"/>
    </row>
    <row r="26" spans="1:7" ht="13.2" hidden="1" x14ac:dyDescent="0.25">
      <c r="A26" s="2"/>
      <c r="B26" s="8"/>
      <c r="C26" s="27"/>
      <c r="D26" s="8"/>
      <c r="E26" s="9"/>
      <c r="F26" s="9"/>
      <c r="G26" s="2"/>
    </row>
    <row r="27" spans="1:7" ht="13.2" hidden="1" x14ac:dyDescent="0.25">
      <c r="A27" s="2"/>
      <c r="B27" s="8"/>
      <c r="C27" s="27"/>
      <c r="D27" s="8"/>
      <c r="E27" s="9"/>
      <c r="F27" s="9"/>
      <c r="G27" s="2"/>
    </row>
    <row r="28" spans="1:7" ht="13.2" hidden="1" x14ac:dyDescent="0.25">
      <c r="A28" s="2"/>
      <c r="B28" s="8"/>
      <c r="C28" s="27"/>
      <c r="D28" s="8"/>
      <c r="E28" s="9"/>
      <c r="F28" s="9"/>
      <c r="G28" s="2"/>
    </row>
    <row r="29" spans="1:7" ht="13.2" hidden="1" x14ac:dyDescent="0.25">
      <c r="A29" s="2"/>
      <c r="B29" s="8"/>
      <c r="C29" s="27"/>
      <c r="D29" s="8"/>
      <c r="E29" s="9"/>
      <c r="F29" s="9"/>
      <c r="G29" s="2"/>
    </row>
    <row r="30" spans="1:7" ht="13.2" hidden="1" x14ac:dyDescent="0.25">
      <c r="A30" s="2"/>
      <c r="B30" s="8"/>
      <c r="C30" s="27"/>
      <c r="D30" s="8"/>
      <c r="E30" s="9"/>
      <c r="F30" s="9"/>
      <c r="G30" s="2"/>
    </row>
    <row r="31" spans="1:7" ht="13.2" hidden="1" x14ac:dyDescent="0.25">
      <c r="A31" s="2"/>
      <c r="B31" s="8"/>
      <c r="C31" s="27"/>
      <c r="D31" s="8"/>
      <c r="E31" s="9"/>
      <c r="F31" s="9"/>
      <c r="G31" s="2"/>
    </row>
    <row r="32" spans="1:7" ht="13.2" hidden="1" x14ac:dyDescent="0.25">
      <c r="A32" s="2"/>
      <c r="B32" s="8"/>
      <c r="C32" s="27"/>
      <c r="D32" s="8"/>
      <c r="E32" s="9"/>
      <c r="F32" s="9"/>
      <c r="G32" s="2"/>
    </row>
    <row r="33" spans="1:7" ht="13.2" hidden="1" x14ac:dyDescent="0.25">
      <c r="A33" s="2"/>
      <c r="B33" s="8"/>
      <c r="C33" s="27"/>
      <c r="D33" s="8"/>
      <c r="E33" s="9"/>
      <c r="F33" s="9"/>
      <c r="G33" s="2"/>
    </row>
    <row r="34" spans="1:7" ht="13.2" hidden="1" x14ac:dyDescent="0.25">
      <c r="A34" s="2"/>
      <c r="B34" s="8"/>
      <c r="C34" s="27"/>
      <c r="D34" s="8"/>
      <c r="E34" s="9"/>
      <c r="F34" s="9"/>
      <c r="G34" s="2"/>
    </row>
    <row r="35" spans="1:7" ht="13.2" hidden="1" x14ac:dyDescent="0.25">
      <c r="A35" s="2"/>
      <c r="B35" s="8"/>
      <c r="C35" s="27"/>
      <c r="D35" s="8"/>
      <c r="E35" s="9"/>
      <c r="F35" s="9"/>
      <c r="G35" s="2"/>
    </row>
    <row r="36" spans="1:7" ht="13.2" hidden="1" x14ac:dyDescent="0.25">
      <c r="A36" s="2"/>
      <c r="B36" s="8"/>
      <c r="C36" s="27"/>
      <c r="D36" s="8"/>
      <c r="E36" s="9"/>
      <c r="F36" s="9"/>
      <c r="G36" s="2"/>
    </row>
    <row r="37" spans="1:7" ht="13.2" hidden="1" x14ac:dyDescent="0.25">
      <c r="A37" s="2"/>
      <c r="B37" s="8"/>
      <c r="C37" s="27"/>
      <c r="D37" s="8"/>
      <c r="E37" s="9"/>
      <c r="F37" s="9"/>
      <c r="G37" s="2"/>
    </row>
    <row r="38" spans="1:7" ht="13.2" hidden="1" x14ac:dyDescent="0.25">
      <c r="A38" s="2"/>
      <c r="B38" s="8"/>
      <c r="C38" s="27"/>
      <c r="D38" s="8"/>
      <c r="E38" s="9"/>
      <c r="F38" s="9"/>
      <c r="G38" s="2"/>
    </row>
    <row r="39" spans="1:7" ht="13.2" hidden="1" x14ac:dyDescent="0.25">
      <c r="A39" s="2"/>
      <c r="B39" s="8"/>
      <c r="C39" s="27"/>
      <c r="D39" s="8"/>
      <c r="E39" s="9"/>
      <c r="F39" s="9"/>
      <c r="G39" s="2"/>
    </row>
    <row r="40" spans="1:7" ht="13.2" hidden="1" x14ac:dyDescent="0.25">
      <c r="A40" s="2"/>
      <c r="B40" s="8"/>
      <c r="C40" s="27"/>
      <c r="D40" s="8"/>
      <c r="E40" s="9"/>
      <c r="F40" s="9"/>
      <c r="G40" s="2"/>
    </row>
    <row r="41" spans="1:7" ht="13.2" hidden="1" x14ac:dyDescent="0.25">
      <c r="A41" s="2"/>
      <c r="B41" s="8"/>
      <c r="C41" s="27"/>
      <c r="D41" s="8"/>
      <c r="E41" s="9"/>
      <c r="F41" s="9"/>
      <c r="G41" s="2"/>
    </row>
    <row r="42" spans="1:7" ht="13.2" hidden="1" x14ac:dyDescent="0.25">
      <c r="A42" s="2"/>
      <c r="B42" s="8"/>
      <c r="C42" s="27"/>
      <c r="D42" s="8"/>
      <c r="E42" s="9"/>
      <c r="F42" s="9"/>
      <c r="G42" s="2"/>
    </row>
    <row r="43" spans="1:7" ht="3.6" customHeight="1" x14ac:dyDescent="0.25">
      <c r="A43" s="2"/>
      <c r="B43" s="2"/>
      <c r="C43" s="74"/>
      <c r="D43" s="2"/>
      <c r="E43" s="2"/>
      <c r="F43" s="2"/>
      <c r="G43" s="2"/>
    </row>
    <row r="44" spans="1:7" ht="15.75" hidden="1" customHeight="1" x14ac:dyDescent="0.25"/>
    <row r="45" spans="1:7" ht="15.75" hidden="1" customHeight="1" x14ac:dyDescent="0.25"/>
    <row r="46" spans="1:7" ht="15.75" hidden="1" customHeight="1" x14ac:dyDescent="0.25"/>
    <row r="47" spans="1:7" ht="15.75" hidden="1" customHeight="1" x14ac:dyDescent="0.25"/>
    <row r="48" spans="1:7" ht="15.75" hidden="1" customHeight="1" x14ac:dyDescent="0.25"/>
    <row r="49" ht="15.75" hidden="1" customHeight="1" x14ac:dyDescent="0.25"/>
    <row r="50" ht="15.75" hidden="1" customHeight="1" x14ac:dyDescent="0.25"/>
    <row r="51" ht="15.75" hidden="1" customHeight="1" x14ac:dyDescent="0.25"/>
    <row r="52" ht="15.75" hidden="1" customHeight="1" x14ac:dyDescent="0.25"/>
    <row r="53" ht="15.75" hidden="1" customHeight="1" x14ac:dyDescent="0.25"/>
    <row r="54" ht="15.75" hidden="1" customHeight="1" x14ac:dyDescent="0.25"/>
    <row r="55" ht="15.75" hidden="1" customHeight="1" x14ac:dyDescent="0.25"/>
  </sheetData>
  <protectedRanges>
    <protectedRange sqref="C4:C15 E4:F15" name="Range2"/>
    <protectedRange algorithmName="SHA-512" hashValue="O8ufqOb86yPPnVCemZ5wMKRyLqGzvvaNivX/NB5OajYLbGLzDx4JjCoOmIB7LTQXJFOsollUSI2VqulXO0+yxQ==" saltValue="UE2qft1UZe0TGBAvvNjouA==" spinCount="100000" sqref="D4:D15" name="Range1"/>
  </protectedRanges>
  <mergeCells count="2">
    <mergeCell ref="B2:D2"/>
    <mergeCell ref="E2:G2"/>
  </mergeCells>
  <phoneticPr fontId="1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EC18-2C8E-4C56-8B07-0EE3D5A6263A}">
  <sheetPr codeName="Sheet4">
    <tabColor rgb="FF00B0F0"/>
    <outlinePr summaryBelow="0" summaryRight="0"/>
  </sheetPr>
  <dimension ref="A1:H64"/>
  <sheetViews>
    <sheetView showGridLines="0" workbookViewId="0">
      <selection activeCell="F8" sqref="F8"/>
    </sheetView>
  </sheetViews>
  <sheetFormatPr defaultColWidth="0" defaultRowHeight="15.75" customHeight="1" zeroHeight="1" x14ac:dyDescent="0.25"/>
  <cols>
    <col min="1" max="1" width="0.88671875" style="20" customWidth="1"/>
    <col min="2" max="2" width="39.44140625" style="20" customWidth="1"/>
    <col min="3" max="3" width="11.6640625" style="61" bestFit="1" customWidth="1"/>
    <col min="4" max="4" width="11.6640625" style="20" customWidth="1"/>
    <col min="5" max="5" width="18" style="20" customWidth="1"/>
    <col min="6" max="6" width="28.6640625" style="20" customWidth="1"/>
    <col min="7" max="7" width="43" style="20" customWidth="1"/>
    <col min="8" max="8" width="0.88671875" style="20" customWidth="1"/>
    <col min="9" max="16384" width="14.44140625" style="20" hidden="1"/>
  </cols>
  <sheetData>
    <row r="1" spans="1:8" ht="3.75" customHeight="1" x14ac:dyDescent="0.25">
      <c r="A1" s="127"/>
      <c r="B1" s="127"/>
      <c r="C1" s="127"/>
      <c r="D1" s="127"/>
      <c r="E1" s="127"/>
      <c r="F1" s="127"/>
      <c r="G1" s="127"/>
      <c r="H1" s="127"/>
    </row>
    <row r="2" spans="1:8" ht="22.5" customHeight="1" x14ac:dyDescent="0.25">
      <c r="A2" s="130"/>
      <c r="B2" s="21" t="s">
        <v>0</v>
      </c>
      <c r="C2" s="122" t="s">
        <v>1</v>
      </c>
      <c r="D2" s="123"/>
      <c r="E2" s="128" t="s">
        <v>2</v>
      </c>
      <c r="F2" s="129"/>
      <c r="G2" s="129"/>
      <c r="H2" s="127"/>
    </row>
    <row r="3" spans="1:8" ht="20.399999999999999" x14ac:dyDescent="0.25">
      <c r="A3" s="130"/>
      <c r="B3" s="95" t="s">
        <v>3</v>
      </c>
      <c r="C3" s="73" t="s">
        <v>19</v>
      </c>
      <c r="D3" s="13" t="s">
        <v>18</v>
      </c>
      <c r="E3" s="13" t="s">
        <v>13</v>
      </c>
      <c r="F3" s="19" t="s">
        <v>14</v>
      </c>
      <c r="G3" s="96" t="s">
        <v>15</v>
      </c>
      <c r="H3" s="127"/>
    </row>
    <row r="4" spans="1:8" ht="13.2" x14ac:dyDescent="0.25">
      <c r="A4" s="130"/>
      <c r="B4" s="14" t="s">
        <v>20</v>
      </c>
      <c r="C4" s="71">
        <v>0.01</v>
      </c>
      <c r="D4" s="22" t="s">
        <v>23</v>
      </c>
      <c r="E4" s="18" t="s">
        <v>22</v>
      </c>
      <c r="F4" s="70"/>
      <c r="G4" s="26" t="s">
        <v>80</v>
      </c>
      <c r="H4" s="127"/>
    </row>
    <row r="5" spans="1:8" ht="13.2" x14ac:dyDescent="0.25">
      <c r="A5" s="130"/>
      <c r="B5" s="14" t="s">
        <v>20</v>
      </c>
      <c r="C5" s="71">
        <v>1E-3</v>
      </c>
      <c r="D5" s="22" t="s">
        <v>21</v>
      </c>
      <c r="E5" s="18" t="s">
        <v>24</v>
      </c>
      <c r="F5" s="70"/>
      <c r="G5" s="26" t="s">
        <v>81</v>
      </c>
      <c r="H5" s="127"/>
    </row>
    <row r="6" spans="1:8" ht="15.6" x14ac:dyDescent="0.25">
      <c r="A6" s="130"/>
      <c r="B6" s="15" t="s">
        <v>25</v>
      </c>
      <c r="C6" s="71">
        <v>0.1</v>
      </c>
      <c r="D6" s="68" t="s">
        <v>59</v>
      </c>
      <c r="E6" s="9" t="s">
        <v>28</v>
      </c>
      <c r="F6" s="70"/>
      <c r="G6" s="15" t="s">
        <v>82</v>
      </c>
      <c r="H6" s="127"/>
    </row>
    <row r="7" spans="1:8" ht="15.6" x14ac:dyDescent="0.25">
      <c r="A7" s="130"/>
      <c r="B7" s="9" t="s">
        <v>26</v>
      </c>
      <c r="C7" s="71">
        <v>0.1</v>
      </c>
      <c r="D7" s="68" t="s">
        <v>59</v>
      </c>
      <c r="E7" s="9" t="s">
        <v>28</v>
      </c>
      <c r="F7" s="70"/>
      <c r="G7" s="15" t="s">
        <v>82</v>
      </c>
      <c r="H7" s="127"/>
    </row>
    <row r="8" spans="1:8" ht="15.6" x14ac:dyDescent="0.25">
      <c r="A8" s="130"/>
      <c r="B8" s="9" t="s">
        <v>27</v>
      </c>
      <c r="C8" s="71">
        <v>0.1</v>
      </c>
      <c r="D8" s="92" t="s">
        <v>59</v>
      </c>
      <c r="E8" s="9" t="s">
        <v>28</v>
      </c>
      <c r="F8" s="70"/>
      <c r="G8" s="15" t="s">
        <v>82</v>
      </c>
      <c r="H8" s="127"/>
    </row>
    <row r="9" spans="1:8" ht="13.2" hidden="1" x14ac:dyDescent="0.25">
      <c r="A9" s="2"/>
      <c r="B9" s="9"/>
      <c r="C9" s="71"/>
      <c r="D9" s="22"/>
      <c r="E9" s="9"/>
      <c r="F9" s="12"/>
      <c r="G9" s="14"/>
      <c r="H9" s="2"/>
    </row>
    <row r="10" spans="1:8" ht="13.2" hidden="1" x14ac:dyDescent="0.25">
      <c r="A10" s="2"/>
      <c r="B10" s="9"/>
      <c r="C10" s="71"/>
      <c r="D10" s="23"/>
      <c r="E10" s="9"/>
      <c r="F10" s="9"/>
      <c r="G10" s="9"/>
      <c r="H10" s="2"/>
    </row>
    <row r="11" spans="1:8" ht="13.2" hidden="1" x14ac:dyDescent="0.25">
      <c r="A11" s="2"/>
      <c r="B11" s="9"/>
      <c r="C11" s="27"/>
      <c r="D11" s="14"/>
      <c r="E11" s="9"/>
      <c r="F11" s="9"/>
      <c r="G11" s="9"/>
      <c r="H11" s="2"/>
    </row>
    <row r="12" spans="1:8" ht="13.2" hidden="1" x14ac:dyDescent="0.25">
      <c r="A12" s="2"/>
      <c r="B12" s="9"/>
      <c r="C12" s="27"/>
      <c r="D12" s="14"/>
      <c r="E12" s="9"/>
      <c r="F12" s="9"/>
      <c r="G12" s="9"/>
      <c r="H12" s="2"/>
    </row>
    <row r="13" spans="1:8" ht="13.2" hidden="1" x14ac:dyDescent="0.25">
      <c r="A13" s="2"/>
      <c r="B13" s="9"/>
      <c r="C13" s="27"/>
      <c r="D13" s="14"/>
      <c r="E13" s="9"/>
      <c r="F13" s="9"/>
      <c r="G13" s="9"/>
      <c r="H13" s="2"/>
    </row>
    <row r="14" spans="1:8" ht="13.2" hidden="1" x14ac:dyDescent="0.25">
      <c r="A14" s="2"/>
      <c r="B14" s="9"/>
      <c r="C14" s="27"/>
      <c r="D14" s="14"/>
      <c r="E14" s="9"/>
      <c r="F14" s="9"/>
      <c r="G14" s="9"/>
      <c r="H14" s="2"/>
    </row>
    <row r="15" spans="1:8" ht="13.2" hidden="1" x14ac:dyDescent="0.25">
      <c r="A15" s="2"/>
      <c r="B15" s="9"/>
      <c r="C15" s="27"/>
      <c r="D15" s="14"/>
      <c r="E15" s="9"/>
      <c r="F15" s="9"/>
      <c r="G15" s="9"/>
      <c r="H15" s="2"/>
    </row>
    <row r="16" spans="1:8" ht="13.2" hidden="1" x14ac:dyDescent="0.25">
      <c r="A16" s="2"/>
      <c r="B16" s="9"/>
      <c r="C16" s="27"/>
      <c r="D16" s="14"/>
      <c r="E16" s="9"/>
      <c r="F16" s="9"/>
      <c r="G16" s="9"/>
      <c r="H16" s="2"/>
    </row>
    <row r="17" spans="1:8" ht="13.2" hidden="1" x14ac:dyDescent="0.25">
      <c r="A17" s="2"/>
      <c r="B17" s="9"/>
      <c r="C17" s="27"/>
      <c r="D17" s="14"/>
      <c r="E17" s="9"/>
      <c r="F17" s="9"/>
      <c r="G17" s="9"/>
      <c r="H17" s="2"/>
    </row>
    <row r="18" spans="1:8" ht="13.2" hidden="1" x14ac:dyDescent="0.25">
      <c r="A18" s="2"/>
      <c r="B18" s="9"/>
      <c r="C18" s="27"/>
      <c r="D18" s="14"/>
      <c r="E18" s="9"/>
      <c r="F18" s="9"/>
      <c r="G18" s="9"/>
      <c r="H18" s="2"/>
    </row>
    <row r="19" spans="1:8" ht="13.2" hidden="1" x14ac:dyDescent="0.25">
      <c r="A19" s="2"/>
      <c r="B19" s="9"/>
      <c r="C19" s="27"/>
      <c r="D19" s="14"/>
      <c r="E19" s="9"/>
      <c r="F19" s="9"/>
      <c r="G19" s="9"/>
      <c r="H19" s="2"/>
    </row>
    <row r="20" spans="1:8" ht="13.2" hidden="1" x14ac:dyDescent="0.25">
      <c r="A20" s="2"/>
      <c r="B20" s="9"/>
      <c r="C20" s="27"/>
      <c r="D20" s="14"/>
      <c r="E20" s="9"/>
      <c r="F20" s="9"/>
      <c r="G20" s="9"/>
      <c r="H20" s="2"/>
    </row>
    <row r="21" spans="1:8" ht="13.2" hidden="1" x14ac:dyDescent="0.25">
      <c r="A21" s="2"/>
      <c r="B21" s="9"/>
      <c r="C21" s="27"/>
      <c r="D21" s="14"/>
      <c r="E21" s="9"/>
      <c r="F21" s="9"/>
      <c r="G21" s="9"/>
      <c r="H21" s="2"/>
    </row>
    <row r="22" spans="1:8" ht="13.2" hidden="1" x14ac:dyDescent="0.25">
      <c r="A22" s="2"/>
      <c r="B22" s="9"/>
      <c r="C22" s="27"/>
      <c r="D22" s="14"/>
      <c r="E22" s="9"/>
      <c r="F22" s="9"/>
      <c r="G22" s="9"/>
      <c r="H22" s="2"/>
    </row>
    <row r="23" spans="1:8" ht="13.2" hidden="1" x14ac:dyDescent="0.25">
      <c r="A23" s="2"/>
      <c r="B23" s="9"/>
      <c r="C23" s="27"/>
      <c r="D23" s="14"/>
      <c r="E23" s="9"/>
      <c r="F23" s="9"/>
      <c r="G23" s="9"/>
      <c r="H23" s="2"/>
    </row>
    <row r="24" spans="1:8" ht="13.2" hidden="1" x14ac:dyDescent="0.25">
      <c r="A24" s="2"/>
      <c r="B24" s="9"/>
      <c r="C24" s="27"/>
      <c r="D24" s="14"/>
      <c r="E24" s="9"/>
      <c r="F24" s="9"/>
      <c r="G24" s="9"/>
      <c r="H24" s="2"/>
    </row>
    <row r="25" spans="1:8" ht="13.2" hidden="1" x14ac:dyDescent="0.25">
      <c r="A25" s="2"/>
      <c r="B25" s="9"/>
      <c r="C25" s="27"/>
      <c r="D25" s="14"/>
      <c r="E25" s="9"/>
      <c r="F25" s="9"/>
      <c r="G25" s="9"/>
      <c r="H25" s="2"/>
    </row>
    <row r="26" spans="1:8" ht="13.2" hidden="1" x14ac:dyDescent="0.25">
      <c r="A26" s="2"/>
      <c r="B26" s="9"/>
      <c r="C26" s="27"/>
      <c r="D26" s="14"/>
      <c r="E26" s="9"/>
      <c r="F26" s="9"/>
      <c r="G26" s="9"/>
      <c r="H26" s="2"/>
    </row>
    <row r="27" spans="1:8" ht="13.2" hidden="1" x14ac:dyDescent="0.25">
      <c r="A27" s="2"/>
      <c r="B27" s="9"/>
      <c r="C27" s="27"/>
      <c r="D27" s="14"/>
      <c r="E27" s="9"/>
      <c r="F27" s="9"/>
      <c r="G27" s="9"/>
      <c r="H27" s="2"/>
    </row>
    <row r="28" spans="1:8" ht="13.2" hidden="1" x14ac:dyDescent="0.25">
      <c r="A28" s="2"/>
      <c r="B28" s="9"/>
      <c r="C28" s="27"/>
      <c r="D28" s="14"/>
      <c r="E28" s="9"/>
      <c r="F28" s="9"/>
      <c r="G28" s="9"/>
      <c r="H28" s="2"/>
    </row>
    <row r="29" spans="1:8" ht="13.2" hidden="1" x14ac:dyDescent="0.25">
      <c r="A29" s="2"/>
      <c r="B29" s="9"/>
      <c r="C29" s="27"/>
      <c r="D29" s="14"/>
      <c r="E29" s="9"/>
      <c r="F29" s="9"/>
      <c r="G29" s="9"/>
      <c r="H29" s="2"/>
    </row>
    <row r="30" spans="1:8" ht="13.2" hidden="1" x14ac:dyDescent="0.25">
      <c r="A30" s="2"/>
      <c r="B30" s="9"/>
      <c r="C30" s="27"/>
      <c r="D30" s="14"/>
      <c r="E30" s="9"/>
      <c r="F30" s="9"/>
      <c r="G30" s="9"/>
      <c r="H30" s="2"/>
    </row>
    <row r="31" spans="1:8" ht="13.2" hidden="1" x14ac:dyDescent="0.25">
      <c r="A31" s="2"/>
      <c r="B31" s="9"/>
      <c r="C31" s="27"/>
      <c r="D31" s="14"/>
      <c r="E31" s="9"/>
      <c r="F31" s="9"/>
      <c r="G31" s="9"/>
      <c r="H31" s="2"/>
    </row>
    <row r="32" spans="1:8" ht="13.2" hidden="1" x14ac:dyDescent="0.25">
      <c r="A32" s="2"/>
      <c r="B32" s="9"/>
      <c r="C32" s="27"/>
      <c r="D32" s="14"/>
      <c r="E32" s="9"/>
      <c r="F32" s="9"/>
      <c r="G32" s="9"/>
      <c r="H32" s="2"/>
    </row>
    <row r="33" spans="1:8" ht="13.2" hidden="1" x14ac:dyDescent="0.25">
      <c r="A33" s="2"/>
      <c r="B33" s="9"/>
      <c r="C33" s="27"/>
      <c r="D33" s="14"/>
      <c r="E33" s="9"/>
      <c r="F33" s="9"/>
      <c r="G33" s="9"/>
      <c r="H33" s="2"/>
    </row>
    <row r="34" spans="1:8" ht="13.2" hidden="1" x14ac:dyDescent="0.25">
      <c r="A34" s="2"/>
      <c r="B34" s="9"/>
      <c r="C34" s="27"/>
      <c r="D34" s="14"/>
      <c r="E34" s="9"/>
      <c r="F34" s="9"/>
      <c r="G34" s="9"/>
      <c r="H34" s="2"/>
    </row>
    <row r="35" spans="1:8" ht="13.2" hidden="1" x14ac:dyDescent="0.25">
      <c r="A35" s="2"/>
      <c r="B35" s="9"/>
      <c r="C35" s="27"/>
      <c r="D35" s="14"/>
      <c r="E35" s="9"/>
      <c r="F35" s="9"/>
      <c r="G35" s="9"/>
      <c r="H35" s="2"/>
    </row>
    <row r="36" spans="1:8" ht="13.2" hidden="1" x14ac:dyDescent="0.25">
      <c r="A36" s="2"/>
      <c r="B36" s="9"/>
      <c r="C36" s="27"/>
      <c r="D36" s="14"/>
      <c r="E36" s="9"/>
      <c r="F36" s="9"/>
      <c r="G36" s="9"/>
      <c r="H36" s="2"/>
    </row>
    <row r="37" spans="1:8" ht="13.2" hidden="1" x14ac:dyDescent="0.25">
      <c r="A37" s="2"/>
      <c r="B37" s="9"/>
      <c r="C37" s="27"/>
      <c r="D37" s="14"/>
      <c r="E37" s="9"/>
      <c r="F37" s="9"/>
      <c r="G37" s="9"/>
      <c r="H37" s="2"/>
    </row>
    <row r="38" spans="1:8" ht="13.2" hidden="1" x14ac:dyDescent="0.25">
      <c r="A38" s="2"/>
      <c r="B38" s="9"/>
      <c r="C38" s="27"/>
      <c r="D38" s="14"/>
      <c r="E38" s="9"/>
      <c r="F38" s="9"/>
      <c r="G38" s="9"/>
      <c r="H38" s="2"/>
    </row>
    <row r="39" spans="1:8" ht="13.2" hidden="1" x14ac:dyDescent="0.25">
      <c r="A39" s="2"/>
      <c r="B39" s="9"/>
      <c r="C39" s="27"/>
      <c r="D39" s="14"/>
      <c r="E39" s="9"/>
      <c r="F39" s="9"/>
      <c r="G39" s="9"/>
      <c r="H39" s="2"/>
    </row>
    <row r="40" spans="1:8" ht="3.75" customHeight="1" x14ac:dyDescent="0.25">
      <c r="A40" s="127"/>
      <c r="B40" s="127"/>
      <c r="C40" s="127"/>
      <c r="D40" s="127"/>
      <c r="E40" s="127"/>
      <c r="F40" s="127"/>
      <c r="G40" s="127"/>
      <c r="H40" s="127"/>
    </row>
    <row r="41" spans="1:8" ht="15.75" hidden="1" customHeight="1" x14ac:dyDescent="0.25"/>
    <row r="42" spans="1:8" ht="15.75" hidden="1" customHeight="1" x14ac:dyDescent="0.25"/>
    <row r="43" spans="1:8" ht="15.75" hidden="1" customHeight="1" x14ac:dyDescent="0.25"/>
    <row r="44" spans="1:8" ht="15.75" hidden="1" customHeight="1" x14ac:dyDescent="0.25"/>
    <row r="45" spans="1:8" ht="15.75" hidden="1" customHeight="1" x14ac:dyDescent="0.25"/>
    <row r="46" spans="1:8" ht="15.75" hidden="1" customHeight="1" x14ac:dyDescent="0.25"/>
    <row r="47" spans="1:8" ht="15.75" hidden="1" customHeight="1" x14ac:dyDescent="0.25"/>
    <row r="48" spans="1:8" ht="15.75" hidden="1" customHeight="1" x14ac:dyDescent="0.25"/>
    <row r="49" ht="15.75" hidden="1" customHeight="1" x14ac:dyDescent="0.25"/>
    <row r="50" ht="15.75" hidden="1" customHeight="1" x14ac:dyDescent="0.25"/>
    <row r="51" ht="15.75" hidden="1" customHeight="1" x14ac:dyDescent="0.25"/>
    <row r="52" ht="15.75" hidden="1" customHeight="1" x14ac:dyDescent="0.25"/>
    <row r="53" ht="15.75" hidden="1" customHeight="1" x14ac:dyDescent="0.25"/>
    <row r="54" ht="15.75" hidden="1" customHeight="1" x14ac:dyDescent="0.25"/>
    <row r="55" ht="15.75" hidden="1" customHeight="1" x14ac:dyDescent="0.25"/>
    <row r="56" ht="15.75" hidden="1" customHeight="1" x14ac:dyDescent="0.25"/>
    <row r="57" ht="15.75" hidden="1" customHeight="1" x14ac:dyDescent="0.25"/>
    <row r="58" ht="15.75" hidden="1" customHeight="1" x14ac:dyDescent="0.25"/>
    <row r="59" ht="15.75" hidden="1" customHeight="1" x14ac:dyDescent="0.25"/>
    <row r="60" ht="15.75" hidden="1" customHeight="1" x14ac:dyDescent="0.25"/>
    <row r="61" ht="15.75" hidden="1" customHeight="1" x14ac:dyDescent="0.25"/>
    <row r="62" ht="15.75" hidden="1" customHeight="1" x14ac:dyDescent="0.25"/>
    <row r="63" ht="15.75" hidden="1" customHeight="1" x14ac:dyDescent="0.25"/>
    <row r="64" ht="15.75" hidden="1" customHeight="1" x14ac:dyDescent="0.25"/>
  </sheetData>
  <protectedRanges>
    <protectedRange sqref="C4:C8 E4:G8" name="Range2"/>
    <protectedRange algorithmName="SHA-512" hashValue="Iw9VX4Zzj1qhwL6ex+gDGMdgEAU+SF7qa0Wep/DyYqrPtrF+7PHX4RUcyOgMtrK7/crRellyRVw6vxFpWu9+NQ==" saltValue="f+xciVAfBH48cXVeyEy2XQ==" spinCount="100000" sqref="D4:D8" name="Range1"/>
  </protectedRanges>
  <mergeCells count="6">
    <mergeCell ref="C2:D2"/>
    <mergeCell ref="A40:H40"/>
    <mergeCell ref="E2:G2"/>
    <mergeCell ref="A1:G1"/>
    <mergeCell ref="A2:A8"/>
    <mergeCell ref="H1:H8"/>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D5FE3-EB73-41CA-A1A9-C7A8775AFAB0}">
  <dimension ref="A1:H21"/>
  <sheetViews>
    <sheetView workbookViewId="0">
      <selection activeCell="E13" sqref="E13"/>
    </sheetView>
  </sheetViews>
  <sheetFormatPr defaultRowHeight="13.2" x14ac:dyDescent="0.25"/>
  <cols>
    <col min="8" max="8" width="12.33203125" bestFit="1" customWidth="1"/>
  </cols>
  <sheetData>
    <row r="1" spans="1:8" x14ac:dyDescent="0.25">
      <c r="A1" s="64"/>
      <c r="B1" s="62"/>
      <c r="D1" s="60"/>
      <c r="G1" s="60" t="s">
        <v>55</v>
      </c>
      <c r="H1">
        <f>1/360/60</f>
        <v>4.6296296296296301E-5</v>
      </c>
    </row>
    <row r="2" spans="1:8" x14ac:dyDescent="0.25">
      <c r="A2" s="64"/>
      <c r="B2" s="63"/>
      <c r="D2" s="60"/>
      <c r="G2" s="60" t="s">
        <v>56</v>
      </c>
      <c r="H2">
        <f>1/360</f>
        <v>2.7777777777777779E-3</v>
      </c>
    </row>
    <row r="3" spans="1:8" x14ac:dyDescent="0.25">
      <c r="A3" s="64"/>
      <c r="B3" s="63"/>
      <c r="D3" s="60"/>
      <c r="G3" s="60" t="s">
        <v>57</v>
      </c>
      <c r="H3">
        <v>1</v>
      </c>
    </row>
    <row r="4" spans="1:8" x14ac:dyDescent="0.25">
      <c r="A4" s="64"/>
      <c r="B4" s="63"/>
      <c r="D4" s="60"/>
      <c r="G4" s="60" t="s">
        <v>58</v>
      </c>
      <c r="H4">
        <f>PI()/180</f>
        <v>1.7453292519943295E-2</v>
      </c>
    </row>
    <row r="5" spans="1:8" x14ac:dyDescent="0.25">
      <c r="A5" s="64"/>
      <c r="B5" s="63"/>
      <c r="D5" s="60"/>
    </row>
    <row r="6" spans="1:8" x14ac:dyDescent="0.25">
      <c r="A6" s="64"/>
      <c r="B6" s="63"/>
      <c r="D6" s="60"/>
    </row>
    <row r="7" spans="1:8" x14ac:dyDescent="0.25">
      <c r="A7" s="64"/>
      <c r="B7" s="63"/>
      <c r="D7" s="60"/>
    </row>
    <row r="8" spans="1:8" x14ac:dyDescent="0.25">
      <c r="A8" s="64"/>
      <c r="B8" s="63"/>
    </row>
    <row r="9" spans="1:8" x14ac:dyDescent="0.25">
      <c r="A9" s="64"/>
      <c r="B9" s="63"/>
    </row>
    <row r="10" spans="1:8" x14ac:dyDescent="0.25">
      <c r="A10" s="64"/>
      <c r="B10" s="63"/>
    </row>
    <row r="11" spans="1:8" x14ac:dyDescent="0.25">
      <c r="A11" s="64"/>
      <c r="B11" s="63"/>
      <c r="D11" s="60"/>
    </row>
    <row r="12" spans="1:8" x14ac:dyDescent="0.25">
      <c r="A12" s="64"/>
      <c r="B12" s="63"/>
    </row>
    <row r="13" spans="1:8" x14ac:dyDescent="0.25">
      <c r="A13" s="64"/>
      <c r="B13" s="63"/>
    </row>
    <row r="14" spans="1:8" x14ac:dyDescent="0.25">
      <c r="A14" s="64"/>
      <c r="B14" s="63"/>
    </row>
    <row r="15" spans="1:8" x14ac:dyDescent="0.25">
      <c r="A15" s="64"/>
      <c r="B15" s="63"/>
    </row>
    <row r="16" spans="1:8" x14ac:dyDescent="0.25">
      <c r="A16" s="64"/>
      <c r="B16" s="63"/>
    </row>
    <row r="17" spans="1:2" x14ac:dyDescent="0.25">
      <c r="A17" s="64"/>
      <c r="B17" s="63"/>
    </row>
    <row r="18" spans="1:2" x14ac:dyDescent="0.25">
      <c r="A18" s="64"/>
      <c r="B18" s="63"/>
    </row>
    <row r="19" spans="1:2" x14ac:dyDescent="0.25">
      <c r="A19" s="64"/>
      <c r="B19" s="63"/>
    </row>
    <row r="20" spans="1:2" x14ac:dyDescent="0.25">
      <c r="A20" s="64"/>
      <c r="B20" s="63"/>
    </row>
    <row r="21" spans="1:2" x14ac:dyDescent="0.25">
      <c r="A21" s="64"/>
      <c r="B21" s="6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outlinePr summaryBelow="0" summaryRight="0"/>
  </sheetPr>
  <dimension ref="A1:L40"/>
  <sheetViews>
    <sheetView showGridLines="0" workbookViewId="0"/>
  </sheetViews>
  <sheetFormatPr defaultColWidth="14.44140625" defaultRowHeight="15.75" customHeight="1" x14ac:dyDescent="0.25"/>
  <cols>
    <col min="1" max="1" width="0.88671875" customWidth="1"/>
    <col min="2" max="2" width="39.44140625" customWidth="1"/>
    <col min="3" max="3" width="57.33203125" customWidth="1"/>
    <col min="4" max="4" width="14.44140625" customWidth="1"/>
    <col min="5" max="5" width="18.6640625" customWidth="1"/>
    <col min="6" max="6" width="10.88671875" customWidth="1"/>
    <col min="7" max="7" width="14.44140625" customWidth="1"/>
    <col min="8" max="8" width="18.6640625" customWidth="1"/>
    <col min="9" max="9" width="18" customWidth="1"/>
    <col min="10" max="10" width="28.6640625" customWidth="1"/>
    <col min="11" max="11" width="43" customWidth="1"/>
    <col min="12" max="12" width="0.88671875" customWidth="1"/>
  </cols>
  <sheetData>
    <row r="1" spans="1:12" ht="3.75" customHeight="1" x14ac:dyDescent="0.25">
      <c r="A1" s="1"/>
      <c r="B1" s="1"/>
      <c r="C1" s="1"/>
      <c r="D1" s="1"/>
      <c r="E1" s="1"/>
      <c r="F1" s="1"/>
      <c r="G1" s="1"/>
      <c r="H1" s="1"/>
      <c r="I1" s="1"/>
      <c r="J1" s="1"/>
      <c r="K1" s="1"/>
      <c r="L1" s="2"/>
    </row>
    <row r="2" spans="1:12" ht="22.5" customHeight="1" x14ac:dyDescent="0.25">
      <c r="A2" s="1"/>
      <c r="B2" s="131" t="s">
        <v>0</v>
      </c>
      <c r="C2" s="126"/>
      <c r="D2" s="122" t="s">
        <v>1</v>
      </c>
      <c r="E2" s="124"/>
      <c r="F2" s="124"/>
      <c r="G2" s="124"/>
      <c r="H2" s="126"/>
      <c r="I2" s="125" t="s">
        <v>2</v>
      </c>
      <c r="J2" s="124"/>
      <c r="K2" s="126"/>
      <c r="L2" s="2"/>
    </row>
    <row r="3" spans="1:12" ht="20.399999999999999" x14ac:dyDescent="0.25">
      <c r="A3" s="1"/>
      <c r="B3" s="3" t="s">
        <v>3</v>
      </c>
      <c r="C3" s="4" t="s">
        <v>4</v>
      </c>
      <c r="D3" s="5" t="s">
        <v>6</v>
      </c>
      <c r="E3" s="6" t="s">
        <v>8</v>
      </c>
      <c r="F3" s="6" t="s">
        <v>11</v>
      </c>
      <c r="G3" s="6" t="s">
        <v>12</v>
      </c>
      <c r="H3" s="6" t="s">
        <v>8</v>
      </c>
      <c r="I3" s="5" t="s">
        <v>13</v>
      </c>
      <c r="J3" s="5" t="s">
        <v>14</v>
      </c>
      <c r="K3" s="7" t="s">
        <v>15</v>
      </c>
      <c r="L3" s="2"/>
    </row>
    <row r="4" spans="1:12" ht="13.2" x14ac:dyDescent="0.25">
      <c r="A4" s="2"/>
      <c r="B4" s="9"/>
      <c r="C4" s="9"/>
      <c r="D4" s="8"/>
      <c r="E4" s="11" t="str">
        <f>IF($D4 = 0, "", (1 + Overview!$H$7)*$D4)</f>
        <v/>
      </c>
      <c r="F4" s="8"/>
      <c r="G4" s="11" t="str">
        <f t="shared" ref="G4:G39" si="0">IF($F4 = 0, "",$D4*$F4)</f>
        <v/>
      </c>
      <c r="H4" s="11" t="str">
        <f t="shared" ref="H4:H39" si="1">IF($F4 = 0, "",$E4*$F4)</f>
        <v/>
      </c>
      <c r="I4" s="9"/>
      <c r="J4" s="9"/>
      <c r="K4" s="9"/>
      <c r="L4" s="2"/>
    </row>
    <row r="5" spans="1:12" ht="13.2" x14ac:dyDescent="0.25">
      <c r="A5" s="2"/>
      <c r="B5" s="9"/>
      <c r="C5" s="9"/>
      <c r="D5" s="8"/>
      <c r="E5" s="11" t="str">
        <f>IF($D5 = 0, "", (1 + Overview!$H$7)*$D5)</f>
        <v/>
      </c>
      <c r="F5" s="8"/>
      <c r="G5" s="11" t="str">
        <f t="shared" si="0"/>
        <v/>
      </c>
      <c r="H5" s="11" t="str">
        <f t="shared" si="1"/>
        <v/>
      </c>
      <c r="I5" s="9"/>
      <c r="J5" s="9"/>
      <c r="K5" s="9"/>
      <c r="L5" s="2"/>
    </row>
    <row r="6" spans="1:12" ht="13.2" x14ac:dyDescent="0.25">
      <c r="A6" s="2"/>
      <c r="B6" s="9"/>
      <c r="C6" s="9"/>
      <c r="D6" s="8"/>
      <c r="E6" s="11" t="str">
        <f>IF($D6 = 0, "", (1 + Overview!$H$7)*$D6)</f>
        <v/>
      </c>
      <c r="F6" s="8"/>
      <c r="G6" s="11" t="str">
        <f t="shared" si="0"/>
        <v/>
      </c>
      <c r="H6" s="11" t="str">
        <f t="shared" si="1"/>
        <v/>
      </c>
      <c r="I6" s="9"/>
      <c r="J6" s="9"/>
      <c r="K6" s="9"/>
      <c r="L6" s="2"/>
    </row>
    <row r="7" spans="1:12" ht="13.2" x14ac:dyDescent="0.25">
      <c r="A7" s="2"/>
      <c r="B7" s="9"/>
      <c r="C7" s="9"/>
      <c r="D7" s="8"/>
      <c r="E7" s="11" t="str">
        <f>IF($D7 = 0, "", (1 + Overview!$H$7)*$D7)</f>
        <v/>
      </c>
      <c r="F7" s="8"/>
      <c r="G7" s="11" t="str">
        <f t="shared" si="0"/>
        <v/>
      </c>
      <c r="H7" s="11" t="str">
        <f t="shared" si="1"/>
        <v/>
      </c>
      <c r="I7" s="9"/>
      <c r="J7" s="9"/>
      <c r="K7" s="9"/>
      <c r="L7" s="2"/>
    </row>
    <row r="8" spans="1:12" ht="13.2" x14ac:dyDescent="0.25">
      <c r="A8" s="2"/>
      <c r="B8" s="9"/>
      <c r="C8" s="9"/>
      <c r="D8" s="8"/>
      <c r="E8" s="11" t="str">
        <f>IF($D8 = 0, "", (1 + Overview!$H$7)*$D8)</f>
        <v/>
      </c>
      <c r="F8" s="8"/>
      <c r="G8" s="11" t="str">
        <f t="shared" si="0"/>
        <v/>
      </c>
      <c r="H8" s="11" t="str">
        <f t="shared" si="1"/>
        <v/>
      </c>
      <c r="I8" s="9"/>
      <c r="J8" s="9"/>
      <c r="K8" s="9"/>
      <c r="L8" s="2"/>
    </row>
    <row r="9" spans="1:12" ht="13.2" x14ac:dyDescent="0.25">
      <c r="A9" s="2"/>
      <c r="B9" s="9"/>
      <c r="C9" s="9"/>
      <c r="D9" s="8"/>
      <c r="E9" s="11" t="str">
        <f>IF($D9 = 0, "", (1 + Overview!$H$7)*$D9)</f>
        <v/>
      </c>
      <c r="F9" s="8"/>
      <c r="G9" s="11" t="str">
        <f t="shared" si="0"/>
        <v/>
      </c>
      <c r="H9" s="11" t="str">
        <f t="shared" si="1"/>
        <v/>
      </c>
      <c r="I9" s="9"/>
      <c r="J9" s="9"/>
      <c r="K9" s="9"/>
      <c r="L9" s="2"/>
    </row>
    <row r="10" spans="1:12" ht="13.2" x14ac:dyDescent="0.25">
      <c r="A10" s="2"/>
      <c r="B10" s="9"/>
      <c r="C10" s="9"/>
      <c r="D10" s="8"/>
      <c r="E10" s="11" t="str">
        <f>IF($D10 = 0, "", (1 + Overview!$H$7)*$D10)</f>
        <v/>
      </c>
      <c r="F10" s="8"/>
      <c r="G10" s="11" t="str">
        <f t="shared" si="0"/>
        <v/>
      </c>
      <c r="H10" s="11" t="str">
        <f t="shared" si="1"/>
        <v/>
      </c>
      <c r="I10" s="9"/>
      <c r="J10" s="9"/>
      <c r="K10" s="9"/>
      <c r="L10" s="2"/>
    </row>
    <row r="11" spans="1:12" ht="13.2" x14ac:dyDescent="0.25">
      <c r="A11" s="2"/>
      <c r="B11" s="9"/>
      <c r="C11" s="9"/>
      <c r="D11" s="8"/>
      <c r="E11" s="11" t="str">
        <f>IF($D11 = 0, "", (1 + Overview!$H$7)*$D11)</f>
        <v/>
      </c>
      <c r="F11" s="8"/>
      <c r="G11" s="11" t="str">
        <f t="shared" si="0"/>
        <v/>
      </c>
      <c r="H11" s="11" t="str">
        <f t="shared" si="1"/>
        <v/>
      </c>
      <c r="I11" s="9"/>
      <c r="J11" s="9"/>
      <c r="K11" s="9"/>
      <c r="L11" s="2"/>
    </row>
    <row r="12" spans="1:12" ht="13.2" x14ac:dyDescent="0.25">
      <c r="A12" s="2"/>
      <c r="B12" s="9"/>
      <c r="C12" s="9"/>
      <c r="D12" s="8"/>
      <c r="E12" s="11" t="str">
        <f>IF($D12 = 0, "", (1 + Overview!$H$7)*$D12)</f>
        <v/>
      </c>
      <c r="F12" s="8"/>
      <c r="G12" s="11" t="str">
        <f t="shared" si="0"/>
        <v/>
      </c>
      <c r="H12" s="11" t="str">
        <f t="shared" si="1"/>
        <v/>
      </c>
      <c r="I12" s="9"/>
      <c r="J12" s="9"/>
      <c r="K12" s="9"/>
      <c r="L12" s="2"/>
    </row>
    <row r="13" spans="1:12" ht="13.2" x14ac:dyDescent="0.25">
      <c r="A13" s="2"/>
      <c r="B13" s="9"/>
      <c r="C13" s="9"/>
      <c r="D13" s="8"/>
      <c r="E13" s="11" t="str">
        <f>IF($D13 = 0, "", (1 + Overview!$H$7)*$D13)</f>
        <v/>
      </c>
      <c r="F13" s="8"/>
      <c r="G13" s="11" t="str">
        <f t="shared" si="0"/>
        <v/>
      </c>
      <c r="H13" s="11" t="str">
        <f t="shared" si="1"/>
        <v/>
      </c>
      <c r="I13" s="9"/>
      <c r="J13" s="9"/>
      <c r="K13" s="9"/>
      <c r="L13" s="2"/>
    </row>
    <row r="14" spans="1:12" ht="13.2" x14ac:dyDescent="0.25">
      <c r="A14" s="2"/>
      <c r="B14" s="9"/>
      <c r="C14" s="9"/>
      <c r="D14" s="8"/>
      <c r="E14" s="11" t="str">
        <f>IF($D14 = 0, "", (1 + Overview!$H$7)*$D14)</f>
        <v/>
      </c>
      <c r="F14" s="8"/>
      <c r="G14" s="11" t="str">
        <f t="shared" si="0"/>
        <v/>
      </c>
      <c r="H14" s="11" t="str">
        <f t="shared" si="1"/>
        <v/>
      </c>
      <c r="I14" s="9"/>
      <c r="J14" s="9"/>
      <c r="K14" s="9"/>
      <c r="L14" s="2"/>
    </row>
    <row r="15" spans="1:12" ht="13.2" x14ac:dyDescent="0.25">
      <c r="A15" s="2"/>
      <c r="B15" s="9"/>
      <c r="C15" s="9"/>
      <c r="D15" s="8"/>
      <c r="E15" s="11" t="str">
        <f>IF($D15 = 0, "", (1 + Overview!$H$7)*$D15)</f>
        <v/>
      </c>
      <c r="F15" s="8"/>
      <c r="G15" s="11" t="str">
        <f t="shared" si="0"/>
        <v/>
      </c>
      <c r="H15" s="11" t="str">
        <f t="shared" si="1"/>
        <v/>
      </c>
      <c r="I15" s="9"/>
      <c r="J15" s="9"/>
      <c r="K15" s="9"/>
      <c r="L15" s="2"/>
    </row>
    <row r="16" spans="1:12" ht="13.2" x14ac:dyDescent="0.25">
      <c r="A16" s="2"/>
      <c r="B16" s="9"/>
      <c r="C16" s="9"/>
      <c r="D16" s="8"/>
      <c r="E16" s="11" t="str">
        <f>IF($D16 = 0, "", (1 + Overview!$H$7)*$D16)</f>
        <v/>
      </c>
      <c r="F16" s="8"/>
      <c r="G16" s="11" t="str">
        <f t="shared" si="0"/>
        <v/>
      </c>
      <c r="H16" s="11" t="str">
        <f t="shared" si="1"/>
        <v/>
      </c>
      <c r="I16" s="9"/>
      <c r="J16" s="9"/>
      <c r="K16" s="9"/>
      <c r="L16" s="2"/>
    </row>
    <row r="17" spans="1:12" ht="13.2" x14ac:dyDescent="0.25">
      <c r="A17" s="2"/>
      <c r="B17" s="9"/>
      <c r="C17" s="9"/>
      <c r="D17" s="8"/>
      <c r="E17" s="11" t="str">
        <f>IF($D17 = 0, "", (1 + Overview!$H$7)*$D17)</f>
        <v/>
      </c>
      <c r="F17" s="8"/>
      <c r="G17" s="11" t="str">
        <f t="shared" si="0"/>
        <v/>
      </c>
      <c r="H17" s="11" t="str">
        <f t="shared" si="1"/>
        <v/>
      </c>
      <c r="I17" s="9"/>
      <c r="J17" s="9"/>
      <c r="K17" s="9"/>
      <c r="L17" s="2"/>
    </row>
    <row r="18" spans="1:12" ht="13.2" x14ac:dyDescent="0.25">
      <c r="A18" s="2"/>
      <c r="B18" s="9"/>
      <c r="C18" s="9"/>
      <c r="D18" s="8"/>
      <c r="E18" s="11" t="str">
        <f>IF($D18 = 0, "", (1 + Overview!$H$7)*$D18)</f>
        <v/>
      </c>
      <c r="F18" s="8"/>
      <c r="G18" s="11" t="str">
        <f t="shared" si="0"/>
        <v/>
      </c>
      <c r="H18" s="11" t="str">
        <f t="shared" si="1"/>
        <v/>
      </c>
      <c r="I18" s="9"/>
      <c r="J18" s="9"/>
      <c r="K18" s="9"/>
      <c r="L18" s="2"/>
    </row>
    <row r="19" spans="1:12" ht="13.2" x14ac:dyDescent="0.25">
      <c r="A19" s="2"/>
      <c r="B19" s="9"/>
      <c r="C19" s="9"/>
      <c r="D19" s="8"/>
      <c r="E19" s="11" t="str">
        <f>IF($D19 = 0, "", (1 + Overview!$H$7)*$D19)</f>
        <v/>
      </c>
      <c r="F19" s="8"/>
      <c r="G19" s="11" t="str">
        <f t="shared" si="0"/>
        <v/>
      </c>
      <c r="H19" s="11" t="str">
        <f t="shared" si="1"/>
        <v/>
      </c>
      <c r="I19" s="9"/>
      <c r="J19" s="9"/>
      <c r="K19" s="9"/>
      <c r="L19" s="2"/>
    </row>
    <row r="20" spans="1:12" ht="13.2" x14ac:dyDescent="0.25">
      <c r="A20" s="2"/>
      <c r="B20" s="9"/>
      <c r="C20" s="9"/>
      <c r="D20" s="8"/>
      <c r="E20" s="11" t="str">
        <f>IF($D20 = 0, "", (1 + Overview!$H$7)*$D20)</f>
        <v/>
      </c>
      <c r="F20" s="8"/>
      <c r="G20" s="11" t="str">
        <f t="shared" si="0"/>
        <v/>
      </c>
      <c r="H20" s="11" t="str">
        <f t="shared" si="1"/>
        <v/>
      </c>
      <c r="I20" s="9"/>
      <c r="J20" s="9"/>
      <c r="K20" s="9"/>
      <c r="L20" s="2"/>
    </row>
    <row r="21" spans="1:12" ht="13.2" x14ac:dyDescent="0.25">
      <c r="A21" s="2"/>
      <c r="B21" s="9"/>
      <c r="C21" s="9"/>
      <c r="D21" s="8"/>
      <c r="E21" s="11" t="str">
        <f>IF($D21 = 0, "", (1 + Overview!$H$7)*$D21)</f>
        <v/>
      </c>
      <c r="F21" s="8"/>
      <c r="G21" s="11" t="str">
        <f t="shared" si="0"/>
        <v/>
      </c>
      <c r="H21" s="11" t="str">
        <f t="shared" si="1"/>
        <v/>
      </c>
      <c r="I21" s="9"/>
      <c r="J21" s="9"/>
      <c r="K21" s="9"/>
      <c r="L21" s="2"/>
    </row>
    <row r="22" spans="1:12" ht="13.2" x14ac:dyDescent="0.25">
      <c r="A22" s="2"/>
      <c r="B22" s="9"/>
      <c r="C22" s="9"/>
      <c r="D22" s="8"/>
      <c r="E22" s="11" t="str">
        <f>IF($D22 = 0, "", (1 + Overview!$H$7)*$D22)</f>
        <v/>
      </c>
      <c r="F22" s="8"/>
      <c r="G22" s="11" t="str">
        <f t="shared" si="0"/>
        <v/>
      </c>
      <c r="H22" s="11" t="str">
        <f t="shared" si="1"/>
        <v/>
      </c>
      <c r="I22" s="9"/>
      <c r="J22" s="9"/>
      <c r="K22" s="9"/>
      <c r="L22" s="2"/>
    </row>
    <row r="23" spans="1:12" ht="13.2" x14ac:dyDescent="0.25">
      <c r="A23" s="2"/>
      <c r="B23" s="9"/>
      <c r="C23" s="9"/>
      <c r="D23" s="8"/>
      <c r="E23" s="11" t="str">
        <f>IF($D23 = 0, "", (1 + Overview!$H$7)*$D23)</f>
        <v/>
      </c>
      <c r="F23" s="8"/>
      <c r="G23" s="11" t="str">
        <f t="shared" si="0"/>
        <v/>
      </c>
      <c r="H23" s="11" t="str">
        <f t="shared" si="1"/>
        <v/>
      </c>
      <c r="I23" s="9"/>
      <c r="J23" s="9"/>
      <c r="K23" s="9"/>
      <c r="L23" s="2"/>
    </row>
    <row r="24" spans="1:12" ht="13.2" x14ac:dyDescent="0.25">
      <c r="A24" s="2"/>
      <c r="B24" s="9"/>
      <c r="C24" s="9"/>
      <c r="D24" s="8"/>
      <c r="E24" s="11" t="str">
        <f>IF($D24 = 0, "", (1 + Overview!$H$7)*$D24)</f>
        <v/>
      </c>
      <c r="F24" s="8"/>
      <c r="G24" s="11" t="str">
        <f t="shared" si="0"/>
        <v/>
      </c>
      <c r="H24" s="11" t="str">
        <f t="shared" si="1"/>
        <v/>
      </c>
      <c r="I24" s="9"/>
      <c r="J24" s="9"/>
      <c r="K24" s="9"/>
      <c r="L24" s="2"/>
    </row>
    <row r="25" spans="1:12" ht="13.2" x14ac:dyDescent="0.25">
      <c r="A25" s="2"/>
      <c r="B25" s="9"/>
      <c r="C25" s="9"/>
      <c r="D25" s="8"/>
      <c r="E25" s="11" t="str">
        <f>IF($D25 = 0, "", (1 + Overview!$H$7)*$D25)</f>
        <v/>
      </c>
      <c r="F25" s="8"/>
      <c r="G25" s="11" t="str">
        <f t="shared" si="0"/>
        <v/>
      </c>
      <c r="H25" s="11" t="str">
        <f t="shared" si="1"/>
        <v/>
      </c>
      <c r="I25" s="9"/>
      <c r="J25" s="9"/>
      <c r="K25" s="9"/>
      <c r="L25" s="2"/>
    </row>
    <row r="26" spans="1:12" ht="13.2" x14ac:dyDescent="0.25">
      <c r="A26" s="2"/>
      <c r="B26" s="9"/>
      <c r="C26" s="9"/>
      <c r="D26" s="8"/>
      <c r="E26" s="11" t="str">
        <f>IF($D26 = 0, "", (1 + Overview!$H$7)*$D26)</f>
        <v/>
      </c>
      <c r="F26" s="8"/>
      <c r="G26" s="11" t="str">
        <f t="shared" si="0"/>
        <v/>
      </c>
      <c r="H26" s="11" t="str">
        <f t="shared" si="1"/>
        <v/>
      </c>
      <c r="I26" s="9"/>
      <c r="J26" s="9"/>
      <c r="K26" s="9"/>
      <c r="L26" s="2"/>
    </row>
    <row r="27" spans="1:12" ht="13.2" x14ac:dyDescent="0.25">
      <c r="A27" s="2"/>
      <c r="B27" s="9"/>
      <c r="C27" s="9"/>
      <c r="D27" s="8"/>
      <c r="E27" s="11" t="str">
        <f>IF($D27 = 0, "", (1 + Overview!$H$7)*$D27)</f>
        <v/>
      </c>
      <c r="F27" s="8"/>
      <c r="G27" s="11" t="str">
        <f t="shared" si="0"/>
        <v/>
      </c>
      <c r="H27" s="11" t="str">
        <f t="shared" si="1"/>
        <v/>
      </c>
      <c r="I27" s="9"/>
      <c r="J27" s="9"/>
      <c r="K27" s="9"/>
      <c r="L27" s="2"/>
    </row>
    <row r="28" spans="1:12" ht="13.2" x14ac:dyDescent="0.25">
      <c r="A28" s="2"/>
      <c r="B28" s="9"/>
      <c r="C28" s="9"/>
      <c r="D28" s="8"/>
      <c r="E28" s="11" t="str">
        <f>IF($D28 = 0, "", (1 + Overview!$H$7)*$D28)</f>
        <v/>
      </c>
      <c r="F28" s="8"/>
      <c r="G28" s="11" t="str">
        <f t="shared" si="0"/>
        <v/>
      </c>
      <c r="H28" s="11" t="str">
        <f t="shared" si="1"/>
        <v/>
      </c>
      <c r="I28" s="9"/>
      <c r="J28" s="9"/>
      <c r="K28" s="9"/>
      <c r="L28" s="2"/>
    </row>
    <row r="29" spans="1:12" ht="13.2" x14ac:dyDescent="0.25">
      <c r="A29" s="2"/>
      <c r="B29" s="9"/>
      <c r="C29" s="9"/>
      <c r="D29" s="8"/>
      <c r="E29" s="11" t="str">
        <f>IF($D29 = 0, "", (1 + Overview!$H$7)*$D29)</f>
        <v/>
      </c>
      <c r="F29" s="8"/>
      <c r="G29" s="11" t="str">
        <f t="shared" si="0"/>
        <v/>
      </c>
      <c r="H29" s="11" t="str">
        <f t="shared" si="1"/>
        <v/>
      </c>
      <c r="I29" s="9"/>
      <c r="J29" s="9"/>
      <c r="K29" s="9"/>
      <c r="L29" s="2"/>
    </row>
    <row r="30" spans="1:12" ht="13.2" x14ac:dyDescent="0.25">
      <c r="A30" s="2"/>
      <c r="B30" s="9"/>
      <c r="C30" s="9"/>
      <c r="D30" s="8"/>
      <c r="E30" s="11" t="str">
        <f>IF($D30 = 0, "", (1 + Overview!$H$7)*$D30)</f>
        <v/>
      </c>
      <c r="F30" s="8"/>
      <c r="G30" s="11" t="str">
        <f t="shared" si="0"/>
        <v/>
      </c>
      <c r="H30" s="11" t="str">
        <f t="shared" si="1"/>
        <v/>
      </c>
      <c r="I30" s="9"/>
      <c r="J30" s="9"/>
      <c r="K30" s="9"/>
      <c r="L30" s="2"/>
    </row>
    <row r="31" spans="1:12" ht="13.2" x14ac:dyDescent="0.25">
      <c r="A31" s="2"/>
      <c r="B31" s="9"/>
      <c r="C31" s="9"/>
      <c r="D31" s="8"/>
      <c r="E31" s="11" t="str">
        <f>IF($D31 = 0, "", (1 + Overview!$H$7)*$D31)</f>
        <v/>
      </c>
      <c r="F31" s="8"/>
      <c r="G31" s="11" t="str">
        <f t="shared" si="0"/>
        <v/>
      </c>
      <c r="H31" s="11" t="str">
        <f t="shared" si="1"/>
        <v/>
      </c>
      <c r="I31" s="9"/>
      <c r="J31" s="9"/>
      <c r="K31" s="9"/>
      <c r="L31" s="2"/>
    </row>
    <row r="32" spans="1:12" ht="13.2" x14ac:dyDescent="0.25">
      <c r="A32" s="2"/>
      <c r="B32" s="9"/>
      <c r="C32" s="9"/>
      <c r="D32" s="8"/>
      <c r="E32" s="11" t="str">
        <f>IF($D32 = 0, "", (1 + Overview!$H$7)*$D32)</f>
        <v/>
      </c>
      <c r="F32" s="8"/>
      <c r="G32" s="11" t="str">
        <f t="shared" si="0"/>
        <v/>
      </c>
      <c r="H32" s="11" t="str">
        <f t="shared" si="1"/>
        <v/>
      </c>
      <c r="I32" s="9"/>
      <c r="J32" s="9"/>
      <c r="K32" s="9"/>
      <c r="L32" s="2"/>
    </row>
    <row r="33" spans="1:12" ht="13.2" x14ac:dyDescent="0.25">
      <c r="A33" s="2"/>
      <c r="B33" s="9"/>
      <c r="C33" s="9"/>
      <c r="D33" s="8"/>
      <c r="E33" s="11" t="str">
        <f>IF($D33 = 0, "", (1 + Overview!$H$7)*$D33)</f>
        <v/>
      </c>
      <c r="F33" s="8"/>
      <c r="G33" s="11" t="str">
        <f t="shared" si="0"/>
        <v/>
      </c>
      <c r="H33" s="11" t="str">
        <f t="shared" si="1"/>
        <v/>
      </c>
      <c r="I33" s="9"/>
      <c r="J33" s="9"/>
      <c r="K33" s="9"/>
      <c r="L33" s="2"/>
    </row>
    <row r="34" spans="1:12" ht="13.2" x14ac:dyDescent="0.25">
      <c r="A34" s="2"/>
      <c r="B34" s="9"/>
      <c r="C34" s="9"/>
      <c r="D34" s="8"/>
      <c r="E34" s="11" t="str">
        <f>IF($D34 = 0, "", (1 + Overview!$H$7)*$D34)</f>
        <v/>
      </c>
      <c r="F34" s="8"/>
      <c r="G34" s="11" t="str">
        <f t="shared" si="0"/>
        <v/>
      </c>
      <c r="H34" s="11" t="str">
        <f t="shared" si="1"/>
        <v/>
      </c>
      <c r="I34" s="9"/>
      <c r="J34" s="9"/>
      <c r="K34" s="9"/>
      <c r="L34" s="2"/>
    </row>
    <row r="35" spans="1:12" ht="13.2" x14ac:dyDescent="0.25">
      <c r="A35" s="2"/>
      <c r="B35" s="9"/>
      <c r="C35" s="9"/>
      <c r="D35" s="8"/>
      <c r="E35" s="11" t="str">
        <f>IF($D35 = 0, "", (1 + Overview!$H$7)*$D35)</f>
        <v/>
      </c>
      <c r="F35" s="8"/>
      <c r="G35" s="11" t="str">
        <f t="shared" si="0"/>
        <v/>
      </c>
      <c r="H35" s="11" t="str">
        <f t="shared" si="1"/>
        <v/>
      </c>
      <c r="I35" s="9"/>
      <c r="J35" s="9"/>
      <c r="K35" s="9"/>
      <c r="L35" s="2"/>
    </row>
    <row r="36" spans="1:12" ht="13.2" x14ac:dyDescent="0.25">
      <c r="A36" s="2"/>
      <c r="B36" s="9"/>
      <c r="C36" s="9"/>
      <c r="D36" s="8"/>
      <c r="E36" s="11" t="str">
        <f>IF($D36 = 0, "", (1 + Overview!$H$7)*$D36)</f>
        <v/>
      </c>
      <c r="F36" s="8"/>
      <c r="G36" s="11" t="str">
        <f t="shared" si="0"/>
        <v/>
      </c>
      <c r="H36" s="11" t="str">
        <f t="shared" si="1"/>
        <v/>
      </c>
      <c r="I36" s="9"/>
      <c r="J36" s="9"/>
      <c r="K36" s="9"/>
      <c r="L36" s="2"/>
    </row>
    <row r="37" spans="1:12" ht="13.2" x14ac:dyDescent="0.25">
      <c r="A37" s="2"/>
      <c r="B37" s="9"/>
      <c r="C37" s="9"/>
      <c r="D37" s="8"/>
      <c r="E37" s="11" t="str">
        <f>IF($D37 = 0, "", (1 + Overview!$H$7)*$D37)</f>
        <v/>
      </c>
      <c r="F37" s="8"/>
      <c r="G37" s="11" t="str">
        <f t="shared" si="0"/>
        <v/>
      </c>
      <c r="H37" s="11" t="str">
        <f t="shared" si="1"/>
        <v/>
      </c>
      <c r="I37" s="9"/>
      <c r="J37" s="9"/>
      <c r="K37" s="9"/>
      <c r="L37" s="2"/>
    </row>
    <row r="38" spans="1:12" ht="13.2" x14ac:dyDescent="0.25">
      <c r="A38" s="2"/>
      <c r="B38" s="9"/>
      <c r="C38" s="9"/>
      <c r="D38" s="8"/>
      <c r="E38" s="11" t="str">
        <f>IF($D38 = 0, "", (1 + Overview!$H$7)*$D38)</f>
        <v/>
      </c>
      <c r="F38" s="8"/>
      <c r="G38" s="11" t="str">
        <f t="shared" si="0"/>
        <v/>
      </c>
      <c r="H38" s="11" t="str">
        <f t="shared" si="1"/>
        <v/>
      </c>
      <c r="I38" s="9"/>
      <c r="J38" s="9"/>
      <c r="K38" s="9"/>
      <c r="L38" s="2"/>
    </row>
    <row r="39" spans="1:12" ht="13.2" x14ac:dyDescent="0.25">
      <c r="A39" s="2"/>
      <c r="B39" s="9"/>
      <c r="C39" s="9"/>
      <c r="D39" s="8"/>
      <c r="E39" s="11" t="str">
        <f>IF($D39 = 0, "", (1 + Overview!$H$7)*$D39)</f>
        <v/>
      </c>
      <c r="F39" s="8"/>
      <c r="G39" s="11" t="str">
        <f t="shared" si="0"/>
        <v/>
      </c>
      <c r="H39" s="11" t="str">
        <f t="shared" si="1"/>
        <v/>
      </c>
      <c r="I39" s="9"/>
      <c r="J39" s="9"/>
      <c r="K39" s="9"/>
      <c r="L39" s="2"/>
    </row>
    <row r="40" spans="1:12" ht="3.75" customHeight="1" x14ac:dyDescent="0.25">
      <c r="A40" s="2"/>
      <c r="B40" s="2"/>
      <c r="C40" s="2"/>
      <c r="D40" s="2"/>
      <c r="E40" s="2"/>
      <c r="F40" s="2"/>
      <c r="G40" s="2"/>
      <c r="H40" s="2"/>
      <c r="I40" s="2"/>
      <c r="J40" s="2"/>
      <c r="K40" s="2"/>
      <c r="L40" s="2"/>
    </row>
  </sheetData>
  <mergeCells count="3">
    <mergeCell ref="I2:K2"/>
    <mergeCell ref="B2:C2"/>
    <mergeCell ref="D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Spacecraft</vt:lpstr>
      <vt:lpstr>Actuators</vt:lpstr>
      <vt:lpstr>Units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crsmyth</dc:creator>
  <cp:lastModifiedBy>Ross</cp:lastModifiedBy>
  <dcterms:created xsi:type="dcterms:W3CDTF">2019-11-22T23:30:43Z</dcterms:created>
  <dcterms:modified xsi:type="dcterms:W3CDTF">2020-07-16T20:55:26Z</dcterms:modified>
</cp:coreProperties>
</file>