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2" documentId="8_{560FEFB4-FA80-4BD8-9779-2B4B77AF3636}" xr6:coauthVersionLast="47" xr6:coauthVersionMax="47" xr10:uidLastSave="{3EBA2289-941C-401A-BB9A-38A3CA53E456}"/>
  <bookViews>
    <workbookView xWindow="25080" yWindow="-120" windowWidth="25440" windowHeight="15270" tabRatio="778" activeTab="2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9" i="22" l="1"/>
  <c r="D129" i="22"/>
  <c r="K128" i="22"/>
  <c r="D128" i="22"/>
  <c r="K127" i="22"/>
  <c r="D127" i="22"/>
  <c r="K126" i="22"/>
  <c r="D126" i="22"/>
  <c r="K125" i="22"/>
  <c r="D125" i="22"/>
  <c r="K124" i="22"/>
  <c r="D124" i="22"/>
  <c r="K123" i="22"/>
  <c r="D123" i="22"/>
  <c r="K122" i="22"/>
  <c r="D122" i="22"/>
  <c r="K121" i="22"/>
  <c r="D121" i="22"/>
  <c r="K120" i="22"/>
  <c r="D120" i="22"/>
  <c r="D119" i="22"/>
  <c r="D118" i="22"/>
  <c r="K117" i="22"/>
  <c r="D117" i="22"/>
  <c r="K116" i="22"/>
  <c r="D116" i="22"/>
  <c r="D115" i="22"/>
  <c r="D114" i="22"/>
  <c r="K113" i="22"/>
  <c r="D113" i="22"/>
  <c r="K112" i="22"/>
  <c r="D112" i="22"/>
  <c r="K111" i="22"/>
  <c r="D111" i="22"/>
  <c r="K110" i="22"/>
  <c r="D110" i="22"/>
  <c r="K109" i="22"/>
  <c r="D109" i="22"/>
  <c r="D108" i="22"/>
  <c r="K107" i="22"/>
  <c r="D107" i="22"/>
  <c r="K106" i="22"/>
  <c r="D106" i="22"/>
  <c r="D105" i="22"/>
  <c r="D104" i="22"/>
  <c r="D103" i="22"/>
  <c r="K102" i="22"/>
  <c r="D102" i="22"/>
  <c r="D101" i="22"/>
  <c r="D100" i="22"/>
  <c r="D99" i="22"/>
  <c r="K98" i="22"/>
  <c r="D98" i="22"/>
  <c r="K97" i="22"/>
  <c r="D97" i="22"/>
  <c r="K96" i="22"/>
  <c r="D96" i="22"/>
  <c r="K95" i="22"/>
  <c r="D95" i="22"/>
  <c r="K94" i="22"/>
  <c r="D94" i="22"/>
  <c r="K93" i="22"/>
  <c r="D93" i="22"/>
  <c r="K92" i="22"/>
  <c r="D92" i="22"/>
  <c r="K91" i="22"/>
  <c r="D91" i="22"/>
  <c r="K90" i="22"/>
  <c r="D90" i="22"/>
  <c r="K89" i="22"/>
  <c r="D89" i="22"/>
  <c r="K88" i="22"/>
  <c r="D88" i="22"/>
  <c r="K87" i="22"/>
  <c r="D87" i="22"/>
  <c r="K86" i="22"/>
  <c r="D86" i="22"/>
  <c r="K85" i="22"/>
  <c r="D85" i="22"/>
  <c r="K84" i="22"/>
  <c r="D84" i="22"/>
  <c r="D83" i="22"/>
  <c r="K82" i="22"/>
  <c r="D82" i="22"/>
  <c r="K81" i="22"/>
  <c r="D81" i="22"/>
  <c r="D80" i="22"/>
  <c r="K79" i="22"/>
  <c r="D79" i="22"/>
  <c r="D78" i="22"/>
  <c r="K77" i="22"/>
  <c r="D77" i="22"/>
  <c r="K76" i="22"/>
  <c r="D76" i="22"/>
  <c r="K75" i="22"/>
  <c r="D75" i="22"/>
  <c r="K74" i="22"/>
  <c r="D74" i="22"/>
  <c r="K73" i="22"/>
  <c r="D73" i="22"/>
  <c r="K72" i="22"/>
  <c r="D72" i="22"/>
  <c r="K71" i="22"/>
  <c r="D71" i="22"/>
  <c r="K70" i="22"/>
  <c r="D70" i="22"/>
  <c r="K69" i="22"/>
  <c r="D69" i="22"/>
  <c r="D68" i="22"/>
  <c r="D67" i="22"/>
  <c r="D66" i="22"/>
  <c r="K65" i="22"/>
  <c r="D65" i="22"/>
  <c r="D64" i="22"/>
  <c r="K63" i="22"/>
  <c r="D63" i="22"/>
  <c r="D62" i="22"/>
  <c r="D61" i="22"/>
  <c r="D60" i="22"/>
  <c r="D59" i="22"/>
  <c r="D58" i="22"/>
  <c r="K57" i="22"/>
  <c r="D57" i="22"/>
  <c r="K56" i="22"/>
  <c r="D56" i="22"/>
  <c r="K55" i="22"/>
  <c r="D55" i="22"/>
  <c r="K54" i="22"/>
  <c r="D54" i="22"/>
  <c r="K53" i="22"/>
  <c r="D53" i="22"/>
  <c r="K52" i="22"/>
  <c r="D52" i="22"/>
  <c r="D51" i="22"/>
  <c r="K50" i="22"/>
  <c r="D50" i="22"/>
  <c r="K49" i="22"/>
  <c r="D49" i="22"/>
  <c r="D48" i="22"/>
  <c r="K47" i="22"/>
  <c r="D47" i="22"/>
  <c r="K46" i="22"/>
  <c r="D46" i="22"/>
  <c r="D45" i="22"/>
  <c r="K44" i="22"/>
  <c r="D44" i="22"/>
  <c r="K43" i="22"/>
  <c r="D43" i="22"/>
  <c r="K42" i="22"/>
  <c r="D42" i="22"/>
  <c r="K41" i="22"/>
  <c r="D41" i="22"/>
  <c r="K40" i="22"/>
  <c r="D40" i="22"/>
  <c r="D39" i="22"/>
  <c r="K38" i="22"/>
  <c r="D38" i="22"/>
  <c r="K37" i="22"/>
  <c r="D37" i="22"/>
  <c r="K36" i="22"/>
  <c r="D36" i="22"/>
  <c r="D35" i="22"/>
  <c r="D34" i="22"/>
  <c r="K33" i="22"/>
  <c r="D33" i="22"/>
  <c r="K32" i="22"/>
  <c r="D32" i="22"/>
  <c r="D31" i="22"/>
  <c r="D30" i="22"/>
  <c r="K29" i="22"/>
  <c r="D29" i="22"/>
  <c r="D28" i="22"/>
  <c r="K27" i="22"/>
  <c r="D27" i="22"/>
  <c r="K26" i="22"/>
  <c r="D26" i="22"/>
  <c r="K25" i="22"/>
  <c r="D25" i="22"/>
  <c r="K24" i="22"/>
  <c r="D24" i="22"/>
  <c r="D23" i="22"/>
  <c r="D22" i="22"/>
  <c r="D21" i="22"/>
  <c r="D20" i="22"/>
  <c r="D19" i="22"/>
  <c r="H18" i="22"/>
  <c r="D18" i="22"/>
  <c r="H17" i="22"/>
  <c r="D17" i="22"/>
  <c r="A17" i="22"/>
  <c r="P17" i="22" s="1"/>
  <c r="R17" i="22" l="1"/>
  <c r="Q17" i="22" s="1"/>
  <c r="O17" i="22"/>
  <c r="A18" i="22"/>
  <c r="S17" i="22" l="1"/>
  <c r="A19" i="22"/>
  <c r="P18" i="22"/>
  <c r="O18" i="22"/>
  <c r="R18" i="22" l="1"/>
  <c r="Q18" i="22"/>
  <c r="A20" i="22"/>
  <c r="P19" i="22"/>
  <c r="O19" i="22"/>
  <c r="T17" i="22"/>
  <c r="I17" i="22"/>
  <c r="U17" i="22" s="1"/>
  <c r="J17" i="22" s="1"/>
  <c r="K18" i="22" s="1"/>
  <c r="R19" i="22" l="1"/>
  <c r="Q19" i="22"/>
  <c r="S18" i="22"/>
  <c r="A21" i="22"/>
  <c r="P20" i="22"/>
  <c r="O20" i="22"/>
  <c r="P21" i="22" l="1"/>
  <c r="O21" i="22"/>
  <c r="A22" i="22"/>
  <c r="S19" i="22"/>
  <c r="T19" i="22" s="1"/>
  <c r="R20" i="22"/>
  <c r="Q20" i="22"/>
  <c r="U18" i="22"/>
  <c r="T18" i="22"/>
  <c r="I18" i="22" l="1"/>
  <c r="U19" i="22"/>
  <c r="J18" i="22"/>
  <c r="K19" i="22" s="1"/>
  <c r="S20" i="22"/>
  <c r="T20" i="22" s="1"/>
  <c r="A23" i="22"/>
  <c r="P22" i="22"/>
  <c r="O22" i="22"/>
  <c r="R21" i="22"/>
  <c r="Q21" i="22" s="1"/>
  <c r="S21" i="22" l="1"/>
  <c r="T21" i="22" s="1"/>
  <c r="R22" i="22"/>
  <c r="Q22" i="22"/>
  <c r="A24" i="22"/>
  <c r="P23" i="22"/>
  <c r="O23" i="22"/>
  <c r="H19" i="22"/>
  <c r="I19" i="22"/>
  <c r="U20" i="22"/>
  <c r="J19" i="22"/>
  <c r="K20" i="22" s="1"/>
  <c r="A25" i="22" l="1"/>
  <c r="P24" i="22"/>
  <c r="O24" i="22"/>
  <c r="I20" i="22"/>
  <c r="H20" i="22"/>
  <c r="U21" i="22"/>
  <c r="J20" i="22"/>
  <c r="K21" i="22" s="1"/>
  <c r="R23" i="22"/>
  <c r="Q23" i="22" s="1"/>
  <c r="S22" i="22"/>
  <c r="T22" i="22" s="1"/>
  <c r="S23" i="22" l="1"/>
  <c r="T23" i="22" s="1"/>
  <c r="I21" i="22"/>
  <c r="H21" i="22"/>
  <c r="U22" i="22"/>
  <c r="J21" i="22"/>
  <c r="K22" i="22" s="1"/>
  <c r="R24" i="22"/>
  <c r="Q24" i="22"/>
  <c r="A26" i="22"/>
  <c r="P25" i="22"/>
  <c r="O25" i="22"/>
  <c r="P26" i="22" l="1"/>
  <c r="O26" i="22"/>
  <c r="A27" i="22"/>
  <c r="U23" i="22"/>
  <c r="I22" i="22"/>
  <c r="H22" i="22"/>
  <c r="J22" i="22"/>
  <c r="K23" i="22" s="1"/>
  <c r="R25" i="22"/>
  <c r="Q25" i="22"/>
  <c r="S24" i="22"/>
  <c r="T24" i="22" s="1"/>
  <c r="S25" i="22" l="1"/>
  <c r="T25" i="22" s="1"/>
  <c r="A28" i="22"/>
  <c r="P27" i="22"/>
  <c r="O27" i="22"/>
  <c r="I23" i="22"/>
  <c r="H23" i="22"/>
  <c r="U24" i="22"/>
  <c r="J23" i="22"/>
  <c r="R26" i="22"/>
  <c r="Q26" i="22"/>
  <c r="S26" i="22" l="1"/>
  <c r="T26" i="22" s="1"/>
  <c r="R27" i="22"/>
  <c r="Q27" i="22"/>
  <c r="U25" i="22"/>
  <c r="H24" i="22"/>
  <c r="I24" i="22"/>
  <c r="J24" i="22"/>
  <c r="A29" i="22"/>
  <c r="P28" i="22"/>
  <c r="O28" i="22"/>
  <c r="R28" i="22" l="1"/>
  <c r="Q28" i="22"/>
  <c r="I25" i="22"/>
  <c r="H25" i="22"/>
  <c r="U26" i="22"/>
  <c r="J25" i="22"/>
  <c r="A30" i="22"/>
  <c r="P29" i="22"/>
  <c r="O29" i="22"/>
  <c r="S27" i="22"/>
  <c r="T27" i="22" s="1"/>
  <c r="A31" i="22" l="1"/>
  <c r="P30" i="22"/>
  <c r="O30" i="22"/>
  <c r="R29" i="22"/>
  <c r="Q29" i="22"/>
  <c r="I26" i="22"/>
  <c r="H26" i="22"/>
  <c r="U27" i="22"/>
  <c r="J26" i="22"/>
  <c r="S28" i="22"/>
  <c r="T28" i="22" s="1"/>
  <c r="U28" i="22" l="1"/>
  <c r="I27" i="22"/>
  <c r="H27" i="22"/>
  <c r="J27" i="22"/>
  <c r="K28" i="22" s="1"/>
  <c r="R30" i="22"/>
  <c r="Q30" i="22"/>
  <c r="S29" i="22"/>
  <c r="T29" i="22" s="1"/>
  <c r="O31" i="22"/>
  <c r="P31" i="22"/>
  <c r="A32" i="22"/>
  <c r="S30" i="22" l="1"/>
  <c r="T30" i="22" s="1"/>
  <c r="R31" i="22"/>
  <c r="Q31" i="22"/>
  <c r="A33" i="22"/>
  <c r="P32" i="22"/>
  <c r="O32" i="22"/>
  <c r="I28" i="22"/>
  <c r="H28" i="22"/>
  <c r="U29" i="22"/>
  <c r="J28" i="22"/>
  <c r="R32" i="22" l="1"/>
  <c r="Q32" i="22"/>
  <c r="U30" i="22"/>
  <c r="H29" i="22"/>
  <c r="I29" i="22"/>
  <c r="J29" i="22"/>
  <c r="K30" i="22" s="1"/>
  <c r="P33" i="22"/>
  <c r="O33" i="22"/>
  <c r="A34" i="22"/>
  <c r="S31" i="22"/>
  <c r="T31" i="22" s="1"/>
  <c r="R33" i="22" l="1"/>
  <c r="Q33" i="22"/>
  <c r="S32" i="22"/>
  <c r="T32" i="22" s="1"/>
  <c r="A35" i="22"/>
  <c r="P34" i="22"/>
  <c r="O34" i="22"/>
  <c r="I30" i="22"/>
  <c r="H30" i="22"/>
  <c r="U31" i="22"/>
  <c r="J30" i="22"/>
  <c r="K31" i="22" s="1"/>
  <c r="R34" i="22" l="1"/>
  <c r="Q34" i="22" s="1"/>
  <c r="I31" i="22"/>
  <c r="H31" i="22"/>
  <c r="U32" i="22"/>
  <c r="J31" i="22"/>
  <c r="A36" i="22"/>
  <c r="P35" i="22"/>
  <c r="O35" i="22"/>
  <c r="S33" i="22"/>
  <c r="T33" i="22" s="1"/>
  <c r="S34" i="22" l="1"/>
  <c r="T34" i="22" s="1"/>
  <c r="U33" i="22"/>
  <c r="I32" i="22"/>
  <c r="H32" i="22"/>
  <c r="J32" i="22"/>
  <c r="R35" i="22"/>
  <c r="Q35" i="22"/>
  <c r="P36" i="22"/>
  <c r="O36" i="22"/>
  <c r="A37" i="22"/>
  <c r="R36" i="22" l="1"/>
  <c r="Q36" i="22"/>
  <c r="S35" i="22"/>
  <c r="T35" i="22" s="1"/>
  <c r="A38" i="22"/>
  <c r="P37" i="22"/>
  <c r="O37" i="22"/>
  <c r="I33" i="22"/>
  <c r="H33" i="22"/>
  <c r="U34" i="22"/>
  <c r="J33" i="22"/>
  <c r="K34" i="22" s="1"/>
  <c r="U35" i="22" l="1"/>
  <c r="I34" i="22"/>
  <c r="H34" i="22"/>
  <c r="J34" i="22"/>
  <c r="K35" i="22" s="1"/>
  <c r="A39" i="22"/>
  <c r="P38" i="22"/>
  <c r="O38" i="22"/>
  <c r="S36" i="22"/>
  <c r="T36" i="22" s="1"/>
  <c r="R37" i="22"/>
  <c r="Q37" i="22"/>
  <c r="R38" i="22" l="1"/>
  <c r="Q38" i="22"/>
  <c r="S37" i="22"/>
  <c r="T37" i="22" s="1"/>
  <c r="A40" i="22"/>
  <c r="P39" i="22"/>
  <c r="O39" i="22"/>
  <c r="I35" i="22"/>
  <c r="H35" i="22"/>
  <c r="U36" i="22"/>
  <c r="J35" i="22"/>
  <c r="I36" i="22" l="1"/>
  <c r="H36" i="22"/>
  <c r="U37" i="22"/>
  <c r="J36" i="22"/>
  <c r="R39" i="22"/>
  <c r="Q39" i="22"/>
  <c r="A41" i="22"/>
  <c r="P40" i="22"/>
  <c r="O40" i="22"/>
  <c r="S38" i="22"/>
  <c r="T38" i="22" s="1"/>
  <c r="S39" i="22" l="1"/>
  <c r="T39" i="22" s="1"/>
  <c r="O41" i="22"/>
  <c r="A42" i="22"/>
  <c r="P41" i="22"/>
  <c r="U38" i="22"/>
  <c r="I37" i="22"/>
  <c r="H37" i="22"/>
  <c r="J37" i="22"/>
  <c r="R40" i="22"/>
  <c r="Q40" i="22" s="1"/>
  <c r="S40" i="22" l="1"/>
  <c r="T40" i="22" s="1"/>
  <c r="I38" i="22"/>
  <c r="H38" i="22"/>
  <c r="U39" i="22"/>
  <c r="J38" i="22"/>
  <c r="K39" i="22" s="1"/>
  <c r="A43" i="22"/>
  <c r="P42" i="22"/>
  <c r="O42" i="22"/>
  <c r="R41" i="22"/>
  <c r="Q41" i="22"/>
  <c r="R42" i="22" l="1"/>
  <c r="Q42" i="22"/>
  <c r="S41" i="22"/>
  <c r="T41" i="22" s="1"/>
  <c r="P43" i="22"/>
  <c r="O43" i="22"/>
  <c r="A44" i="22"/>
  <c r="U40" i="22"/>
  <c r="I39" i="22"/>
  <c r="H39" i="22"/>
  <c r="J39" i="22"/>
  <c r="R43" i="22" l="1"/>
  <c r="Q43" i="22"/>
  <c r="A45" i="22"/>
  <c r="P44" i="22"/>
  <c r="O44" i="22"/>
  <c r="S42" i="22"/>
  <c r="T42" i="22" s="1"/>
  <c r="I40" i="22"/>
  <c r="H40" i="22"/>
  <c r="U41" i="22"/>
  <c r="J40" i="22"/>
  <c r="R44" i="22" l="1"/>
  <c r="Q44" i="22"/>
  <c r="A46" i="22"/>
  <c r="P45" i="22"/>
  <c r="O45" i="22"/>
  <c r="I41" i="22"/>
  <c r="H41" i="22"/>
  <c r="U42" i="22"/>
  <c r="J41" i="22"/>
  <c r="S43" i="22"/>
  <c r="T43" i="22" s="1"/>
  <c r="U43" i="22" l="1"/>
  <c r="I42" i="22"/>
  <c r="H42" i="22"/>
  <c r="J42" i="22"/>
  <c r="A47" i="22"/>
  <c r="P46" i="22"/>
  <c r="O46" i="22"/>
  <c r="S44" i="22"/>
  <c r="T44" i="22" s="1"/>
  <c r="R45" i="22"/>
  <c r="Q45" i="22"/>
  <c r="S45" i="22" l="1"/>
  <c r="T45" i="22" s="1"/>
  <c r="A48" i="22"/>
  <c r="P47" i="22"/>
  <c r="O47" i="22"/>
  <c r="R46" i="22"/>
  <c r="Q46" i="22"/>
  <c r="I43" i="22"/>
  <c r="H43" i="22"/>
  <c r="U44" i="22"/>
  <c r="J43" i="22"/>
  <c r="S46" i="22" l="1"/>
  <c r="T46" i="22" s="1"/>
  <c r="U45" i="22"/>
  <c r="I44" i="22"/>
  <c r="H44" i="22"/>
  <c r="J44" i="22"/>
  <c r="K45" i="22" s="1"/>
  <c r="R47" i="22"/>
  <c r="Q47" i="22" s="1"/>
  <c r="P48" i="22"/>
  <c r="O48" i="22"/>
  <c r="A49" i="22"/>
  <c r="S47" i="22" l="1"/>
  <c r="T47" i="22" s="1"/>
  <c r="A50" i="22"/>
  <c r="P49" i="22"/>
  <c r="O49" i="22"/>
  <c r="R48" i="22"/>
  <c r="Q48" i="22" s="1"/>
  <c r="I45" i="22"/>
  <c r="H45" i="22"/>
  <c r="U46" i="22"/>
  <c r="J45" i="22"/>
  <c r="S48" i="22" l="1"/>
  <c r="T48" i="22" s="1"/>
  <c r="I46" i="22"/>
  <c r="H46" i="22"/>
  <c r="U47" i="22"/>
  <c r="J46" i="22"/>
  <c r="R49" i="22"/>
  <c r="Q49" i="22"/>
  <c r="A51" i="22"/>
  <c r="P50" i="22"/>
  <c r="O50" i="22"/>
  <c r="A52" i="22" l="1"/>
  <c r="P51" i="22"/>
  <c r="O51" i="22"/>
  <c r="S49" i="22"/>
  <c r="T49" i="22" s="1"/>
  <c r="I47" i="22"/>
  <c r="H47" i="22"/>
  <c r="U48" i="22"/>
  <c r="J47" i="22"/>
  <c r="K48" i="22" s="1"/>
  <c r="R50" i="22"/>
  <c r="Q50" i="22"/>
  <c r="I48" i="22" l="1"/>
  <c r="H48" i="22"/>
  <c r="U49" i="22"/>
  <c r="J48" i="22"/>
  <c r="R51" i="22"/>
  <c r="Q51" i="22" s="1"/>
  <c r="S50" i="22"/>
  <c r="T50" i="22" s="1"/>
  <c r="A53" i="22"/>
  <c r="P52" i="22"/>
  <c r="O52" i="22"/>
  <c r="S51" i="22" l="1"/>
  <c r="T51" i="22" s="1"/>
  <c r="R52" i="22"/>
  <c r="Q52" i="22" s="1"/>
  <c r="P53" i="22"/>
  <c r="O53" i="22"/>
  <c r="A54" i="22"/>
  <c r="U50" i="22"/>
  <c r="I49" i="22"/>
  <c r="H49" i="22"/>
  <c r="J49" i="22"/>
  <c r="S52" i="22" l="1"/>
  <c r="T52" i="22" s="1"/>
  <c r="A55" i="22"/>
  <c r="P54" i="22"/>
  <c r="O54" i="22"/>
  <c r="R53" i="22"/>
  <c r="Q53" i="22" s="1"/>
  <c r="I50" i="22"/>
  <c r="H50" i="22"/>
  <c r="U51" i="22"/>
  <c r="J50" i="22"/>
  <c r="K51" i="22" s="1"/>
  <c r="S53" i="22" l="1"/>
  <c r="T53" i="22" s="1"/>
  <c r="R54" i="22"/>
  <c r="Q54" i="22"/>
  <c r="H51" i="22"/>
  <c r="I51" i="22"/>
  <c r="U52" i="22"/>
  <c r="J51" i="22"/>
  <c r="A56" i="22"/>
  <c r="P55" i="22"/>
  <c r="O55" i="22"/>
  <c r="R55" i="22" l="1"/>
  <c r="Q55" i="22"/>
  <c r="A57" i="22"/>
  <c r="P56" i="22"/>
  <c r="O56" i="22"/>
  <c r="I52" i="22"/>
  <c r="H52" i="22"/>
  <c r="U53" i="22"/>
  <c r="J52" i="22"/>
  <c r="S54" i="22"/>
  <c r="T54" i="22" s="1"/>
  <c r="I53" i="22" l="1"/>
  <c r="H53" i="22"/>
  <c r="U54" i="22"/>
  <c r="J53" i="22"/>
  <c r="S55" i="22"/>
  <c r="T55" i="22" s="1"/>
  <c r="R56" i="22"/>
  <c r="Q56" i="22" s="1"/>
  <c r="A58" i="22"/>
  <c r="P57" i="22"/>
  <c r="O57" i="22"/>
  <c r="S56" i="22" l="1"/>
  <c r="T56" i="22" s="1"/>
  <c r="R57" i="22"/>
  <c r="Q57" i="22"/>
  <c r="P58" i="22"/>
  <c r="O58" i="22"/>
  <c r="A59" i="22"/>
  <c r="U55" i="22"/>
  <c r="I54" i="22"/>
  <c r="H54" i="22"/>
  <c r="J54" i="22"/>
  <c r="A60" i="22" l="1"/>
  <c r="P59" i="22"/>
  <c r="O59" i="22"/>
  <c r="I55" i="22"/>
  <c r="H55" i="22"/>
  <c r="U56" i="22"/>
  <c r="J55" i="22"/>
  <c r="R58" i="22"/>
  <c r="Q58" i="22" s="1"/>
  <c r="S57" i="22"/>
  <c r="T57" i="22" s="1"/>
  <c r="S58" i="22" l="1"/>
  <c r="T58" i="22" s="1"/>
  <c r="U57" i="22"/>
  <c r="H56" i="22"/>
  <c r="I56" i="22"/>
  <c r="J56" i="22"/>
  <c r="R59" i="22"/>
  <c r="Q59" i="22"/>
  <c r="A61" i="22"/>
  <c r="P60" i="22"/>
  <c r="O60" i="22"/>
  <c r="S59" i="22" l="1"/>
  <c r="T59" i="22" s="1"/>
  <c r="R60" i="22"/>
  <c r="Q60" i="22" s="1"/>
  <c r="A62" i="22"/>
  <c r="P61" i="22"/>
  <c r="O61" i="22"/>
  <c r="I57" i="22"/>
  <c r="H57" i="22"/>
  <c r="U58" i="22"/>
  <c r="J57" i="22"/>
  <c r="K58" i="22" s="1"/>
  <c r="S60" i="22" l="1"/>
  <c r="T60" i="22" s="1"/>
  <c r="I58" i="22"/>
  <c r="H58" i="22"/>
  <c r="U59" i="22"/>
  <c r="J58" i="22"/>
  <c r="K59" i="22" s="1"/>
  <c r="R61" i="22"/>
  <c r="Q61" i="22"/>
  <c r="A63" i="22"/>
  <c r="P62" i="22"/>
  <c r="O62" i="22"/>
  <c r="R62" i="22" l="1"/>
  <c r="Q62" i="22"/>
  <c r="O63" i="22"/>
  <c r="P63" i="22"/>
  <c r="A64" i="22"/>
  <c r="S61" i="22"/>
  <c r="T61" i="22" s="1"/>
  <c r="U60" i="22"/>
  <c r="I59" i="22"/>
  <c r="H59" i="22"/>
  <c r="J59" i="22"/>
  <c r="K60" i="22" s="1"/>
  <c r="A65" i="22" l="1"/>
  <c r="P64" i="22"/>
  <c r="O64" i="22"/>
  <c r="S62" i="22"/>
  <c r="T62" i="22" s="1"/>
  <c r="I60" i="22"/>
  <c r="H60" i="22"/>
  <c r="U61" i="22"/>
  <c r="J60" i="22"/>
  <c r="K61" i="22" s="1"/>
  <c r="Q63" i="22"/>
  <c r="R63" i="22"/>
  <c r="S63" i="22" l="1"/>
  <c r="T63" i="22" s="1"/>
  <c r="R64" i="22"/>
  <c r="Q64" i="22"/>
  <c r="H61" i="22"/>
  <c r="U62" i="22"/>
  <c r="I61" i="22"/>
  <c r="J61" i="22"/>
  <c r="K62" i="22" s="1"/>
  <c r="P65" i="22"/>
  <c r="O65" i="22"/>
  <c r="A66" i="22"/>
  <c r="R65" i="22" l="1"/>
  <c r="Q65" i="22"/>
  <c r="A67" i="22"/>
  <c r="P66" i="22"/>
  <c r="O66" i="22"/>
  <c r="S64" i="22"/>
  <c r="T64" i="22" s="1"/>
  <c r="I62" i="22"/>
  <c r="H62" i="22"/>
  <c r="U63" i="22"/>
  <c r="J62" i="22"/>
  <c r="I63" i="22" l="1"/>
  <c r="H63" i="22"/>
  <c r="U64" i="22"/>
  <c r="J63" i="22"/>
  <c r="K64" i="22" s="1"/>
  <c r="R66" i="22"/>
  <c r="Q66" i="22"/>
  <c r="S65" i="22"/>
  <c r="T65" i="22" s="1"/>
  <c r="A68" i="22"/>
  <c r="P67" i="22"/>
  <c r="O67" i="22"/>
  <c r="P68" i="22" l="1"/>
  <c r="A69" i="22"/>
  <c r="O68" i="22"/>
  <c r="R67" i="22"/>
  <c r="Q67" i="22"/>
  <c r="S66" i="22"/>
  <c r="T66" i="22" s="1"/>
  <c r="U65" i="22"/>
  <c r="I64" i="22"/>
  <c r="H64" i="22"/>
  <c r="J64" i="22"/>
  <c r="A70" i="22" l="1"/>
  <c r="P69" i="22"/>
  <c r="O69" i="22"/>
  <c r="I65" i="22"/>
  <c r="H65" i="22"/>
  <c r="U66" i="22"/>
  <c r="J65" i="22"/>
  <c r="K66" i="22" s="1"/>
  <c r="S67" i="22"/>
  <c r="T67" i="22" s="1"/>
  <c r="R68" i="22"/>
  <c r="Q68" i="22"/>
  <c r="S68" i="22" l="1"/>
  <c r="T68" i="22" s="1"/>
  <c r="U67" i="22"/>
  <c r="I66" i="22"/>
  <c r="H66" i="22"/>
  <c r="J66" i="22"/>
  <c r="K67" i="22" s="1"/>
  <c r="R69" i="22"/>
  <c r="Q69" i="22"/>
  <c r="P70" i="22"/>
  <c r="O70" i="22"/>
  <c r="A71" i="22"/>
  <c r="A72" i="22" l="1"/>
  <c r="P71" i="22"/>
  <c r="O71" i="22"/>
  <c r="R70" i="22"/>
  <c r="Q70" i="22"/>
  <c r="S69" i="22"/>
  <c r="T69" i="22" s="1"/>
  <c r="I67" i="22"/>
  <c r="H67" i="22"/>
  <c r="U68" i="22"/>
  <c r="J67" i="22"/>
  <c r="K68" i="22" s="1"/>
  <c r="R71" i="22" l="1"/>
  <c r="Q71" i="22"/>
  <c r="I68" i="22"/>
  <c r="H68" i="22"/>
  <c r="U69" i="22"/>
  <c r="J68" i="22"/>
  <c r="S70" i="22"/>
  <c r="T70" i="22" s="1"/>
  <c r="A73" i="22"/>
  <c r="P72" i="22"/>
  <c r="O72" i="22"/>
  <c r="R72" i="22" l="1"/>
  <c r="Q72" i="22"/>
  <c r="S71" i="22"/>
  <c r="T71" i="22" s="1"/>
  <c r="O73" i="22"/>
  <c r="A74" i="22"/>
  <c r="P73" i="22"/>
  <c r="U70" i="22"/>
  <c r="I69" i="22"/>
  <c r="H69" i="22"/>
  <c r="J69" i="22"/>
  <c r="R73" i="22" l="1"/>
  <c r="Q73" i="22"/>
  <c r="A75" i="22"/>
  <c r="P74" i="22"/>
  <c r="O74" i="22"/>
  <c r="S72" i="22"/>
  <c r="T72" i="22" s="1"/>
  <c r="I70" i="22"/>
  <c r="H70" i="22"/>
  <c r="U71" i="22"/>
  <c r="J70" i="22"/>
  <c r="U72" i="22" l="1"/>
  <c r="I71" i="22"/>
  <c r="H71" i="22"/>
  <c r="J71" i="22"/>
  <c r="R74" i="22"/>
  <c r="Q74" i="22"/>
  <c r="P75" i="22"/>
  <c r="O75" i="22"/>
  <c r="A76" i="22"/>
  <c r="S73" i="22"/>
  <c r="T73" i="22" s="1"/>
  <c r="S74" i="22" l="1"/>
  <c r="T74" i="22" s="1"/>
  <c r="A77" i="22"/>
  <c r="P76" i="22"/>
  <c r="O76" i="22"/>
  <c r="R75" i="22"/>
  <c r="Q75" i="22"/>
  <c r="I72" i="22"/>
  <c r="H72" i="22"/>
  <c r="U73" i="22"/>
  <c r="J72" i="22"/>
  <c r="S75" i="22" l="1"/>
  <c r="T75" i="22" s="1"/>
  <c r="R76" i="22"/>
  <c r="Q76" i="22"/>
  <c r="I73" i="22"/>
  <c r="H73" i="22"/>
  <c r="U74" i="22"/>
  <c r="J73" i="22"/>
  <c r="A78" i="22"/>
  <c r="P77" i="22"/>
  <c r="O77" i="22"/>
  <c r="U75" i="22" l="1"/>
  <c r="I74" i="22"/>
  <c r="H74" i="22"/>
  <c r="J74" i="22"/>
  <c r="S76" i="22"/>
  <c r="T76" i="22" s="1"/>
  <c r="R77" i="22"/>
  <c r="Q77" i="22"/>
  <c r="A79" i="22"/>
  <c r="P78" i="22"/>
  <c r="O78" i="22"/>
  <c r="R78" i="22" l="1"/>
  <c r="Q78" i="22"/>
  <c r="S77" i="22"/>
  <c r="T77" i="22" s="1"/>
  <c r="A80" i="22"/>
  <c r="P79" i="22"/>
  <c r="O79" i="22"/>
  <c r="I75" i="22"/>
  <c r="H75" i="22"/>
  <c r="U76" i="22"/>
  <c r="J75" i="22"/>
  <c r="U77" i="22" l="1"/>
  <c r="I76" i="22"/>
  <c r="H76" i="22"/>
  <c r="J76" i="22"/>
  <c r="R79" i="22"/>
  <c r="Q79" i="22"/>
  <c r="P80" i="22"/>
  <c r="O80" i="22"/>
  <c r="A81" i="22"/>
  <c r="S78" i="22"/>
  <c r="T78" i="22" s="1"/>
  <c r="S79" i="22" l="1"/>
  <c r="T79" i="22" s="1"/>
  <c r="R80" i="22"/>
  <c r="Q80" i="22"/>
  <c r="A82" i="22"/>
  <c r="P81" i="22"/>
  <c r="O81" i="22"/>
  <c r="I77" i="22"/>
  <c r="H77" i="22"/>
  <c r="U78" i="22"/>
  <c r="J77" i="22"/>
  <c r="K78" i="22" s="1"/>
  <c r="I78" i="22" l="1"/>
  <c r="H78" i="22"/>
  <c r="U79" i="22"/>
  <c r="J78" i="22"/>
  <c r="A83" i="22"/>
  <c r="P82" i="22"/>
  <c r="O82" i="22"/>
  <c r="R81" i="22"/>
  <c r="Q81" i="22"/>
  <c r="S80" i="22"/>
  <c r="T80" i="22" s="1"/>
  <c r="R82" i="22" l="1"/>
  <c r="Q82" i="22"/>
  <c r="S81" i="22"/>
  <c r="T81" i="22" s="1"/>
  <c r="A84" i="22"/>
  <c r="P83" i="22"/>
  <c r="O83" i="22"/>
  <c r="I79" i="22"/>
  <c r="H79" i="22"/>
  <c r="U80" i="22"/>
  <c r="J79" i="22"/>
  <c r="K80" i="22" s="1"/>
  <c r="R83" i="22" l="1"/>
  <c r="Q83" i="22"/>
  <c r="S82" i="22"/>
  <c r="T82" i="22" s="1"/>
  <c r="I80" i="22"/>
  <c r="H80" i="22"/>
  <c r="U81" i="22"/>
  <c r="J80" i="22"/>
  <c r="A85" i="22"/>
  <c r="P84" i="22"/>
  <c r="O84" i="22"/>
  <c r="R84" i="22" l="1"/>
  <c r="Q84" i="22"/>
  <c r="S83" i="22"/>
  <c r="T83" i="22" s="1"/>
  <c r="P85" i="22"/>
  <c r="O85" i="22"/>
  <c r="A86" i="22"/>
  <c r="U82" i="22"/>
  <c r="I81" i="22"/>
  <c r="H81" i="22"/>
  <c r="J81" i="22"/>
  <c r="R85" i="22" l="1"/>
  <c r="Q85" i="22" s="1"/>
  <c r="I82" i="22"/>
  <c r="H82" i="22"/>
  <c r="U83" i="22"/>
  <c r="J82" i="22"/>
  <c r="K83" i="22" s="1"/>
  <c r="S84" i="22"/>
  <c r="T84" i="22" s="1"/>
  <c r="A87" i="22"/>
  <c r="P86" i="22"/>
  <c r="O86" i="22"/>
  <c r="S85" i="22" l="1"/>
  <c r="T85" i="22" s="1"/>
  <c r="R86" i="22"/>
  <c r="Q86" i="22"/>
  <c r="H83" i="22"/>
  <c r="U84" i="22"/>
  <c r="I83" i="22"/>
  <c r="J83" i="22"/>
  <c r="A88" i="22"/>
  <c r="P87" i="22"/>
  <c r="O87" i="22"/>
  <c r="R87" i="22" l="1"/>
  <c r="Q87" i="22" s="1"/>
  <c r="I84" i="22"/>
  <c r="H84" i="22"/>
  <c r="U85" i="22"/>
  <c r="J84" i="22"/>
  <c r="S86" i="22"/>
  <c r="T86" i="22" s="1"/>
  <c r="A89" i="22"/>
  <c r="P88" i="22"/>
  <c r="O88" i="22"/>
  <c r="S87" i="22" l="1"/>
  <c r="T87" i="22" s="1"/>
  <c r="A90" i="22"/>
  <c r="P89" i="22"/>
  <c r="O89" i="22"/>
  <c r="R88" i="22"/>
  <c r="Q88" i="22"/>
  <c r="I85" i="22"/>
  <c r="H85" i="22"/>
  <c r="U86" i="22"/>
  <c r="J85" i="22"/>
  <c r="R89" i="22" l="1"/>
  <c r="Q89" i="22"/>
  <c r="U87" i="22"/>
  <c r="I86" i="22"/>
  <c r="H86" i="22"/>
  <c r="J86" i="22"/>
  <c r="S88" i="22"/>
  <c r="T88" i="22" s="1"/>
  <c r="P90" i="22"/>
  <c r="O90" i="22"/>
  <c r="A91" i="22"/>
  <c r="A92" i="22" l="1"/>
  <c r="P91" i="22"/>
  <c r="O91" i="22"/>
  <c r="S89" i="22"/>
  <c r="T89" i="22" s="1"/>
  <c r="R90" i="22"/>
  <c r="Q90" i="22" s="1"/>
  <c r="I87" i="22"/>
  <c r="H87" i="22"/>
  <c r="U88" i="22"/>
  <c r="J87" i="22"/>
  <c r="S90" i="22" l="1"/>
  <c r="T90" i="22" s="1"/>
  <c r="I88" i="22"/>
  <c r="U89" i="22"/>
  <c r="H88" i="22"/>
  <c r="J88" i="22"/>
  <c r="R91" i="22"/>
  <c r="Q91" i="22"/>
  <c r="A93" i="22"/>
  <c r="P92" i="22"/>
  <c r="O92" i="22"/>
  <c r="S91" i="22" l="1"/>
  <c r="T91" i="22" s="1"/>
  <c r="R92" i="22"/>
  <c r="Q92" i="22"/>
  <c r="A94" i="22"/>
  <c r="P93" i="22"/>
  <c r="O93" i="22"/>
  <c r="I89" i="22"/>
  <c r="H89" i="22"/>
  <c r="U90" i="22"/>
  <c r="J89" i="22"/>
  <c r="R93" i="22" l="1"/>
  <c r="Q93" i="22"/>
  <c r="I90" i="22"/>
  <c r="H90" i="22"/>
  <c r="U91" i="22"/>
  <c r="J90" i="22"/>
  <c r="S92" i="22"/>
  <c r="T92" i="22" s="1"/>
  <c r="A95" i="22"/>
  <c r="P94" i="22"/>
  <c r="O94" i="22"/>
  <c r="O95" i="22" l="1"/>
  <c r="P95" i="22"/>
  <c r="A96" i="22"/>
  <c r="U92" i="22"/>
  <c r="I91" i="22"/>
  <c r="H91" i="22"/>
  <c r="J91" i="22"/>
  <c r="S93" i="22"/>
  <c r="T93" i="22" s="1"/>
  <c r="R94" i="22"/>
  <c r="Q94" i="22" s="1"/>
  <c r="S94" i="22" l="1"/>
  <c r="T94" i="22" s="1"/>
  <c r="R95" i="22"/>
  <c r="Q95" i="22" s="1"/>
  <c r="I92" i="22"/>
  <c r="H92" i="22"/>
  <c r="U93" i="22"/>
  <c r="J92" i="22"/>
  <c r="A97" i="22"/>
  <c r="P96" i="22"/>
  <c r="O96" i="22"/>
  <c r="S95" i="22" l="1"/>
  <c r="T95" i="22" s="1"/>
  <c r="R96" i="22"/>
  <c r="Q96" i="22" s="1"/>
  <c r="P97" i="22"/>
  <c r="O97" i="22"/>
  <c r="A98" i="22"/>
  <c r="U94" i="22"/>
  <c r="H93" i="22"/>
  <c r="I93" i="22"/>
  <c r="J93" i="22"/>
  <c r="S96" i="22" l="1"/>
  <c r="T96" i="22" s="1"/>
  <c r="A99" i="22"/>
  <c r="P98" i="22"/>
  <c r="O98" i="22"/>
  <c r="I94" i="22"/>
  <c r="H94" i="22"/>
  <c r="U95" i="22"/>
  <c r="J94" i="22"/>
  <c r="R97" i="22"/>
  <c r="Q97" i="22" s="1"/>
  <c r="S97" i="22" l="1"/>
  <c r="T97" i="22" s="1"/>
  <c r="I95" i="22"/>
  <c r="H95" i="22"/>
  <c r="U96" i="22"/>
  <c r="J95" i="22"/>
  <c r="R98" i="22"/>
  <c r="Q98" i="22" s="1"/>
  <c r="A100" i="22"/>
  <c r="P99" i="22"/>
  <c r="O99" i="22"/>
  <c r="S98" i="22" l="1"/>
  <c r="T98" i="22" s="1"/>
  <c r="R99" i="22"/>
  <c r="Q99" i="22"/>
  <c r="P100" i="22"/>
  <c r="A101" i="22"/>
  <c r="O100" i="22"/>
  <c r="U97" i="22"/>
  <c r="I96" i="22"/>
  <c r="H96" i="22"/>
  <c r="J96" i="22"/>
  <c r="A102" i="22" l="1"/>
  <c r="P101" i="22"/>
  <c r="O101" i="22"/>
  <c r="S99" i="22"/>
  <c r="T99" i="22" s="1"/>
  <c r="I97" i="22"/>
  <c r="H97" i="22"/>
  <c r="U98" i="22"/>
  <c r="J97" i="22"/>
  <c r="R100" i="22"/>
  <c r="Q100" i="22"/>
  <c r="S100" i="22" l="1"/>
  <c r="T100" i="22" s="1"/>
  <c r="R101" i="22"/>
  <c r="Q101" i="22"/>
  <c r="U99" i="22"/>
  <c r="I98" i="22"/>
  <c r="H98" i="22"/>
  <c r="J98" i="22"/>
  <c r="K99" i="22" s="1"/>
  <c r="A103" i="22"/>
  <c r="P102" i="22"/>
  <c r="O102" i="22"/>
  <c r="R102" i="22" l="1"/>
  <c r="Q102" i="22" s="1"/>
  <c r="A104" i="22"/>
  <c r="P103" i="22"/>
  <c r="O103" i="22"/>
  <c r="S101" i="22"/>
  <c r="T101" i="22" s="1"/>
  <c r="I99" i="22"/>
  <c r="H99" i="22"/>
  <c r="U100" i="22"/>
  <c r="J99" i="22"/>
  <c r="K100" i="22" s="1"/>
  <c r="S102" i="22" l="1"/>
  <c r="T102" i="22" s="1"/>
  <c r="A105" i="22"/>
  <c r="P104" i="22"/>
  <c r="O104" i="22"/>
  <c r="I100" i="22"/>
  <c r="H100" i="22"/>
  <c r="U101" i="22"/>
  <c r="J100" i="22"/>
  <c r="K101" i="22" s="1"/>
  <c r="R103" i="22"/>
  <c r="Q103" i="22"/>
  <c r="U102" i="22" l="1"/>
  <c r="I101" i="22"/>
  <c r="H101" i="22"/>
  <c r="J101" i="22"/>
  <c r="S103" i="22"/>
  <c r="T103" i="22" s="1"/>
  <c r="R104" i="22"/>
  <c r="Q104" i="22"/>
  <c r="O105" i="22"/>
  <c r="A106" i="22"/>
  <c r="P105" i="22"/>
  <c r="A107" i="22" l="1"/>
  <c r="P106" i="22"/>
  <c r="O106" i="22"/>
  <c r="S104" i="22"/>
  <c r="T104" i="22" s="1"/>
  <c r="R105" i="22"/>
  <c r="Q105" i="22"/>
  <c r="I102" i="22"/>
  <c r="H102" i="22"/>
  <c r="U103" i="22"/>
  <c r="J102" i="22"/>
  <c r="K103" i="22" s="1"/>
  <c r="S105" i="22" l="1"/>
  <c r="T105" i="22" s="1"/>
  <c r="R106" i="22"/>
  <c r="Q106" i="22"/>
  <c r="U104" i="22"/>
  <c r="I103" i="22"/>
  <c r="H103" i="22"/>
  <c r="J103" i="22"/>
  <c r="K104" i="22" s="1"/>
  <c r="P107" i="22"/>
  <c r="O107" i="22"/>
  <c r="A108" i="22"/>
  <c r="S106" i="22" l="1"/>
  <c r="T106" i="22" s="1"/>
  <c r="A109" i="22"/>
  <c r="P108" i="22"/>
  <c r="O108" i="22"/>
  <c r="R107" i="22"/>
  <c r="Q107" i="22"/>
  <c r="I104" i="22"/>
  <c r="H104" i="22"/>
  <c r="U105" i="22"/>
  <c r="J104" i="22"/>
  <c r="K105" i="22" s="1"/>
  <c r="I105" i="22" l="1"/>
  <c r="H105" i="22"/>
  <c r="U106" i="22"/>
  <c r="J105" i="22"/>
  <c r="S107" i="22"/>
  <c r="T107" i="22" s="1"/>
  <c r="R108" i="22"/>
  <c r="Q108" i="22" s="1"/>
  <c r="A110" i="22"/>
  <c r="P109" i="22"/>
  <c r="O109" i="22"/>
  <c r="S108" i="22" l="1"/>
  <c r="T108" i="22" s="1"/>
  <c r="R109" i="22"/>
  <c r="Q109" i="22"/>
  <c r="A111" i="22"/>
  <c r="P110" i="22"/>
  <c r="O110" i="22"/>
  <c r="U107" i="22"/>
  <c r="I106" i="22"/>
  <c r="H106" i="22"/>
  <c r="J106" i="22"/>
  <c r="R110" i="22" l="1"/>
  <c r="Q110" i="22"/>
  <c r="S109" i="22"/>
  <c r="T109" i="22" s="1"/>
  <c r="I107" i="22"/>
  <c r="H107" i="22"/>
  <c r="U108" i="22"/>
  <c r="J107" i="22"/>
  <c r="K108" i="22" s="1"/>
  <c r="A112" i="22"/>
  <c r="P111" i="22"/>
  <c r="O111" i="22"/>
  <c r="U109" i="22" l="1"/>
  <c r="I108" i="22"/>
  <c r="H108" i="22"/>
  <c r="J108" i="22"/>
  <c r="P112" i="22"/>
  <c r="O112" i="22"/>
  <c r="A113" i="22"/>
  <c r="S110" i="22"/>
  <c r="T110" i="22" s="1"/>
  <c r="R111" i="22"/>
  <c r="Q111" i="22" s="1"/>
  <c r="S111" i="22" l="1"/>
  <c r="T111" i="22" s="1"/>
  <c r="A114" i="22"/>
  <c r="P113" i="22"/>
  <c r="O113" i="22"/>
  <c r="R112" i="22"/>
  <c r="Q112" i="22"/>
  <c r="I109" i="22"/>
  <c r="H109" i="22"/>
  <c r="U110" i="22"/>
  <c r="J109" i="22"/>
  <c r="S112" i="22" l="1"/>
  <c r="T112" i="22" s="1"/>
  <c r="I110" i="22"/>
  <c r="H110" i="22"/>
  <c r="U111" i="22"/>
  <c r="J110" i="22"/>
  <c r="R113" i="22"/>
  <c r="Q113" i="22"/>
  <c r="A115" i="22"/>
  <c r="P114" i="22"/>
  <c r="O114" i="22"/>
  <c r="A116" i="22" l="1"/>
  <c r="P115" i="22"/>
  <c r="O115" i="22"/>
  <c r="S113" i="22"/>
  <c r="T113" i="22" s="1"/>
  <c r="R114" i="22"/>
  <c r="Q114" i="22"/>
  <c r="I111" i="22"/>
  <c r="H111" i="22"/>
  <c r="U112" i="22"/>
  <c r="J111" i="22"/>
  <c r="I112" i="22" l="1"/>
  <c r="H112" i="22"/>
  <c r="U113" i="22"/>
  <c r="J112" i="22"/>
  <c r="S114" i="22"/>
  <c r="T114" i="22" s="1"/>
  <c r="R115" i="22"/>
  <c r="Q115" i="22"/>
  <c r="A117" i="22"/>
  <c r="P116" i="22"/>
  <c r="O116" i="22"/>
  <c r="R116" i="22" l="1"/>
  <c r="Q116" i="22"/>
  <c r="S115" i="22"/>
  <c r="T115" i="22" s="1"/>
  <c r="U114" i="22"/>
  <c r="I113" i="22"/>
  <c r="H113" i="22"/>
  <c r="J113" i="22"/>
  <c r="K114" i="22" s="1"/>
  <c r="P117" i="22"/>
  <c r="O117" i="22"/>
  <c r="A118" i="22"/>
  <c r="R117" i="22" l="1"/>
  <c r="Q117" i="22" s="1"/>
  <c r="I114" i="22"/>
  <c r="H114" i="22"/>
  <c r="U115" i="22"/>
  <c r="J114" i="22"/>
  <c r="K115" i="22" s="1"/>
  <c r="A119" i="22"/>
  <c r="P118" i="22"/>
  <c r="O118" i="22"/>
  <c r="S116" i="22"/>
  <c r="T116" i="22" s="1"/>
  <c r="S117" i="22" l="1"/>
  <c r="T117" i="22" s="1"/>
  <c r="A120" i="22"/>
  <c r="P119" i="22"/>
  <c r="O119" i="22"/>
  <c r="R118" i="22"/>
  <c r="Q118" i="22"/>
  <c r="H115" i="22"/>
  <c r="U116" i="22"/>
  <c r="I115" i="22"/>
  <c r="J115" i="22"/>
  <c r="I116" i="22" l="1"/>
  <c r="H116" i="22"/>
  <c r="U117" i="22"/>
  <c r="J116" i="22"/>
  <c r="R119" i="22"/>
  <c r="Q119" i="22"/>
  <c r="S118" i="22"/>
  <c r="T118" i="22" s="1"/>
  <c r="A121" i="22"/>
  <c r="P120" i="22"/>
  <c r="O120" i="22"/>
  <c r="R120" i="22" l="1"/>
  <c r="Q120" i="22"/>
  <c r="S119" i="22"/>
  <c r="T119" i="22" s="1"/>
  <c r="A122" i="22"/>
  <c r="P121" i="22"/>
  <c r="O121" i="22"/>
  <c r="I117" i="22"/>
  <c r="H117" i="22"/>
  <c r="U118" i="22"/>
  <c r="J117" i="22"/>
  <c r="K118" i="22" s="1"/>
  <c r="U119" i="22" l="1"/>
  <c r="I118" i="22"/>
  <c r="H118" i="22"/>
  <c r="J118" i="22"/>
  <c r="K119" i="22" s="1"/>
  <c r="P122" i="22"/>
  <c r="O122" i="22"/>
  <c r="A123" i="22"/>
  <c r="S120" i="22"/>
  <c r="T120" i="22" s="1"/>
  <c r="R121" i="22"/>
  <c r="Q121" i="22" s="1"/>
  <c r="S121" i="22" l="1"/>
  <c r="T121" i="22" s="1"/>
  <c r="R122" i="22"/>
  <c r="Q122" i="22"/>
  <c r="A124" i="22"/>
  <c r="P123" i="22"/>
  <c r="O123" i="22"/>
  <c r="I119" i="22"/>
  <c r="H119" i="22"/>
  <c r="U120" i="22"/>
  <c r="J119" i="22"/>
  <c r="R123" i="22" l="1"/>
  <c r="Q123" i="22"/>
  <c r="H120" i="22"/>
  <c r="U121" i="22"/>
  <c r="I120" i="22"/>
  <c r="J120" i="22"/>
  <c r="S122" i="22"/>
  <c r="T122" i="22" s="1"/>
  <c r="A125" i="22"/>
  <c r="P124" i="22"/>
  <c r="O124" i="22"/>
  <c r="R124" i="22" l="1"/>
  <c r="Q124" i="22"/>
  <c r="I121" i="22"/>
  <c r="H121" i="22"/>
  <c r="U122" i="22"/>
  <c r="J121" i="22"/>
  <c r="A126" i="22"/>
  <c r="P125" i="22"/>
  <c r="O125" i="22"/>
  <c r="S123" i="22"/>
  <c r="T123" i="22" s="1"/>
  <c r="R125" i="22" l="1"/>
  <c r="Q125" i="22"/>
  <c r="I122" i="22"/>
  <c r="H122" i="22"/>
  <c r="U123" i="22"/>
  <c r="J122" i="22"/>
  <c r="S124" i="22"/>
  <c r="T124" i="22" s="1"/>
  <c r="A127" i="22"/>
  <c r="P126" i="22"/>
  <c r="O126" i="22"/>
  <c r="O127" i="22" l="1"/>
  <c r="P127" i="22"/>
  <c r="A128" i="22"/>
  <c r="U124" i="22"/>
  <c r="I123" i="22"/>
  <c r="H123" i="22"/>
  <c r="J123" i="22"/>
  <c r="S125" i="22"/>
  <c r="T125" i="22" s="1"/>
  <c r="R126" i="22"/>
  <c r="Q126" i="22" s="1"/>
  <c r="S126" i="22" l="1"/>
  <c r="T126" i="22" s="1"/>
  <c r="I124" i="22"/>
  <c r="H124" i="22"/>
  <c r="U125" i="22"/>
  <c r="J124" i="22"/>
  <c r="A129" i="22"/>
  <c r="P128" i="22"/>
  <c r="O128" i="22"/>
  <c r="R127" i="22"/>
  <c r="Q127" i="22" s="1"/>
  <c r="S127" i="22" l="1"/>
  <c r="T127" i="22" s="1"/>
  <c r="P129" i="22"/>
  <c r="O129" i="22"/>
  <c r="U126" i="22"/>
  <c r="I125" i="22"/>
  <c r="H125" i="22"/>
  <c r="J125" i="22"/>
  <c r="R128" i="22"/>
  <c r="Q128" i="22" s="1"/>
  <c r="S128" i="22" l="1"/>
  <c r="T128" i="22" s="1"/>
  <c r="I126" i="22"/>
  <c r="H126" i="22"/>
  <c r="U127" i="22"/>
  <c r="J126" i="22"/>
  <c r="R129" i="22"/>
  <c r="Q129" i="22" s="1"/>
  <c r="S129" i="22" l="1"/>
  <c r="T129" i="22" s="1"/>
  <c r="I127" i="22"/>
  <c r="H127" i="22"/>
  <c r="U128" i="22"/>
  <c r="J127" i="22"/>
  <c r="U129" i="22" l="1"/>
  <c r="I128" i="22"/>
  <c r="H128" i="22"/>
  <c r="J128" i="22"/>
  <c r="I129" i="22" l="1"/>
  <c r="H129" i="22"/>
  <c r="J129" i="22"/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<sst xmlns="http://schemas.openxmlformats.org/spreadsheetml/2006/main" count="412" uniqueCount="129">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</sst>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5" fillId="5" borderId="8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0" fillId="5" borderId="9" xfId="0" applyFill="1" applyBorder="1"/>
    <xf numFmtId="0" fontId="7" fillId="6" borderId="7" xfId="0" applyFont="1" applyFill="1" applyBorder="1" applyAlignment="1">
      <alignment horizontal="center"/>
    </xf>
    <xf numFmtId="0" fontId="8" fillId="6" borderId="8" xfId="0" applyFont="1" applyFill="1" applyBorder="1"/>
    <xf numFmtId="0" fontId="9" fillId="6" borderId="9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  <xf numFmtId="2" fontId="0" fillId="0" borderId="0" xfId="0" applyNumberFormat="1"/>
    <xf numFmtId="2" fontId="2" fillId="0" borderId="0" xfId="0" applyNumberFormat="1" applyFont="1" applyAlignment="1" applyProtection="1">
      <alignment horizontal="center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2" fontId="2" fillId="9" borderId="0" xfId="0" applyNumberFormat="1" applyFont="1" applyFill="1" applyAlignment="1" applyProtection="1">
      <alignment horizontal="center"/>
      <protection locked="0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Sheet2!$V$10</c:f>
              <c:strCache>
                <c:ptCount val="1"/>
                <c:pt idx="0">
                  <c:v>Percent Soil Moisture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Sheet2!$A$17:$A$129</c:f>
              <c:numCache>
                <c:formatCode>m/d/yyyy</c:formatCode>
                <c:ptCount val="113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</c:numCache>
            </c:numRef>
          </c:cat>
          <c:val>
            <c:numRef>
              <c:f>Sheet2!$V$17:$V$128</c:f>
              <c:numCache>
                <c:formatCode>General</c:formatCode>
                <c:ptCount val="112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0.37172681655555551</c:v>
                </c:pt>
                <c:pt idx="10">
                  <c:v>0.36847668398893491</c:v>
                </c:pt>
                <c:pt idx="11">
                  <c:v>0.38436324365223101</c:v>
                </c:pt>
                <c:pt idx="12">
                  <c:v>0.38188488347440702</c:v>
                </c:pt>
                <c:pt idx="13">
                  <c:v>0.38211582498333341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0.36701538742316264</c:v>
                </c:pt>
                <c:pt idx="27">
                  <c:v>0.36293360523737389</c:v>
                </c:pt>
                <c:pt idx="28">
                  <c:v>0.35891223057801175</c:v>
                </c:pt>
                <c:pt idx="29">
                  <c:v>0.3525309621404828</c:v>
                </c:pt>
                <c:pt idx="30">
                  <c:v>0.34836848208494126</c:v>
                </c:pt>
                <c:pt idx="31">
                  <c:v>0.36988272012386497</c:v>
                </c:pt>
                <c:pt idx="32">
                  <c:v>0.36436218918258478</c:v>
                </c:pt>
                <c:pt idx="33">
                  <c:v>0.35752353154176952</c:v>
                </c:pt>
                <c:pt idx="34">
                  <c:v>0.35232003505485221</c:v>
                </c:pt>
                <c:pt idx="35">
                  <c:v>0.34522321642481341</c:v>
                </c:pt>
                <c:pt idx="36">
                  <c:v>0.33859506130646699</c:v>
                </c:pt>
                <c:pt idx="37">
                  <c:v>0.33196969115390379</c:v>
                </c:pt>
                <c:pt idx="38">
                  <c:v>0.33932250036143241</c:v>
                </c:pt>
                <c:pt idx="39">
                  <c:v>0.33434281993311743</c:v>
                </c:pt>
                <c:pt idx="40">
                  <c:v>0.32838323022856125</c:v>
                </c:pt>
                <c:pt idx="41">
                  <c:v>0.32418121823067625</c:v>
                </c:pt>
                <c:pt idx="42">
                  <c:v>0.32496594304600029</c:v>
                </c:pt>
                <c:pt idx="43">
                  <c:v>0.32062715131111102</c:v>
                </c:pt>
                <c:pt idx="44">
                  <c:v>0.31965239680136637</c:v>
                </c:pt>
                <c:pt idx="45">
                  <c:v>0.33572738041522976</c:v>
                </c:pt>
                <c:pt idx="46">
                  <c:v>0.33069982932471392</c:v>
                </c:pt>
                <c:pt idx="47">
                  <c:v>0.33187323798091711</c:v>
                </c:pt>
                <c:pt idx="48">
                  <c:v>0.32730133037037024</c:v>
                </c:pt>
                <c:pt idx="49">
                  <c:v>0.32996148839557315</c:v>
                </c:pt>
                <c:pt idx="50">
                  <c:v>0.32808703276589407</c:v>
                </c:pt>
                <c:pt idx="51">
                  <c:v>0.32376694315849652</c:v>
                </c:pt>
                <c:pt idx="52">
                  <c:v>0.31695410893389764</c:v>
                </c:pt>
                <c:pt idx="53">
                  <c:v>0.32105927827436115</c:v>
                </c:pt>
                <c:pt idx="54">
                  <c:v>0.31319831570751627</c:v>
                </c:pt>
                <c:pt idx="55">
                  <c:v>0.30586141731179434</c:v>
                </c:pt>
                <c:pt idx="56">
                  <c:v>0.29800045474494946</c:v>
                </c:pt>
                <c:pt idx="57">
                  <c:v>0.29013949217810453</c:v>
                </c:pt>
                <c:pt idx="58">
                  <c:v>0.28437478629575164</c:v>
                </c:pt>
                <c:pt idx="59">
                  <c:v>0.2856849467235591</c:v>
                </c:pt>
                <c:pt idx="60">
                  <c:v>0.29468138166117047</c:v>
                </c:pt>
                <c:pt idx="61">
                  <c:v>0.29031761944994044</c:v>
                </c:pt>
                <c:pt idx="62">
                  <c:v>0.28638713816651801</c:v>
                </c:pt>
                <c:pt idx="63">
                  <c:v>0.31796202393256073</c:v>
                </c:pt>
                <c:pt idx="64">
                  <c:v>0.31324544639245377</c:v>
                </c:pt>
                <c:pt idx="65">
                  <c:v>0.30852886885234676</c:v>
                </c:pt>
                <c:pt idx="66">
                  <c:v>0.32542993896063555</c:v>
                </c:pt>
                <c:pt idx="67">
                  <c:v>0.31887913682159819</c:v>
                </c:pt>
                <c:pt idx="68">
                  <c:v>0.31049411008363026</c:v>
                </c:pt>
                <c:pt idx="69">
                  <c:v>0.30237111543122386</c:v>
                </c:pt>
                <c:pt idx="70">
                  <c:v>0.29608234537774791</c:v>
                </c:pt>
                <c:pt idx="71">
                  <c:v>0.28979357532427197</c:v>
                </c:pt>
                <c:pt idx="72">
                  <c:v>0.2832427731852345</c:v>
                </c:pt>
                <c:pt idx="73">
                  <c:v>0.29879001026188334</c:v>
                </c:pt>
                <c:pt idx="74">
                  <c:v>0.2925012402084074</c:v>
                </c:pt>
                <c:pt idx="75">
                  <c:v>0.28568840598380846</c:v>
                </c:pt>
                <c:pt idx="76">
                  <c:v>0.27861353967364805</c:v>
                </c:pt>
                <c:pt idx="77">
                  <c:v>0.2703627315928398</c:v>
                </c:pt>
                <c:pt idx="78">
                  <c:v>0.2630548730069811</c:v>
                </c:pt>
                <c:pt idx="79">
                  <c:v>0.26002080671910227</c:v>
                </c:pt>
                <c:pt idx="80">
                  <c:v>0.25580923375283238</c:v>
                </c:pt>
                <c:pt idx="81">
                  <c:v>0.2739767916850962</c:v>
                </c:pt>
                <c:pt idx="82">
                  <c:v>0.27581273707056858</c:v>
                </c:pt>
                <c:pt idx="83">
                  <c:v>0.27528523486379497</c:v>
                </c:pt>
                <c:pt idx="84">
                  <c:v>0.27423366848589831</c:v>
                </c:pt>
                <c:pt idx="85">
                  <c:v>0.2719207314229613</c:v>
                </c:pt>
                <c:pt idx="86">
                  <c:v>0.27250862628090722</c:v>
                </c:pt>
                <c:pt idx="87">
                  <c:v>0.29167732283870235</c:v>
                </c:pt>
                <c:pt idx="88">
                  <c:v>0.28628378975259233</c:v>
                </c:pt>
                <c:pt idx="89">
                  <c:v>0.28131021920549232</c:v>
                </c:pt>
                <c:pt idx="90">
                  <c:v>0.27597887408002952</c:v>
                </c:pt>
                <c:pt idx="91">
                  <c:v>0.27341562404612713</c:v>
                </c:pt>
                <c:pt idx="92">
                  <c:v>0.26920295436286923</c:v>
                </c:pt>
                <c:pt idx="93">
                  <c:v>0.26465266641552249</c:v>
                </c:pt>
                <c:pt idx="94">
                  <c:v>0.28289077144774522</c:v>
                </c:pt>
                <c:pt idx="95">
                  <c:v>0.27855212480027497</c:v>
                </c:pt>
                <c:pt idx="96">
                  <c:v>0.27633493023013922</c:v>
                </c:pt>
                <c:pt idx="97">
                  <c:v>0.27484836390660983</c:v>
                </c:pt>
                <c:pt idx="98">
                  <c:v>0.27134288600948248</c:v>
                </c:pt>
                <c:pt idx="99">
                  <c:v>0.26630884651956066</c:v>
                </c:pt>
                <c:pt idx="100">
                  <c:v>0.26304352360717886</c:v>
                </c:pt>
                <c:pt idx="101">
                  <c:v>0.27894009924165714</c:v>
                </c:pt>
                <c:pt idx="102">
                  <c:v>0.27801954890654124</c:v>
                </c:pt>
                <c:pt idx="103">
                  <c:v>0.27535891542237834</c:v>
                </c:pt>
                <c:pt idx="104">
                  <c:v>0.2724564061669279</c:v>
                </c:pt>
                <c:pt idx="105">
                  <c:v>0.26948838889008708</c:v>
                </c:pt>
                <c:pt idx="106">
                  <c:v>0.26631376939193818</c:v>
                </c:pt>
                <c:pt idx="107">
                  <c:v>0.26251430415129651</c:v>
                </c:pt>
                <c:pt idx="108">
                  <c:v>0.26990495271841564</c:v>
                </c:pt>
                <c:pt idx="109">
                  <c:v>0.26813623614087551</c:v>
                </c:pt>
                <c:pt idx="110">
                  <c:v>0.26603997945638352</c:v>
                </c:pt>
                <c:pt idx="111">
                  <c:v>0.26364641713635062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8-4263-815A-7965825FB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857727"/>
        <c:axId val="1543859647"/>
      </c:lineChart>
      <c:dateAx>
        <c:axId val="1543857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9647"/>
        <c:crosses val="autoZero"/>
        <c:auto val="1"/>
        <c:lblOffset val="100"/>
        <c:baseTimeUnit val="days"/>
      </c:dateAx>
      <c:valAx>
        <c:axId val="154385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5.1890029086530607</c:v>
                </c:pt>
                <c:pt idx="10">
                  <c:v>5.4369110719183666</c:v>
                </c:pt>
                <c:pt idx="11">
                  <c:v>5.9772406461836738</c:v>
                </c:pt>
                <c:pt idx="12">
                  <c:v>6.2426488094489798</c:v>
                </c:pt>
                <c:pt idx="13">
                  <c:v>6.5505569997142867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10.089178099163266</c:v>
                </c:pt>
                <c:pt idx="27">
                  <c:v>10.265836262428575</c:v>
                </c:pt>
                <c:pt idx="28">
                  <c:v>10.437753644360546</c:v>
                </c:pt>
                <c:pt idx="29">
                  <c:v>10.532761807625853</c:v>
                </c:pt>
                <c:pt idx="30">
                  <c:v>10.685669970891157</c:v>
                </c:pt>
                <c:pt idx="31">
                  <c:v>11.639982743489792</c:v>
                </c:pt>
                <c:pt idx="32">
                  <c:v>11.756257573421765</c:v>
                </c:pt>
                <c:pt idx="33">
                  <c:v>11.820165736687073</c:v>
                </c:pt>
                <c:pt idx="34">
                  <c:v>11.928549758285712</c:v>
                </c:pt>
                <c:pt idx="35">
                  <c:v>11.963041254884351</c:v>
                </c:pt>
                <c:pt idx="36">
                  <c:v>12.002849418149655</c:v>
                </c:pt>
                <c:pt idx="37">
                  <c:v>12.032207581414962</c:v>
                </c:pt>
                <c:pt idx="38">
                  <c:v>12.568782411346938</c:v>
                </c:pt>
                <c:pt idx="39">
                  <c:v>12.65044057461224</c:v>
                </c:pt>
                <c:pt idx="40">
                  <c:v>12.686315404544214</c:v>
                </c:pt>
                <c:pt idx="41">
                  <c:v>12.782002318809521</c:v>
                </c:pt>
                <c:pt idx="42">
                  <c:v>13.071589260074827</c:v>
                </c:pt>
                <c:pt idx="43">
                  <c:v>13.152256615006801</c:v>
                </c:pt>
                <c:pt idx="44">
                  <c:v>13.36668900093877</c:v>
                </c:pt>
                <c:pt idx="45">
                  <c:v>14.306097353204077</c:v>
                </c:pt>
                <c:pt idx="46">
                  <c:v>14.355072183136052</c:v>
                </c:pt>
                <c:pt idx="47">
                  <c:v>14.670151703401356</c:v>
                </c:pt>
                <c:pt idx="48">
                  <c:v>14.728559866666661</c:v>
                </c:pt>
                <c:pt idx="49">
                  <c:v>15.110889386931962</c:v>
                </c:pt>
                <c:pt idx="50">
                  <c:v>15.025046969931964</c:v>
                </c:pt>
                <c:pt idx="51">
                  <c:v>14.827204498931962</c:v>
                </c:pt>
                <c:pt idx="52">
                  <c:v>14.515204498931965</c:v>
                </c:pt>
                <c:pt idx="53">
                  <c:v>14.703204498931967</c:v>
                </c:pt>
                <c:pt idx="54">
                  <c:v>14.343204498931968</c:v>
                </c:pt>
                <c:pt idx="55">
                  <c:v>14.007204498931969</c:v>
                </c:pt>
                <c:pt idx="56">
                  <c:v>13.64720449893197</c:v>
                </c:pt>
                <c:pt idx="57">
                  <c:v>13.28720449893197</c:v>
                </c:pt>
                <c:pt idx="58">
                  <c:v>13.023204498931971</c:v>
                </c:pt>
                <c:pt idx="59">
                  <c:v>13.08320449893197</c:v>
                </c:pt>
                <c:pt idx="60">
                  <c:v>13.495204498931969</c:v>
                </c:pt>
                <c:pt idx="61">
                  <c:v>13.295362000931966</c:v>
                </c:pt>
                <c:pt idx="62">
                  <c:v>13.115362000931967</c:v>
                </c:pt>
                <c:pt idx="63">
                  <c:v>14.561362891931964</c:v>
                </c:pt>
                <c:pt idx="64">
                  <c:v>14.345362891931963</c:v>
                </c:pt>
                <c:pt idx="65">
                  <c:v>14.129362891931962</c:v>
                </c:pt>
                <c:pt idx="66">
                  <c:v>14.903362918931961</c:v>
                </c:pt>
                <c:pt idx="67">
                  <c:v>14.603362918931964</c:v>
                </c:pt>
                <c:pt idx="68">
                  <c:v>14.219362918931964</c:v>
                </c:pt>
                <c:pt idx="69">
                  <c:v>13.847362918931964</c:v>
                </c:pt>
                <c:pt idx="70">
                  <c:v>13.559362918931964</c:v>
                </c:pt>
                <c:pt idx="71">
                  <c:v>13.271362918931963</c:v>
                </c:pt>
                <c:pt idx="72">
                  <c:v>12.971362918931963</c:v>
                </c:pt>
                <c:pt idx="73">
                  <c:v>13.683362918931962</c:v>
                </c:pt>
                <c:pt idx="74">
                  <c:v>13.395362918931962</c:v>
                </c:pt>
                <c:pt idx="75">
                  <c:v>13.083362918931961</c:v>
                </c:pt>
                <c:pt idx="76">
                  <c:v>12.759362918931963</c:v>
                </c:pt>
                <c:pt idx="77">
                  <c:v>12.381509585598621</c:v>
                </c:pt>
                <c:pt idx="78">
                  <c:v>12.046839490360522</c:v>
                </c:pt>
                <c:pt idx="79">
                  <c:v>11.907891638319704</c:v>
                </c:pt>
                <c:pt idx="80">
                  <c:v>11.715018786558282</c:v>
                </c:pt>
                <c:pt idx="81">
                  <c:v>12.547018786558283</c:v>
                </c:pt>
                <c:pt idx="82">
                  <c:v>12.631097591558284</c:v>
                </c:pt>
                <c:pt idx="83">
                  <c:v>12.606940143558283</c:v>
                </c:pt>
                <c:pt idx="84">
                  <c:v>12.558782695558282</c:v>
                </c:pt>
                <c:pt idx="85">
                  <c:v>12.452859618635205</c:v>
                </c:pt>
                <c:pt idx="86">
                  <c:v>12.47978280355828</c:v>
                </c:pt>
                <c:pt idx="87">
                  <c:v>13.357630866327511</c:v>
                </c:pt>
                <c:pt idx="88">
                  <c:v>13.110629065404432</c:v>
                </c:pt>
                <c:pt idx="89">
                  <c:v>12.882859834635198</c:v>
                </c:pt>
                <c:pt idx="90">
                  <c:v>12.638705988481352</c:v>
                </c:pt>
                <c:pt idx="91">
                  <c:v>12.521319599173658</c:v>
                </c:pt>
                <c:pt idx="92">
                  <c:v>12.328396522250582</c:v>
                </c:pt>
                <c:pt idx="93">
                  <c:v>12.120011906865969</c:v>
                </c:pt>
                <c:pt idx="94">
                  <c:v>12.955242676096738</c:v>
                </c:pt>
                <c:pt idx="95">
                  <c:v>12.756550368404429</c:v>
                </c:pt>
                <c:pt idx="96">
                  <c:v>12.655011906865965</c:v>
                </c:pt>
                <c:pt idx="97">
                  <c:v>12.586933236865967</c:v>
                </c:pt>
                <c:pt idx="98">
                  <c:v>12.426396657250585</c:v>
                </c:pt>
                <c:pt idx="99">
                  <c:v>12.195858195712123</c:v>
                </c:pt>
                <c:pt idx="100">
                  <c:v>12.046319734173661</c:v>
                </c:pt>
                <c:pt idx="101">
                  <c:v>12.774318014250582</c:v>
                </c:pt>
                <c:pt idx="102">
                  <c:v>12.732160566250581</c:v>
                </c:pt>
                <c:pt idx="103">
                  <c:v>12.610314412404428</c:v>
                </c:pt>
                <c:pt idx="104">
                  <c:v>12.47739133548135</c:v>
                </c:pt>
                <c:pt idx="105">
                  <c:v>12.341468258558272</c:v>
                </c:pt>
                <c:pt idx="106">
                  <c:v>12.196083643173658</c:v>
                </c:pt>
                <c:pt idx="107">
                  <c:v>12.022083643173659</c:v>
                </c:pt>
                <c:pt idx="108">
                  <c:v>12.360545181635196</c:v>
                </c:pt>
                <c:pt idx="109">
                  <c:v>12.279545181635196</c:v>
                </c:pt>
                <c:pt idx="110">
                  <c:v>12.183545181635196</c:v>
                </c:pt>
                <c:pt idx="111">
                  <c:v>12.073929797019812</c:v>
                </c:pt>
                <c:pt idx="112">
                  <c:v>11.959929797019811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0.00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0.00</c:formatCode>
                <c:ptCount val="151"/>
                <c:pt idx="31">
                  <c:v>0.7</c:v>
                </c:pt>
                <c:pt idx="38">
                  <c:v>0.5</c:v>
                </c:pt>
                <c:pt idx="45">
                  <c:v>0.5</c:v>
                </c:pt>
                <c:pt idx="52">
                  <c:v>0</c:v>
                </c:pt>
                <c:pt idx="53">
                  <c:v>0.5</c:v>
                </c:pt>
                <c:pt idx="59">
                  <c:v>0.3</c:v>
                </c:pt>
                <c:pt idx="60">
                  <c:v>0.7</c:v>
                </c:pt>
                <c:pt idx="66">
                  <c:v>1</c:v>
                </c:pt>
                <c:pt idx="73">
                  <c:v>1</c:v>
                </c:pt>
                <c:pt idx="81">
                  <c:v>1</c:v>
                </c:pt>
                <c:pt idx="87" formatCode="General">
                  <c:v>0.9</c:v>
                </c:pt>
                <c:pt idx="94" formatCode="General">
                  <c:v>1</c:v>
                </c:pt>
                <c:pt idx="101" formatCode="General">
                  <c:v>0.75</c:v>
                </c:pt>
                <c:pt idx="108" formatCode="General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0</xdr:row>
      <xdr:rowOff>0</xdr:rowOff>
    </xdr:from>
    <xdr:to>
      <xdr:col>22</xdr:col>
      <xdr:colOff>209551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1A66A-F348-7794-C27E-6A80A73F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suemailprod-my.sharepoint.com/personal/rgvjoshi_ksu_edu/Documents/Desktop/Hackathon%20Datasets/KanSched/KanSched%20each%20team/KANSCHED_17.xlsx" TargetMode="External"/><Relationship Id="rId1" Type="http://schemas.openxmlformats.org/officeDocument/2006/relationships/externalLinkPath" Target="KANSCHED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itle"/>
      <sheetName val="Soil&amp;Crop Data_"/>
      <sheetName val="Input_"/>
      <sheetName val="Budget_"/>
      <sheetName val="Mgmt Chart_"/>
      <sheetName val="Weather_"/>
      <sheetName val="Crop Coeff_"/>
      <sheetName val="Summary_"/>
      <sheetName val="Budget (2)"/>
      <sheetName val="Input"/>
      <sheetName val="Budget"/>
      <sheetName val="Mgmt Chart"/>
      <sheetName val="Summary"/>
      <sheetName val="Crop Coeff"/>
      <sheetName val="Soil&amp;Crop Data"/>
      <sheetName val="Wthr Sta."/>
      <sheetName val="Sheet1"/>
    </sheetNames>
    <sheetDataSet>
      <sheetData sheetId="0"/>
      <sheetData sheetId="1"/>
      <sheetData sheetId="2">
        <row r="18">
          <cell r="C18">
            <v>0.2</v>
          </cell>
        </row>
        <row r="19">
          <cell r="C19">
            <v>0.19</v>
          </cell>
        </row>
        <row r="23">
          <cell r="C23">
            <v>45430</v>
          </cell>
        </row>
        <row r="25">
          <cell r="C25">
            <v>6</v>
          </cell>
        </row>
        <row r="32">
          <cell r="C32">
            <v>45479</v>
          </cell>
        </row>
        <row r="36">
          <cell r="C36">
            <v>45543</v>
          </cell>
        </row>
        <row r="76">
          <cell r="C76">
            <v>0.79591836734693877</v>
          </cell>
        </row>
      </sheetData>
      <sheetData sheetId="3"/>
      <sheetData sheetId="4"/>
      <sheetData sheetId="5"/>
      <sheetData sheetId="6">
        <row r="12">
          <cell r="E12">
            <v>0.25</v>
          </cell>
        </row>
        <row r="13">
          <cell r="E13">
            <v>0.25</v>
          </cell>
        </row>
        <row r="14">
          <cell r="E14">
            <v>0.25</v>
          </cell>
        </row>
        <row r="15">
          <cell r="E15">
            <v>0.25</v>
          </cell>
        </row>
        <row r="16">
          <cell r="E16">
            <v>0.25</v>
          </cell>
        </row>
        <row r="17">
          <cell r="E17">
            <v>0.25</v>
          </cell>
        </row>
        <row r="18">
          <cell r="E18">
            <v>0.25</v>
          </cell>
        </row>
        <row r="19">
          <cell r="E19">
            <v>0.25</v>
          </cell>
        </row>
        <row r="20">
          <cell r="E20">
            <v>0.25</v>
          </cell>
        </row>
        <row r="21">
          <cell r="E21">
            <v>0.25</v>
          </cell>
        </row>
        <row r="22">
          <cell r="E22">
            <v>0.25</v>
          </cell>
        </row>
        <row r="23">
          <cell r="E23">
            <v>0.25</v>
          </cell>
        </row>
        <row r="24">
          <cell r="E24">
            <v>0.25</v>
          </cell>
        </row>
        <row r="25">
          <cell r="E25">
            <v>0.25</v>
          </cell>
        </row>
        <row r="26">
          <cell r="E26">
            <v>0.25</v>
          </cell>
        </row>
        <row r="27">
          <cell r="E27">
            <v>0.25</v>
          </cell>
        </row>
        <row r="28">
          <cell r="E28">
            <v>0.25</v>
          </cell>
        </row>
        <row r="29">
          <cell r="E29">
            <v>0.25</v>
          </cell>
        </row>
        <row r="30">
          <cell r="E30">
            <v>0.25</v>
          </cell>
        </row>
        <row r="31">
          <cell r="E31">
            <v>0.28166666666666668</v>
          </cell>
        </row>
        <row r="32">
          <cell r="E32">
            <v>0.31333333333333335</v>
          </cell>
        </row>
        <row r="33">
          <cell r="E33">
            <v>0.34500000000000003</v>
          </cell>
        </row>
        <row r="34">
          <cell r="E34">
            <v>0.37666666666666671</v>
          </cell>
        </row>
        <row r="35">
          <cell r="E35">
            <v>0.40833333333333338</v>
          </cell>
        </row>
        <row r="36">
          <cell r="E36">
            <v>0.44000000000000006</v>
          </cell>
        </row>
        <row r="37">
          <cell r="E37">
            <v>0.47166666666666673</v>
          </cell>
        </row>
        <row r="38">
          <cell r="E38">
            <v>0.50333333333333341</v>
          </cell>
        </row>
        <row r="39">
          <cell r="E39">
            <v>0.53500000000000003</v>
          </cell>
        </row>
        <row r="40">
          <cell r="E40">
            <v>0.56666666666666665</v>
          </cell>
        </row>
        <row r="41">
          <cell r="E41">
            <v>0.59833333333333327</v>
          </cell>
        </row>
        <row r="42">
          <cell r="E42">
            <v>0.62999999999999989</v>
          </cell>
        </row>
        <row r="43">
          <cell r="E43">
            <v>0.66166666666666651</v>
          </cell>
        </row>
        <row r="44">
          <cell r="E44">
            <v>0.69333333333333313</v>
          </cell>
        </row>
        <row r="45">
          <cell r="E45">
            <v>0.72499999999999976</v>
          </cell>
        </row>
        <row r="46">
          <cell r="E46">
            <v>0.75666666666666638</v>
          </cell>
        </row>
        <row r="47">
          <cell r="E47">
            <v>0.788333333333333</v>
          </cell>
        </row>
        <row r="48">
          <cell r="E48">
            <v>0.81999999999999962</v>
          </cell>
        </row>
        <row r="49">
          <cell r="E49">
            <v>0.85166666666666624</v>
          </cell>
        </row>
        <row r="50">
          <cell r="E50">
            <v>0.88333333333333286</v>
          </cell>
        </row>
        <row r="51">
          <cell r="E51">
            <v>0.91499999999999948</v>
          </cell>
        </row>
        <row r="52">
          <cell r="E52">
            <v>0.9466666666666661</v>
          </cell>
        </row>
        <row r="53">
          <cell r="E53">
            <v>0.97833333333333272</v>
          </cell>
        </row>
        <row r="54">
          <cell r="E54">
            <v>1.0099999999999993</v>
          </cell>
        </row>
        <row r="55">
          <cell r="E55">
            <v>1.0416666666666661</v>
          </cell>
        </row>
        <row r="56">
          <cell r="E56">
            <v>1.0733333333333328</v>
          </cell>
        </row>
        <row r="57">
          <cell r="E57">
            <v>1.1049999999999995</v>
          </cell>
        </row>
        <row r="58">
          <cell r="E58">
            <v>1.1366666666666663</v>
          </cell>
        </row>
        <row r="59">
          <cell r="E59">
            <v>1.168333333333333</v>
          </cell>
        </row>
        <row r="60">
          <cell r="E60">
            <v>1.1999999999999997</v>
          </cell>
        </row>
        <row r="61">
          <cell r="E61">
            <v>1.2</v>
          </cell>
        </row>
        <row r="62">
          <cell r="E62">
            <v>1.2</v>
          </cell>
        </row>
        <row r="63">
          <cell r="E63">
            <v>1.2</v>
          </cell>
        </row>
        <row r="64">
          <cell r="E64">
            <v>1.2</v>
          </cell>
        </row>
        <row r="65">
          <cell r="E65">
            <v>1.2</v>
          </cell>
        </row>
        <row r="66">
          <cell r="E66">
            <v>1.2</v>
          </cell>
        </row>
        <row r="67">
          <cell r="E67">
            <v>1.2</v>
          </cell>
        </row>
        <row r="68">
          <cell r="E68">
            <v>1.2</v>
          </cell>
        </row>
        <row r="69">
          <cell r="E69">
            <v>1.2</v>
          </cell>
        </row>
        <row r="70">
          <cell r="E70">
            <v>1.2</v>
          </cell>
        </row>
        <row r="71">
          <cell r="E71">
            <v>1.2</v>
          </cell>
        </row>
        <row r="72">
          <cell r="E72">
            <v>1.2</v>
          </cell>
        </row>
        <row r="73">
          <cell r="E73">
            <v>1.2</v>
          </cell>
        </row>
        <row r="74">
          <cell r="E74">
            <v>1.2</v>
          </cell>
        </row>
        <row r="75">
          <cell r="E75">
            <v>1.2</v>
          </cell>
        </row>
        <row r="76">
          <cell r="E76">
            <v>1.2</v>
          </cell>
        </row>
        <row r="77">
          <cell r="E77">
            <v>1.2</v>
          </cell>
        </row>
        <row r="78">
          <cell r="E78">
            <v>1.2</v>
          </cell>
        </row>
        <row r="79">
          <cell r="E79">
            <v>1.2</v>
          </cell>
        </row>
        <row r="80">
          <cell r="E80">
            <v>1.2</v>
          </cell>
        </row>
        <row r="81">
          <cell r="E81">
            <v>1.2</v>
          </cell>
        </row>
        <row r="82">
          <cell r="E82">
            <v>1.2</v>
          </cell>
        </row>
        <row r="83">
          <cell r="E83">
            <v>1.2</v>
          </cell>
        </row>
        <row r="84">
          <cell r="E84">
            <v>1.2</v>
          </cell>
        </row>
        <row r="85">
          <cell r="E85">
            <v>1.2</v>
          </cell>
        </row>
        <row r="86">
          <cell r="E86">
            <v>1.2</v>
          </cell>
        </row>
        <row r="87">
          <cell r="E87">
            <v>1.2</v>
          </cell>
        </row>
        <row r="88">
          <cell r="E88">
            <v>1.2</v>
          </cell>
        </row>
        <row r="89">
          <cell r="E89">
            <v>1.1807916666666842</v>
          </cell>
        </row>
        <row r="90">
          <cell r="E90">
            <v>1.0458440476190625</v>
          </cell>
        </row>
        <row r="91">
          <cell r="E91">
            <v>0.92631901360545432</v>
          </cell>
        </row>
        <row r="92">
          <cell r="E92">
            <v>0.87669478073373486</v>
          </cell>
        </row>
        <row r="93">
          <cell r="E93">
            <v>1.2</v>
          </cell>
        </row>
        <row r="94">
          <cell r="E94">
            <v>1.2</v>
          </cell>
        </row>
        <row r="95">
          <cell r="E95">
            <v>1.2</v>
          </cell>
        </row>
        <row r="96">
          <cell r="E96">
            <v>1.2</v>
          </cell>
        </row>
        <row r="97">
          <cell r="E97">
            <v>1.176923076923077</v>
          </cell>
        </row>
        <row r="98">
          <cell r="E98">
            <v>1.153846153846154</v>
          </cell>
        </row>
        <row r="99">
          <cell r="E99">
            <v>1.130769230769231</v>
          </cell>
        </row>
        <row r="100">
          <cell r="E100">
            <v>1.107692307692308</v>
          </cell>
        </row>
        <row r="101">
          <cell r="E101">
            <v>1.084615384615385</v>
          </cell>
        </row>
        <row r="102">
          <cell r="E102">
            <v>1.061538461538462</v>
          </cell>
        </row>
        <row r="103">
          <cell r="E103">
            <v>1.038461538461539</v>
          </cell>
        </row>
        <row r="104">
          <cell r="E104">
            <v>1.015384615384616</v>
          </cell>
        </row>
        <row r="105">
          <cell r="E105">
            <v>0.99230769230769289</v>
          </cell>
        </row>
        <row r="106">
          <cell r="E106">
            <v>0.96923076923076978</v>
          </cell>
        </row>
        <row r="107">
          <cell r="E107">
            <v>0.94615384615384668</v>
          </cell>
        </row>
        <row r="108">
          <cell r="E108">
            <v>0.92307692307692357</v>
          </cell>
        </row>
        <row r="109">
          <cell r="E109">
            <v>0.90000000000000047</v>
          </cell>
        </row>
        <row r="110">
          <cell r="E110">
            <v>0.87692307692307736</v>
          </cell>
        </row>
        <row r="111">
          <cell r="E111">
            <v>0.85384615384615425</v>
          </cell>
        </row>
        <row r="112">
          <cell r="E112">
            <v>0.83076923076923115</v>
          </cell>
        </row>
        <row r="113">
          <cell r="E113">
            <v>0.80769230769230804</v>
          </cell>
        </row>
        <row r="114">
          <cell r="E114">
            <v>0.78461538461538494</v>
          </cell>
        </row>
        <row r="115">
          <cell r="E115">
            <v>0.76153846153846183</v>
          </cell>
        </row>
        <row r="116">
          <cell r="E116">
            <v>0.73846153846153872</v>
          </cell>
        </row>
        <row r="117">
          <cell r="E117">
            <v>0.71538461538461562</v>
          </cell>
        </row>
        <row r="118">
          <cell r="E118">
            <v>0.69230769230769251</v>
          </cell>
        </row>
        <row r="119">
          <cell r="E119">
            <v>0.66923076923076941</v>
          </cell>
        </row>
        <row r="120">
          <cell r="E120">
            <v>0.6461538461538463</v>
          </cell>
        </row>
        <row r="121">
          <cell r="E121">
            <v>0.62307692307692319</v>
          </cell>
        </row>
        <row r="122">
          <cell r="E122">
            <v>0.60000000000000009</v>
          </cell>
        </row>
        <row r="123">
          <cell r="E123">
            <v>0.57692307692307698</v>
          </cell>
        </row>
      </sheetData>
      <sheetData sheetId="7"/>
      <sheetData sheetId="8">
        <row r="17">
          <cell r="A17">
            <v>45431</v>
          </cell>
        </row>
        <row r="18">
          <cell r="A18">
            <v>45432</v>
          </cell>
        </row>
        <row r="19">
          <cell r="A19">
            <v>45433</v>
          </cell>
        </row>
        <row r="20">
          <cell r="A20">
            <v>45434</v>
          </cell>
        </row>
        <row r="21">
          <cell r="A21">
            <v>45435</v>
          </cell>
        </row>
        <row r="22">
          <cell r="A22">
            <v>45436</v>
          </cell>
        </row>
        <row r="23">
          <cell r="A23">
            <v>45437</v>
          </cell>
        </row>
        <row r="24">
          <cell r="A24">
            <v>45438</v>
          </cell>
        </row>
        <row r="25">
          <cell r="A25">
            <v>45439</v>
          </cell>
        </row>
        <row r="26">
          <cell r="A26">
            <v>45440</v>
          </cell>
        </row>
        <row r="27">
          <cell r="A27">
            <v>45441</v>
          </cell>
        </row>
        <row r="28">
          <cell r="A28">
            <v>45442</v>
          </cell>
        </row>
        <row r="29">
          <cell r="A29">
            <v>45443</v>
          </cell>
        </row>
        <row r="30">
          <cell r="A30">
            <v>45444</v>
          </cell>
        </row>
        <row r="31">
          <cell r="A31">
            <v>45445</v>
          </cell>
        </row>
        <row r="32">
          <cell r="A32">
            <v>45446</v>
          </cell>
        </row>
        <row r="33">
          <cell r="A33">
            <v>45447</v>
          </cell>
        </row>
        <row r="34">
          <cell r="A34">
            <v>45448</v>
          </cell>
        </row>
        <row r="35">
          <cell r="A35">
            <v>45449</v>
          </cell>
        </row>
        <row r="36">
          <cell r="A36">
            <v>45450</v>
          </cell>
        </row>
        <row r="37">
          <cell r="A37">
            <v>45451</v>
          </cell>
        </row>
        <row r="38">
          <cell r="A38">
            <v>45452</v>
          </cell>
        </row>
        <row r="39">
          <cell r="A39">
            <v>45453</v>
          </cell>
        </row>
        <row r="40">
          <cell r="A40">
            <v>45454</v>
          </cell>
        </row>
        <row r="41">
          <cell r="A41">
            <v>45455</v>
          </cell>
        </row>
        <row r="42">
          <cell r="A42">
            <v>45456</v>
          </cell>
        </row>
        <row r="43">
          <cell r="A43">
            <v>45457</v>
          </cell>
        </row>
        <row r="44">
          <cell r="A44">
            <v>45458</v>
          </cell>
        </row>
        <row r="45">
          <cell r="A45">
            <v>45459</v>
          </cell>
        </row>
        <row r="46">
          <cell r="A46">
            <v>45460</v>
          </cell>
        </row>
        <row r="47">
          <cell r="A47">
            <v>45461</v>
          </cell>
        </row>
        <row r="48">
          <cell r="A48">
            <v>45462</v>
          </cell>
        </row>
        <row r="49">
          <cell r="A49">
            <v>45463</v>
          </cell>
        </row>
        <row r="50">
          <cell r="A50">
            <v>45464</v>
          </cell>
        </row>
        <row r="51">
          <cell r="A51">
            <v>45465</v>
          </cell>
        </row>
        <row r="52">
          <cell r="A52">
            <v>45466</v>
          </cell>
        </row>
        <row r="53">
          <cell r="A53">
            <v>45467</v>
          </cell>
        </row>
        <row r="54">
          <cell r="A54">
            <v>45468</v>
          </cell>
        </row>
        <row r="55">
          <cell r="A55">
            <v>45469</v>
          </cell>
        </row>
        <row r="56">
          <cell r="A56">
            <v>45470</v>
          </cell>
        </row>
        <row r="57">
          <cell r="A57">
            <v>45471</v>
          </cell>
        </row>
        <row r="58">
          <cell r="A58">
            <v>45472</v>
          </cell>
        </row>
        <row r="59">
          <cell r="A59">
            <v>45473</v>
          </cell>
        </row>
        <row r="60">
          <cell r="A60">
            <v>45474</v>
          </cell>
        </row>
        <row r="61">
          <cell r="A61">
            <v>45475</v>
          </cell>
        </row>
        <row r="62">
          <cell r="A62">
            <v>45476</v>
          </cell>
        </row>
        <row r="63">
          <cell r="A63">
            <v>45477</v>
          </cell>
        </row>
        <row r="64">
          <cell r="A64">
            <v>45478</v>
          </cell>
        </row>
        <row r="65">
          <cell r="A65">
            <v>45479</v>
          </cell>
        </row>
        <row r="66">
          <cell r="A66">
            <v>45480</v>
          </cell>
        </row>
        <row r="67">
          <cell r="A67">
            <v>45481</v>
          </cell>
        </row>
        <row r="68">
          <cell r="A68">
            <v>45482</v>
          </cell>
        </row>
        <row r="69">
          <cell r="A69">
            <v>45483</v>
          </cell>
        </row>
        <row r="70">
          <cell r="A70">
            <v>45484</v>
          </cell>
        </row>
        <row r="71">
          <cell r="A71">
            <v>45485</v>
          </cell>
        </row>
        <row r="72">
          <cell r="A72">
            <v>45486</v>
          </cell>
        </row>
        <row r="73">
          <cell r="A73">
            <v>45487</v>
          </cell>
        </row>
        <row r="74">
          <cell r="A74">
            <v>45488</v>
          </cell>
        </row>
        <row r="75">
          <cell r="A75">
            <v>45489</v>
          </cell>
        </row>
        <row r="76">
          <cell r="A76">
            <v>45490</v>
          </cell>
        </row>
        <row r="77">
          <cell r="A77">
            <v>45491</v>
          </cell>
        </row>
        <row r="78">
          <cell r="A78">
            <v>45492</v>
          </cell>
        </row>
        <row r="79">
          <cell r="A79">
            <v>45493</v>
          </cell>
        </row>
        <row r="80">
          <cell r="A80">
            <v>45494</v>
          </cell>
        </row>
        <row r="81">
          <cell r="A81">
            <v>45495</v>
          </cell>
        </row>
        <row r="82">
          <cell r="A82">
            <v>45496</v>
          </cell>
        </row>
        <row r="83">
          <cell r="A83">
            <v>45497</v>
          </cell>
        </row>
        <row r="84">
          <cell r="A84">
            <v>45498</v>
          </cell>
        </row>
        <row r="85">
          <cell r="A85">
            <v>45499</v>
          </cell>
        </row>
        <row r="86">
          <cell r="A86">
            <v>45500</v>
          </cell>
        </row>
        <row r="87">
          <cell r="A87">
            <v>45501</v>
          </cell>
        </row>
        <row r="88">
          <cell r="A88">
            <v>45502</v>
          </cell>
        </row>
        <row r="89">
          <cell r="A89">
            <v>45503</v>
          </cell>
        </row>
        <row r="90">
          <cell r="A90">
            <v>45504</v>
          </cell>
        </row>
        <row r="91">
          <cell r="A91">
            <v>45505</v>
          </cell>
        </row>
        <row r="92">
          <cell r="A92">
            <v>45506</v>
          </cell>
        </row>
        <row r="93">
          <cell r="A93">
            <v>45507</v>
          </cell>
        </row>
        <row r="94">
          <cell r="A94">
            <v>45508</v>
          </cell>
        </row>
        <row r="95">
          <cell r="A95">
            <v>45509</v>
          </cell>
        </row>
        <row r="96">
          <cell r="A96">
            <v>45510</v>
          </cell>
        </row>
        <row r="97">
          <cell r="A97">
            <v>45511</v>
          </cell>
        </row>
        <row r="98">
          <cell r="A98">
            <v>45512</v>
          </cell>
        </row>
        <row r="99">
          <cell r="A99">
            <v>45513</v>
          </cell>
        </row>
        <row r="100">
          <cell r="A100">
            <v>45514</v>
          </cell>
        </row>
        <row r="101">
          <cell r="A101">
            <v>45515</v>
          </cell>
        </row>
        <row r="102">
          <cell r="A102">
            <v>45516</v>
          </cell>
        </row>
        <row r="103">
          <cell r="A103">
            <v>45517</v>
          </cell>
        </row>
        <row r="104">
          <cell r="A104">
            <v>45518</v>
          </cell>
        </row>
        <row r="105">
          <cell r="A105">
            <v>45519</v>
          </cell>
        </row>
        <row r="106">
          <cell r="A106">
            <v>45520</v>
          </cell>
        </row>
        <row r="107">
          <cell r="A107">
            <v>45521</v>
          </cell>
        </row>
        <row r="108">
          <cell r="A108">
            <v>45522</v>
          </cell>
        </row>
        <row r="109">
          <cell r="A109">
            <v>45523</v>
          </cell>
        </row>
        <row r="110">
          <cell r="A110">
            <v>45524</v>
          </cell>
        </row>
        <row r="111">
          <cell r="A111">
            <v>45525</v>
          </cell>
        </row>
        <row r="112">
          <cell r="A112">
            <v>45526</v>
          </cell>
        </row>
        <row r="113">
          <cell r="A113">
            <v>45527</v>
          </cell>
        </row>
        <row r="114">
          <cell r="A114">
            <v>45528</v>
          </cell>
        </row>
        <row r="115">
          <cell r="A115">
            <v>45529</v>
          </cell>
        </row>
        <row r="116">
          <cell r="A116">
            <v>45530</v>
          </cell>
        </row>
        <row r="117">
          <cell r="A117">
            <v>45531</v>
          </cell>
        </row>
        <row r="118">
          <cell r="A118">
            <v>45532</v>
          </cell>
        </row>
        <row r="119">
          <cell r="A119">
            <v>45533</v>
          </cell>
        </row>
        <row r="120">
          <cell r="A120">
            <v>45534</v>
          </cell>
        </row>
        <row r="121">
          <cell r="A121">
            <v>45535</v>
          </cell>
        </row>
        <row r="122">
          <cell r="A122">
            <v>45536</v>
          </cell>
        </row>
        <row r="123">
          <cell r="A123">
            <v>45537</v>
          </cell>
        </row>
        <row r="124">
          <cell r="A124">
            <v>45538</v>
          </cell>
        </row>
        <row r="125">
          <cell r="A125">
            <v>45539</v>
          </cell>
        </row>
        <row r="126">
          <cell r="A126">
            <v>45540</v>
          </cell>
        </row>
        <row r="127">
          <cell r="A127">
            <v>45541</v>
          </cell>
        </row>
        <row r="128">
          <cell r="A128" t="str">
            <v/>
          </cell>
        </row>
        <row r="129">
          <cell r="A129" t="str">
            <v/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workbookViewId="0">
      <selection activeCell="E19" sqref="E19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abSelected="1" workbookViewId="0">
      <selection activeCell="L5" sqref="L5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f>+[1]Input_!C23</f>
        <v>45430</v>
      </c>
      <c r="B17">
        <v>0.25</v>
      </c>
      <c r="C17">
        <v>0.25</v>
      </c>
      <c r="D17">
        <f>IF(B18="","",IF(B18&lt;0.0001,0,IF(B18&gt;0.0001,'[1]Crop Coeff_'!E12*B18,"")))</f>
        <v>0.03</v>
      </c>
      <c r="E17" s="38">
        <v>0</v>
      </c>
      <c r="H17" s="22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1">
        <f t="shared" ref="O17:O80" si="0">+A17</f>
        <v>45430</v>
      </c>
      <c r="P17">
        <f>IF(A17&gt;[1]Input_!$C$32,+P16,(IF(A17&lt;[1]Input_!$C$23,"",('[1]Budget (2)'!A17-[1]Input_!$C$23)*[1]Input_!$C$76+[1]Input_!$C$25)))</f>
        <v>6.795918367346939</v>
      </c>
      <c r="Q17">
        <f>(+P17*[1]Input_!$C$18)+R17</f>
        <v>2.6504081632653063</v>
      </c>
      <c r="R17">
        <f>+P17*[1]Input_!$C$19</f>
        <v>1.2912244897959184</v>
      </c>
      <c r="S17">
        <f>+Q17-R17</f>
        <v>1.3591836734693878</v>
      </c>
      <c r="T17">
        <f t="shared" ref="T17:T80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f>IF(A17="","",IF((1+A17)&lt;[1]Input_!$C$36,1+A17,""))</f>
        <v>45431</v>
      </c>
      <c r="B18">
        <v>0.12</v>
      </c>
      <c r="C18">
        <v>0.25</v>
      </c>
      <c r="D18">
        <f>IF(B19="","",IF(B19&lt;0.0001,0,IF(B19&gt;0.0001,'[1]Crop Coeff_'!E13*B19,"")))</f>
        <v>2.75E-2</v>
      </c>
      <c r="E18" s="38">
        <v>0.24015760999999997</v>
      </c>
      <c r="F18" s="39"/>
      <c r="G18" s="40">
        <v>1</v>
      </c>
      <c r="H18" s="22">
        <f t="shared" ref="H18:H81" si="2">IF(B19="","",IF(B19&gt;-0.0001,IF(G18&gt;0.0001,+G18,IF((+U18-R18)/(Q18-R18)&gt;1,1,(MAX(0,(+U18-R18)/(Q18-R18))))),""))</f>
        <v>1</v>
      </c>
      <c r="I18">
        <f t="shared" ref="I18:I81" si="3">IF(B19="","",IF(B19&gt;-0.0001,IF((+U18-R18)&lt;0,0,+U18-R18),""))</f>
        <v>1.5183673469387757</v>
      </c>
      <c r="J18">
        <f t="shared" ref="J18:J81" si="4">IF(B19="","",IF(B19&gt;-0.0001,IF((Q18-U18)&lt;0,0,Q18-U18),""))</f>
        <v>0</v>
      </c>
      <c r="K18">
        <f t="shared" ref="K18:K81" si="5">IF(E18&gt;0.001,MIN(J17+D18,E18),"")</f>
        <v>2.75E-2</v>
      </c>
      <c r="O18" s="21">
        <f t="shared" si="0"/>
        <v>45431</v>
      </c>
      <c r="P18">
        <f>IF(A18&gt;[1]Input_!$C$32,+P17,(IF(A18&lt;[1]Input_!$C$23,"",('[1]Budget (2)'!A18-[1]Input_!$C$23)*[1]Input_!$C$76+[1]Input_!$C$25)))</f>
        <v>7.591836734693878</v>
      </c>
      <c r="Q18">
        <f>(+P18*[1]Input_!$C$18)+R18</f>
        <v>2.9608163265306127</v>
      </c>
      <c r="R18">
        <f>+P18*[1]Input_!$C$19</f>
        <v>1.4424489795918369</v>
      </c>
      <c r="S18">
        <f t="shared" ref="S18:S81" si="6">+Q18-R18</f>
        <v>1.5183673469387757</v>
      </c>
      <c r="T18">
        <f t="shared" si="1"/>
        <v>2.2016326530612247</v>
      </c>
      <c r="U18">
        <f t="shared" ref="U18:U81" si="7">IF(B19="",0,IF(B19&gt;-0.0001,MAX(IF(G18&gt;0.001,(G18*S18+R18),MIN((+U17+E18+F18-D18+Q18-Q17),Q18)),R18),""))</f>
        <v>2.9608163265306127</v>
      </c>
      <c r="V18">
        <f t="shared" ref="V18:V81" si="8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f>IF(A18="","",IF((1+A18)&lt;[1]Input_!$C$36,1+A18,""))</f>
        <v>45432</v>
      </c>
      <c r="B19">
        <v>0.11</v>
      </c>
      <c r="C19">
        <v>0.25</v>
      </c>
      <c r="D19">
        <f>IF(B20="","",IF(B20&lt;0.0001,0,IF(B20&gt;0.0001,'[1]Crop Coeff_'!E14*B20,"")))</f>
        <v>0.03</v>
      </c>
      <c r="E19" s="38">
        <v>0.209842633</v>
      </c>
      <c r="F19" s="39"/>
      <c r="G19" s="40"/>
      <c r="H19" s="22">
        <f t="shared" si="2"/>
        <v>1</v>
      </c>
      <c r="I19">
        <f t="shared" si="3"/>
        <v>1.6775510204081634</v>
      </c>
      <c r="J19">
        <f t="shared" si="4"/>
        <v>0</v>
      </c>
      <c r="K19">
        <f t="shared" si="5"/>
        <v>0.03</v>
      </c>
      <c r="O19" s="21">
        <f t="shared" si="0"/>
        <v>45432</v>
      </c>
      <c r="P19">
        <f>IF(A19&gt;[1]Input_!$C$32,+P18,(IF(A19&lt;[1]Input_!$C$23,"",('[1]Budget (2)'!A19-[1]Input_!$C$23)*[1]Input_!$C$76+[1]Input_!$C$25)))</f>
        <v>8.387755102040817</v>
      </c>
      <c r="Q19">
        <f>(+P19*[1]Input_!$C$18)+R19</f>
        <v>3.2712244897959186</v>
      </c>
      <c r="R19">
        <f>+P19*[1]Input_!$C$19</f>
        <v>1.5936734693877552</v>
      </c>
      <c r="S19">
        <f t="shared" si="6"/>
        <v>1.6775510204081634</v>
      </c>
      <c r="T19">
        <f t="shared" si="1"/>
        <v>2.4324489795918369</v>
      </c>
      <c r="U19">
        <f t="shared" si="7"/>
        <v>3.2712244897959186</v>
      </c>
      <c r="V19">
        <f t="shared" si="8"/>
        <v>0.39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f>IF(A19="","",IF((1+A19)&lt;[1]Input_!$C$36,1+A19,""))</f>
        <v>45433</v>
      </c>
      <c r="B20">
        <v>0.12</v>
      </c>
      <c r="C20">
        <v>0.25</v>
      </c>
      <c r="D20">
        <f>IF(B21="","",IF(B21&lt;0.0001,0,IF(B21&gt;0.0001,'[1]Crop Coeff_'!E15*B21,"")))</f>
        <v>0.05</v>
      </c>
      <c r="E20" s="38">
        <v>9.8425249999999995E-3</v>
      </c>
      <c r="F20" s="39"/>
      <c r="G20" s="40"/>
      <c r="H20" s="22">
        <f t="shared" si="2"/>
        <v>0.97813648583333357</v>
      </c>
      <c r="I20">
        <f t="shared" si="3"/>
        <v>1.7965772188775517</v>
      </c>
      <c r="J20">
        <f t="shared" si="4"/>
        <v>4.0157474999999554E-2</v>
      </c>
      <c r="K20">
        <f t="shared" si="5"/>
        <v>9.8425249999999995E-3</v>
      </c>
      <c r="L20" t="s">
        <v>23</v>
      </c>
      <c r="O20" s="21">
        <f t="shared" si="0"/>
        <v>45433</v>
      </c>
      <c r="P20">
        <f>IF(A20&gt;[1]Input_!$C$32,+P19,(IF(A20&lt;[1]Input_!$C$23,"",('[1]Budget (2)'!A20-[1]Input_!$C$23)*[1]Input_!$C$76+[1]Input_!$C$25)))</f>
        <v>9.183673469387756</v>
      </c>
      <c r="Q20">
        <f>(+P20*[1]Input_!$C$18)+R20</f>
        <v>3.581632653061225</v>
      </c>
      <c r="R20">
        <f>+P20*[1]Input_!$C$19</f>
        <v>1.7448979591836737</v>
      </c>
      <c r="S20">
        <f t="shared" si="6"/>
        <v>1.8367346938775513</v>
      </c>
      <c r="T20">
        <f t="shared" si="1"/>
        <v>2.6632653061224492</v>
      </c>
      <c r="U20">
        <f t="shared" si="7"/>
        <v>3.5414751780612255</v>
      </c>
      <c r="V20">
        <f t="shared" si="8"/>
        <v>0.38562729716666672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f>IF(A20="","",IF((1+A20)&lt;[1]Input_!$C$36,1+A20,""))</f>
        <v>45434</v>
      </c>
      <c r="B21">
        <v>0.2</v>
      </c>
      <c r="C21">
        <v>0.25</v>
      </c>
      <c r="D21">
        <f>IF(B22="","",IF(B22&lt;0.0001,0,IF(B22&gt;0.0001,'[1]Crop Coeff_'!E16*B22,"")))</f>
        <v>5.7500000000000002E-2</v>
      </c>
      <c r="E21" s="38">
        <v>0.14015755599999999</v>
      </c>
      <c r="F21" s="39"/>
      <c r="G21" s="40"/>
      <c r="H21" s="22">
        <f t="shared" si="2"/>
        <v>1</v>
      </c>
      <c r="I21">
        <f t="shared" si="3"/>
        <v>1.9959183673469394</v>
      </c>
      <c r="J21">
        <f t="shared" si="4"/>
        <v>0</v>
      </c>
      <c r="K21">
        <f t="shared" si="5"/>
        <v>9.765747499999955E-2</v>
      </c>
      <c r="L21" t="s">
        <v>23</v>
      </c>
      <c r="O21" s="21">
        <f t="shared" si="0"/>
        <v>45434</v>
      </c>
      <c r="P21">
        <f>IF(A21&gt;[1]Input_!$C$32,+P20,(IF(A21&lt;[1]Input_!$C$23,"",('[1]Budget (2)'!A21-[1]Input_!$C$23)*[1]Input_!$C$76+[1]Input_!$C$25)))</f>
        <v>9.979591836734695</v>
      </c>
      <c r="Q21">
        <f>(+P21*[1]Input_!$C$18)+R21</f>
        <v>3.8920408163265314</v>
      </c>
      <c r="R21">
        <f>+P21*[1]Input_!$C$19</f>
        <v>1.896122448979592</v>
      </c>
      <c r="S21">
        <f t="shared" si="6"/>
        <v>1.9959183673469394</v>
      </c>
      <c r="T21">
        <f t="shared" si="1"/>
        <v>2.8940816326530618</v>
      </c>
      <c r="U21">
        <f t="shared" si="7"/>
        <v>3.8920408163265314</v>
      </c>
      <c r="V21">
        <f t="shared" si="8"/>
        <v>0.39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f>IF(A21="","",IF((1+A21)&lt;[1]Input_!$C$36,1+A21,""))</f>
        <v>45435</v>
      </c>
      <c r="B22">
        <v>0.23</v>
      </c>
      <c r="C22">
        <v>0.25</v>
      </c>
      <c r="D22">
        <f>IF(B23="","",IF(B23&lt;0.0001,0,IF(B23&gt;0.0001,'[1]Crop Coeff_'!E17*B23,"")))</f>
        <v>6.5000000000000002E-2</v>
      </c>
      <c r="E22" s="38">
        <v>9.8425249999999995E-3</v>
      </c>
      <c r="F22" s="41"/>
      <c r="G22" s="40"/>
      <c r="H22" s="22">
        <f t="shared" si="2"/>
        <v>0.97440609588068194</v>
      </c>
      <c r="I22">
        <f t="shared" si="3"/>
        <v>2.0999445658163274</v>
      </c>
      <c r="J22">
        <f t="shared" si="4"/>
        <v>5.5157474999999678E-2</v>
      </c>
      <c r="K22">
        <f t="shared" si="5"/>
        <v>9.8425249999999995E-3</v>
      </c>
      <c r="L22" t="s">
        <v>23</v>
      </c>
      <c r="O22" s="21">
        <f t="shared" si="0"/>
        <v>45435</v>
      </c>
      <c r="P22">
        <f>IF(A22&gt;[1]Input_!$C$32,+P21,(IF(A22&lt;[1]Input_!$C$23,"",('[1]Budget (2)'!A22-[1]Input_!$C$23)*[1]Input_!$C$76+[1]Input_!$C$25)))</f>
        <v>10.775510204081632</v>
      </c>
      <c r="Q22">
        <f>(+P22*[1]Input_!$C$18)+R22</f>
        <v>4.2024489795918374</v>
      </c>
      <c r="R22">
        <f>+P22*[1]Input_!$C$19</f>
        <v>2.0473469387755103</v>
      </c>
      <c r="S22">
        <f t="shared" si="6"/>
        <v>2.1551020408163271</v>
      </c>
      <c r="T22">
        <f t="shared" si="1"/>
        <v>3.1248979591836736</v>
      </c>
      <c r="U22">
        <f t="shared" si="7"/>
        <v>4.1472915045918377</v>
      </c>
      <c r="V22">
        <f t="shared" si="8"/>
        <v>0.38488121917613649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f>IF(A22="","",IF((1+A22)&lt;[1]Input_!$C$36,1+A22,""))</f>
        <v>45436</v>
      </c>
      <c r="B23">
        <v>0.26</v>
      </c>
      <c r="C23">
        <v>0.25</v>
      </c>
      <c r="D23">
        <f>IF(B24="","",IF(B24&lt;0.0001,0,IF(B24&gt;0.0001,'[1]Crop Coeff_'!E18*B24,"")))</f>
        <v>6.5000000000000002E-2</v>
      </c>
      <c r="E23" s="38">
        <v>2.0078750999999999E-2</v>
      </c>
      <c r="F23" s="39"/>
      <c r="G23" s="40"/>
      <c r="H23" s="22">
        <f t="shared" si="2"/>
        <v>0.95675610691357971</v>
      </c>
      <c r="I23">
        <f t="shared" si="3"/>
        <v>2.2142069902857138</v>
      </c>
      <c r="J23">
        <f t="shared" si="4"/>
        <v>0.10007872400000117</v>
      </c>
      <c r="K23">
        <f t="shared" si="5"/>
        <v>2.0078750999999999E-2</v>
      </c>
      <c r="L23" t="s">
        <v>23</v>
      </c>
      <c r="O23" s="21">
        <f t="shared" si="0"/>
        <v>45436</v>
      </c>
      <c r="P23">
        <f>IF(A23&gt;[1]Input_!$C$32,+P22,(IF(A23&lt;[1]Input_!$C$23,"",('[1]Budget (2)'!A23-[1]Input_!$C$23)*[1]Input_!$C$76+[1]Input_!$C$25)))</f>
        <v>11.571428571428571</v>
      </c>
      <c r="Q23">
        <f>(+P23*[1]Input_!$C$18)+R23</f>
        <v>4.5128571428571433</v>
      </c>
      <c r="R23">
        <f>+P23*[1]Input_!$C$19</f>
        <v>2.1985714285714284</v>
      </c>
      <c r="S23">
        <f t="shared" si="6"/>
        <v>2.3142857142857149</v>
      </c>
      <c r="T23">
        <f t="shared" si="1"/>
        <v>3.3557142857142859</v>
      </c>
      <c r="U23">
        <f t="shared" si="7"/>
        <v>4.4127784188571422</v>
      </c>
      <c r="V23">
        <f t="shared" si="8"/>
        <v>0.38135122138271599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f>IF(A23="","",IF((1+A23)&lt;[1]Input_!$C$36,1+A23,""))</f>
        <v>45437</v>
      </c>
      <c r="B24">
        <v>0.26</v>
      </c>
      <c r="C24">
        <v>0.25</v>
      </c>
      <c r="D24">
        <f>IF(B25="","",IF(B25&lt;0.0001,0,IF(B25&gt;0.0001,'[1]Crop Coeff_'!E19*B25,"")))</f>
        <v>0.06</v>
      </c>
      <c r="E24" s="38">
        <v>0</v>
      </c>
      <c r="F24" s="39"/>
      <c r="G24" s="40"/>
      <c r="H24" s="22">
        <f t="shared" si="2"/>
        <v>0.93528170399339938</v>
      </c>
      <c r="I24">
        <f t="shared" si="3"/>
        <v>2.3133906637551025</v>
      </c>
      <c r="J24">
        <f t="shared" si="4"/>
        <v>0.16007872399999989</v>
      </c>
      <c r="K24" t="str">
        <f t="shared" si="5"/>
        <v/>
      </c>
      <c r="L24" t="s">
        <v>23</v>
      </c>
      <c r="O24" s="21">
        <f t="shared" si="0"/>
        <v>45437</v>
      </c>
      <c r="P24">
        <f>IF(A24&gt;[1]Input_!$C$32,+P23,(IF(A24&lt;[1]Input_!$C$23,"",('[1]Budget (2)'!A24-[1]Input_!$C$23)*[1]Input_!$C$76+[1]Input_!$C$25)))</f>
        <v>12.36734693877551</v>
      </c>
      <c r="Q24">
        <f>(+P24*[1]Input_!$C$18)+R24</f>
        <v>4.8232653061224493</v>
      </c>
      <c r="R24">
        <f>+P24*[1]Input_!$C$19</f>
        <v>2.3497959183673469</v>
      </c>
      <c r="S24">
        <f t="shared" si="6"/>
        <v>2.4734693877551024</v>
      </c>
      <c r="T24">
        <f t="shared" si="1"/>
        <v>3.5865306122448981</v>
      </c>
      <c r="U24">
        <f t="shared" si="7"/>
        <v>4.6631865821224494</v>
      </c>
      <c r="V24">
        <f t="shared" si="8"/>
        <v>0.37705634079867989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f>IF(A24="","",IF((1+A24)&lt;[1]Input_!$C$36,1+A24,""))</f>
        <v>45438</v>
      </c>
      <c r="B25">
        <v>0.24</v>
      </c>
      <c r="C25">
        <v>0.25</v>
      </c>
      <c r="D25">
        <f>IF(B26="","",IF(B26&lt;0.0001,0,IF(B26&gt;0.0001,'[1]Crop Coeff_'!E20*B26,"")))</f>
        <v>5.2499999999999998E-2</v>
      </c>
      <c r="E25" s="38">
        <v>0</v>
      </c>
      <c r="F25" s="39"/>
      <c r="G25" s="40"/>
      <c r="H25" s="22">
        <f t="shared" si="2"/>
        <v>0.91925304282170539</v>
      </c>
      <c r="I25">
        <f t="shared" si="3"/>
        <v>2.4200743372244897</v>
      </c>
      <c r="J25">
        <f t="shared" si="4"/>
        <v>0.21257872400000011</v>
      </c>
      <c r="K25" t="str">
        <f t="shared" si="5"/>
        <v/>
      </c>
      <c r="L25" t="s">
        <v>23</v>
      </c>
      <c r="O25" s="21">
        <f t="shared" si="0"/>
        <v>45438</v>
      </c>
      <c r="P25">
        <f>IF(A25&gt;[1]Input_!$C$32,+P24,(IF(A25&lt;[1]Input_!$C$23,"",('[1]Budget (2)'!A25-[1]Input_!$C$23)*[1]Input_!$C$76+[1]Input_!$C$25)))</f>
        <v>13.163265306122449</v>
      </c>
      <c r="Q25">
        <f>(+P25*[1]Input_!$C$18)+R25</f>
        <v>5.1336734693877553</v>
      </c>
      <c r="R25">
        <f>+P25*[1]Input_!$C$19</f>
        <v>2.5010204081632654</v>
      </c>
      <c r="S25">
        <f t="shared" si="6"/>
        <v>2.6326530612244898</v>
      </c>
      <c r="T25">
        <f t="shared" si="1"/>
        <v>3.8173469387755103</v>
      </c>
      <c r="U25">
        <f t="shared" si="7"/>
        <v>4.9210947453877552</v>
      </c>
      <c r="V25">
        <f t="shared" si="8"/>
        <v>0.3738506085643411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f>IF(A25="","",IF((1+A25)&lt;[1]Input_!$C$36,1+A25,""))</f>
        <v>45439</v>
      </c>
      <c r="B26">
        <v>0.21</v>
      </c>
      <c r="C26">
        <v>0.25</v>
      </c>
      <c r="D26">
        <f>IF(B27="","",IF(B27&lt;0.0001,0,IF(B27&gt;0.0001,'[1]Crop Coeff_'!E21*B27,"")))</f>
        <v>4.2500000000000003E-2</v>
      </c>
      <c r="E26" s="38">
        <v>0</v>
      </c>
      <c r="F26" s="39"/>
      <c r="G26" s="40"/>
      <c r="H26" s="22">
        <f t="shared" si="2"/>
        <v>0.90863408277777757</v>
      </c>
      <c r="I26">
        <f t="shared" si="3"/>
        <v>2.5367580106938767</v>
      </c>
      <c r="J26">
        <f t="shared" si="4"/>
        <v>0.25507872400000053</v>
      </c>
      <c r="K26" t="str">
        <f t="shared" si="5"/>
        <v/>
      </c>
      <c r="L26" t="s">
        <v>23</v>
      </c>
      <c r="O26" s="21">
        <f t="shared" si="0"/>
        <v>45439</v>
      </c>
      <c r="P26">
        <f>IF(A26&gt;[1]Input_!$C$32,+P25,(IF(A26&lt;[1]Input_!$C$23,"",('[1]Budget (2)'!A26-[1]Input_!$C$23)*[1]Input_!$C$76+[1]Input_!$C$25)))</f>
        <v>13.959183673469388</v>
      </c>
      <c r="Q26">
        <f>(+P26*[1]Input_!$C$18)+R26</f>
        <v>5.4440816326530612</v>
      </c>
      <c r="R26">
        <f>+P26*[1]Input_!$C$19</f>
        <v>2.6522448979591839</v>
      </c>
      <c r="S26">
        <f t="shared" si="6"/>
        <v>2.7918367346938773</v>
      </c>
      <c r="T26">
        <f t="shared" si="1"/>
        <v>4.0481632653061226</v>
      </c>
      <c r="U26">
        <f t="shared" si="7"/>
        <v>5.1890029086530607</v>
      </c>
      <c r="V26">
        <f t="shared" si="8"/>
        <v>0.37172681655555551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f>IF(A26="","",IF((1+A26)&lt;[1]Input_!$C$36,1+A26,""))</f>
        <v>45440</v>
      </c>
      <c r="B27">
        <v>0.17</v>
      </c>
      <c r="C27">
        <v>0.25</v>
      </c>
      <c r="D27">
        <f>IF(B28="","",IF(B28&lt;0.0001,0,IF(B28&gt;0.0001,'[1]Crop Coeff_'!E22*B28,"")))</f>
        <v>6.25E-2</v>
      </c>
      <c r="E27" s="38">
        <v>0</v>
      </c>
      <c r="F27" s="39"/>
      <c r="G27" s="40"/>
      <c r="H27" s="22">
        <f t="shared" si="2"/>
        <v>0.89238341994467474</v>
      </c>
      <c r="I27">
        <f t="shared" si="3"/>
        <v>2.6334416841632646</v>
      </c>
      <c r="J27">
        <f t="shared" si="4"/>
        <v>0.31757872400000053</v>
      </c>
      <c r="K27" t="str">
        <f t="shared" si="5"/>
        <v/>
      </c>
      <c r="L27" t="s">
        <v>23</v>
      </c>
      <c r="O27" s="21">
        <f t="shared" si="0"/>
        <v>45440</v>
      </c>
      <c r="P27">
        <f>IF(A27&gt;[1]Input_!$C$32,+P26,(IF(A27&lt;[1]Input_!$C$23,"",('[1]Budget (2)'!A27-[1]Input_!$C$23)*[1]Input_!$C$76+[1]Input_!$C$25)))</f>
        <v>14.755102040816327</v>
      </c>
      <c r="Q27">
        <f>(+P27*[1]Input_!$C$18)+R27</f>
        <v>5.7544897959183672</v>
      </c>
      <c r="R27">
        <f>+P27*[1]Input_!$C$19</f>
        <v>2.803469387755102</v>
      </c>
      <c r="S27">
        <f t="shared" si="6"/>
        <v>2.9510204081632652</v>
      </c>
      <c r="T27">
        <f t="shared" si="1"/>
        <v>4.2789795918367348</v>
      </c>
      <c r="U27">
        <f t="shared" si="7"/>
        <v>5.4369110719183666</v>
      </c>
      <c r="V27">
        <f t="shared" si="8"/>
        <v>0.36847668398893491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f>IF(A27="","",IF((1+A27)&lt;[1]Input_!$C$36,1+A27,""))</f>
        <v>45441</v>
      </c>
      <c r="B28">
        <v>0.25</v>
      </c>
      <c r="C28">
        <v>0.25</v>
      </c>
      <c r="D28">
        <f>IF(B29="","",IF(B29&lt;0.0001,0,IF(B29&gt;0.0001,'[1]Crop Coeff_'!E23*B29,"")))</f>
        <v>0.05</v>
      </c>
      <c r="E28" s="38">
        <v>0.27992141100000001</v>
      </c>
      <c r="F28" s="39"/>
      <c r="G28" s="40"/>
      <c r="H28" s="22">
        <f t="shared" si="2"/>
        <v>0.97181621826115505</v>
      </c>
      <c r="I28">
        <f t="shared" si="3"/>
        <v>3.0225467686326537</v>
      </c>
      <c r="J28">
        <f t="shared" si="4"/>
        <v>8.7657312999999348E-2</v>
      </c>
      <c r="K28">
        <f t="shared" si="5"/>
        <v>0.27992141100000001</v>
      </c>
      <c r="L28" t="s">
        <v>23</v>
      </c>
      <c r="O28" s="21">
        <f t="shared" si="0"/>
        <v>45441</v>
      </c>
      <c r="P28">
        <f>IF(A28&gt;[1]Input_!$C$32,+P27,(IF(A28&lt;[1]Input_!$C$23,"",('[1]Budget (2)'!A28-[1]Input_!$C$23)*[1]Input_!$C$76+[1]Input_!$C$25)))</f>
        <v>15.551020408163264</v>
      </c>
      <c r="Q28">
        <f>(+P28*[1]Input_!$C$18)+R28</f>
        <v>6.0648979591836731</v>
      </c>
      <c r="R28">
        <f>+P28*[1]Input_!$C$19</f>
        <v>2.9546938775510201</v>
      </c>
      <c r="S28">
        <f t="shared" si="6"/>
        <v>3.1102040816326531</v>
      </c>
      <c r="T28">
        <f t="shared" si="1"/>
        <v>4.5097959183673471</v>
      </c>
      <c r="U28">
        <f t="shared" si="7"/>
        <v>5.9772406461836738</v>
      </c>
      <c r="V28">
        <f t="shared" si="8"/>
        <v>0.38436324365223101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f>IF(A28="","",IF((1+A28)&lt;[1]Input_!$C$36,1+A28,""))</f>
        <v>45442</v>
      </c>
      <c r="B29">
        <v>0.2</v>
      </c>
      <c r="C29">
        <v>0.25</v>
      </c>
      <c r="D29">
        <f>IF(B30="","",IF(B30&lt;0.0001,0,IF(B30&gt;0.0001,'[1]Crop Coeff_'!E24*B30,"")))</f>
        <v>4.4999999999999998E-2</v>
      </c>
      <c r="E29" s="38">
        <v>0</v>
      </c>
      <c r="F29" s="39"/>
      <c r="G29" s="40"/>
      <c r="H29" s="22">
        <f t="shared" si="2"/>
        <v>0.95942441737203521</v>
      </c>
      <c r="I29">
        <f t="shared" si="3"/>
        <v>3.1367304421020412</v>
      </c>
      <c r="J29">
        <f t="shared" si="4"/>
        <v>0.13265731299999928</v>
      </c>
      <c r="K29" t="str">
        <f t="shared" si="5"/>
        <v/>
      </c>
      <c r="L29" t="s">
        <v>23</v>
      </c>
      <c r="O29" s="21">
        <f t="shared" si="0"/>
        <v>45442</v>
      </c>
      <c r="P29">
        <f>IF(A29&gt;[1]Input_!$C$32,+P28,(IF(A29&lt;[1]Input_!$C$23,"",('[1]Budget (2)'!A29-[1]Input_!$C$23)*[1]Input_!$C$76+[1]Input_!$C$25)))</f>
        <v>16.346938775510203</v>
      </c>
      <c r="Q29">
        <f>(+P29*[1]Input_!$C$18)+R29</f>
        <v>6.3753061224489791</v>
      </c>
      <c r="R29">
        <f>+P29*[1]Input_!$C$19</f>
        <v>3.1059183673469386</v>
      </c>
      <c r="S29">
        <f t="shared" si="6"/>
        <v>3.2693877551020405</v>
      </c>
      <c r="T29">
        <f t="shared" si="1"/>
        <v>4.7406122448979584</v>
      </c>
      <c r="U29">
        <f t="shared" si="7"/>
        <v>6.2426488094489798</v>
      </c>
      <c r="V29">
        <f t="shared" si="8"/>
        <v>0.38188488347440702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f>IF(A29="","",IF((1+A29)&lt;[1]Input_!$C$36,1+A29,""))</f>
        <v>45443</v>
      </c>
      <c r="B30">
        <v>0.18</v>
      </c>
      <c r="C30">
        <v>0.25</v>
      </c>
      <c r="D30">
        <f>IF(B31="","",IF(B31&lt;0.0001,0,IF(B31&gt;0.0001,'[1]Crop Coeff_'!E25*B31,"")))</f>
        <v>5.2499999999999998E-2</v>
      </c>
      <c r="E30" s="38">
        <v>5.0000026999999996E-2</v>
      </c>
      <c r="F30" s="39"/>
      <c r="G30" s="40"/>
      <c r="H30" s="22">
        <f t="shared" si="2"/>
        <v>0.96057912491666686</v>
      </c>
      <c r="I30">
        <f t="shared" si="3"/>
        <v>3.2934141425714296</v>
      </c>
      <c r="J30">
        <f t="shared" si="4"/>
        <v>0.13515728599999921</v>
      </c>
      <c r="K30">
        <f t="shared" si="5"/>
        <v>5.0000026999999996E-2</v>
      </c>
      <c r="L30" t="s">
        <v>23</v>
      </c>
      <c r="O30" s="21">
        <f t="shared" si="0"/>
        <v>45443</v>
      </c>
      <c r="P30">
        <f>IF(A30&gt;[1]Input_!$C$32,+P29,(IF(A30&lt;[1]Input_!$C$23,"",('[1]Budget (2)'!A30-[1]Input_!$C$23)*[1]Input_!$C$76+[1]Input_!$C$25)))</f>
        <v>17.142857142857142</v>
      </c>
      <c r="Q30">
        <f>(+P30*[1]Input_!$C$18)+R30</f>
        <v>6.6857142857142859</v>
      </c>
      <c r="R30">
        <f>+P30*[1]Input_!$C$19</f>
        <v>3.2571428571428571</v>
      </c>
      <c r="S30">
        <f t="shared" si="6"/>
        <v>3.4285714285714288</v>
      </c>
      <c r="T30">
        <f t="shared" si="1"/>
        <v>4.9714285714285715</v>
      </c>
      <c r="U30">
        <f t="shared" si="7"/>
        <v>6.5505569997142867</v>
      </c>
      <c r="V30">
        <f t="shared" si="8"/>
        <v>0.38211582498333341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f>IF(A30="","",IF((1+A30)&lt;[1]Input_!$C$36,1+A30,""))</f>
        <v>45444</v>
      </c>
      <c r="B31">
        <v>0.21</v>
      </c>
      <c r="C31">
        <v>0.25</v>
      </c>
      <c r="D31">
        <f>IF(B32="","",IF(B32&lt;0.0001,0,IF(B32&gt;0.0001,'[1]Crop Coeff_'!E26*B32,"")))</f>
        <v>0.06</v>
      </c>
      <c r="E31" s="38">
        <v>1.320079453</v>
      </c>
      <c r="F31" s="39"/>
      <c r="G31" s="40"/>
      <c r="H31" s="22">
        <f t="shared" si="2"/>
        <v>1</v>
      </c>
      <c r="I31">
        <f t="shared" si="3"/>
        <v>3.5877551020408163</v>
      </c>
      <c r="J31">
        <f t="shared" si="4"/>
        <v>0</v>
      </c>
      <c r="K31">
        <f t="shared" si="5"/>
        <v>0.19515728599999921</v>
      </c>
      <c r="L31" t="s">
        <v>23</v>
      </c>
      <c r="O31" s="21">
        <f t="shared" si="0"/>
        <v>45444</v>
      </c>
      <c r="P31">
        <f>IF(A31&gt;[1]Input_!$C$32,+P30,(IF(A31&lt;[1]Input_!$C$23,"",('[1]Budget (2)'!A31-[1]Input_!$C$23)*[1]Input_!$C$76+[1]Input_!$C$25)))</f>
        <v>17.938775510204081</v>
      </c>
      <c r="Q31">
        <f>(+P31*[1]Input_!$C$18)+R31</f>
        <v>6.9961224489795919</v>
      </c>
      <c r="R31">
        <f>+P31*[1]Input_!$C$19</f>
        <v>3.4083673469387756</v>
      </c>
      <c r="S31">
        <f t="shared" si="6"/>
        <v>3.5877551020408163</v>
      </c>
      <c r="T31">
        <f t="shared" si="1"/>
        <v>5.2022448979591838</v>
      </c>
      <c r="U31">
        <f t="shared" si="7"/>
        <v>6.9961224489795919</v>
      </c>
      <c r="V31">
        <f t="shared" si="8"/>
        <v>0.39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f>IF(A31="","",IF((1+A31)&lt;[1]Input_!$C$36,1+A31,""))</f>
        <v>45445</v>
      </c>
      <c r="B32">
        <v>0.24</v>
      </c>
      <c r="C32">
        <v>0.25</v>
      </c>
      <c r="D32">
        <f>IF(B33="","",IF(B33&lt;0.0001,0,IF(B33&gt;0.0001,'[1]Crop Coeff_'!E27*B33,"")))</f>
        <v>5.2499999999999998E-2</v>
      </c>
      <c r="E32" s="38">
        <v>0</v>
      </c>
      <c r="F32" s="39"/>
      <c r="G32" s="40"/>
      <c r="H32" s="22">
        <f t="shared" si="2"/>
        <v>0.98598856209150321</v>
      </c>
      <c r="I32">
        <f t="shared" si="3"/>
        <v>3.6944387755102039</v>
      </c>
      <c r="J32">
        <f t="shared" si="4"/>
        <v>5.2500000000000213E-2</v>
      </c>
      <c r="K32" t="str">
        <f t="shared" si="5"/>
        <v/>
      </c>
      <c r="O32" s="21">
        <f t="shared" si="0"/>
        <v>45445</v>
      </c>
      <c r="P32">
        <f>IF(A32&gt;[1]Input_!$C$32,+P31,(IF(A32&lt;[1]Input_!$C$23,"",('[1]Budget (2)'!A32-[1]Input_!$C$23)*[1]Input_!$C$76+[1]Input_!$C$25)))</f>
        <v>18.73469387755102</v>
      </c>
      <c r="Q32">
        <f>(+P32*[1]Input_!$C$18)+R32</f>
        <v>7.3065306122448979</v>
      </c>
      <c r="R32">
        <f>+P32*[1]Input_!$C$19</f>
        <v>3.5595918367346937</v>
      </c>
      <c r="S32">
        <f t="shared" si="6"/>
        <v>3.7469387755102042</v>
      </c>
      <c r="T32">
        <f t="shared" si="1"/>
        <v>5.433061224489796</v>
      </c>
      <c r="U32">
        <f t="shared" si="7"/>
        <v>7.2540306122448976</v>
      </c>
      <c r="V32">
        <f t="shared" si="8"/>
        <v>0.38719771241830064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f>IF(A32="","",IF((1+A32)&lt;[1]Input_!$C$36,1+A32,""))</f>
        <v>45446</v>
      </c>
      <c r="B33">
        <v>0.21</v>
      </c>
      <c r="C33">
        <v>0.25</v>
      </c>
      <c r="D33">
        <f>IF(B34="","",IF(B34&lt;0.0001,0,IF(B34&gt;0.0001,'[1]Crop Coeff_'!E28*B34,"")))</f>
        <v>5.2499999999999998E-2</v>
      </c>
      <c r="E33" s="38">
        <v>0</v>
      </c>
      <c r="F33" s="39"/>
      <c r="G33" s="40"/>
      <c r="H33" s="22">
        <f t="shared" si="2"/>
        <v>0.97311912225705299</v>
      </c>
      <c r="I33">
        <f t="shared" si="3"/>
        <v>3.8011224489795912</v>
      </c>
      <c r="J33">
        <f t="shared" si="4"/>
        <v>0.10500000000000131</v>
      </c>
      <c r="K33" t="str">
        <f t="shared" si="5"/>
        <v/>
      </c>
      <c r="O33" s="21">
        <f t="shared" si="0"/>
        <v>45446</v>
      </c>
      <c r="P33">
        <f>IF(A33&gt;[1]Input_!$C$32,+P32,(IF(A33&lt;[1]Input_!$C$23,"",('[1]Budget (2)'!A33-[1]Input_!$C$23)*[1]Input_!$C$76+[1]Input_!$C$25)))</f>
        <v>19.530612244897959</v>
      </c>
      <c r="Q33">
        <f>(+P33*[1]Input_!$C$18)+R33</f>
        <v>7.6169387755102047</v>
      </c>
      <c r="R33">
        <f>+P33*[1]Input_!$C$19</f>
        <v>3.7108163265306122</v>
      </c>
      <c r="S33">
        <f t="shared" si="6"/>
        <v>3.9061224489795925</v>
      </c>
      <c r="T33">
        <f t="shared" si="1"/>
        <v>5.6638775510204082</v>
      </c>
      <c r="U33">
        <f t="shared" si="7"/>
        <v>7.5119387755102034</v>
      </c>
      <c r="V33">
        <f t="shared" si="8"/>
        <v>0.38462382445141063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f>IF(A33="","",IF((1+A33)&lt;[1]Input_!$C$36,1+A33,""))</f>
        <v>45447</v>
      </c>
      <c r="B34">
        <v>0.21</v>
      </c>
      <c r="C34">
        <v>0.25</v>
      </c>
      <c r="D34">
        <f>IF(B35="","",IF(B35&lt;0.0001,0,IF(B35&gt;0.0001,'[1]Crop Coeff_'!E29*B35,"")))</f>
        <v>6.5000000000000002E-2</v>
      </c>
      <c r="E34" s="38">
        <v>4.0157501999999998E-2</v>
      </c>
      <c r="F34" s="39"/>
      <c r="G34" s="40"/>
      <c r="H34" s="22">
        <f t="shared" si="2"/>
        <v>0.96806083131526044</v>
      </c>
      <c r="I34">
        <f t="shared" si="3"/>
        <v>3.9354636244489778</v>
      </c>
      <c r="J34">
        <f t="shared" si="4"/>
        <v>0.12984249800000214</v>
      </c>
      <c r="K34">
        <f t="shared" si="5"/>
        <v>4.0157501999999998E-2</v>
      </c>
      <c r="O34" s="21">
        <f t="shared" si="0"/>
        <v>45447</v>
      </c>
      <c r="P34">
        <f>IF(A34&gt;[1]Input_!$C$32,+P33,(IF(A34&lt;[1]Input_!$C$23,"",('[1]Budget (2)'!A34-[1]Input_!$C$23)*[1]Input_!$C$76+[1]Input_!$C$25)))</f>
        <v>20.326530612244898</v>
      </c>
      <c r="Q34">
        <f>(+P34*[1]Input_!$C$18)+R34</f>
        <v>7.9273469387755107</v>
      </c>
      <c r="R34">
        <f>+P34*[1]Input_!$C$19</f>
        <v>3.8620408163265307</v>
      </c>
      <c r="S34">
        <f t="shared" si="6"/>
        <v>4.0653061224489804</v>
      </c>
      <c r="T34">
        <f t="shared" si="1"/>
        <v>5.8946938775510205</v>
      </c>
      <c r="U34">
        <f t="shared" si="7"/>
        <v>7.7975044407755085</v>
      </c>
      <c r="V34">
        <f t="shared" si="8"/>
        <v>0.38361216626305211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f>IF(A34="","",IF((1+A34)&lt;[1]Input_!$C$36,1+A34,""))</f>
        <v>45448</v>
      </c>
      <c r="B35">
        <v>0.26</v>
      </c>
      <c r="C35">
        <v>0.25</v>
      </c>
      <c r="D35">
        <f>IF(B36="","",IF(B36&lt;0.0001,0,IF(B36&gt;0.0001,'[1]Crop Coeff_'!E30*B36,"")))</f>
        <v>6.25E-2</v>
      </c>
      <c r="E35" s="38">
        <v>0.15984260599999997</v>
      </c>
      <c r="F35" s="39"/>
      <c r="G35" s="40"/>
      <c r="H35" s="22">
        <f t="shared" si="2"/>
        <v>0.99230678885024104</v>
      </c>
      <c r="I35">
        <f t="shared" si="3"/>
        <v>4.1919899039183655</v>
      </c>
      <c r="J35">
        <f t="shared" si="4"/>
        <v>3.2499892000002362E-2</v>
      </c>
      <c r="K35">
        <f t="shared" si="5"/>
        <v>0.15984260599999997</v>
      </c>
      <c r="O35" s="21">
        <f t="shared" si="0"/>
        <v>45448</v>
      </c>
      <c r="P35">
        <f>IF(A35&gt;[1]Input_!$C$32,+P34,(IF(A35&lt;[1]Input_!$C$23,"",('[1]Budget (2)'!A35-[1]Input_!$C$23)*[1]Input_!$C$76+[1]Input_!$C$25)))</f>
        <v>21.122448979591837</v>
      </c>
      <c r="Q35">
        <f>(+P35*[1]Input_!$C$18)+R35</f>
        <v>8.2377551020408166</v>
      </c>
      <c r="R35">
        <f>+P35*[1]Input_!$C$19</f>
        <v>4.0132653061224488</v>
      </c>
      <c r="S35">
        <f t="shared" si="6"/>
        <v>4.2244897959183678</v>
      </c>
      <c r="T35">
        <f t="shared" si="1"/>
        <v>6.1255102040816327</v>
      </c>
      <c r="U35">
        <f t="shared" si="7"/>
        <v>8.2052552100408143</v>
      </c>
      <c r="V35">
        <f t="shared" si="8"/>
        <v>0.3884613577700482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f>IF(A35="","",IF((1+A35)&lt;[1]Input_!$C$36,1+A35,""))</f>
        <v>45449</v>
      </c>
      <c r="B36">
        <v>0.25</v>
      </c>
      <c r="C36">
        <v>0.28166666666666668</v>
      </c>
      <c r="D36">
        <f>IF(B37="","",IF(B37&lt;0.0001,0,IF(B37&gt;0.0001,'[1]Crop Coeff_'!E31*B37,"")))</f>
        <v>7.0416666666666669E-2</v>
      </c>
      <c r="E36" s="38">
        <v>0</v>
      </c>
      <c r="F36" s="39"/>
      <c r="G36" s="40"/>
      <c r="H36" s="22">
        <f t="shared" si="2"/>
        <v>0.97652275896337626</v>
      </c>
      <c r="I36">
        <f t="shared" si="3"/>
        <v>4.2807569107210863</v>
      </c>
      <c r="J36">
        <f t="shared" si="4"/>
        <v>0.10291655866666893</v>
      </c>
      <c r="K36" t="str">
        <f t="shared" si="5"/>
        <v/>
      </c>
      <c r="O36" s="21">
        <f t="shared" si="0"/>
        <v>45449</v>
      </c>
      <c r="P36">
        <f>IF(A36&gt;[1]Input_!$C$32,+P35,(IF(A36&lt;[1]Input_!$C$23,"",('[1]Budget (2)'!A36-[1]Input_!$C$23)*[1]Input_!$C$76+[1]Input_!$C$25)))</f>
        <v>21.918367346938776</v>
      </c>
      <c r="Q36">
        <f>(+P36*[1]Input_!$C$18)+R36</f>
        <v>8.5481632653061226</v>
      </c>
      <c r="R36">
        <f>+P36*[1]Input_!$C$19</f>
        <v>4.1644897959183673</v>
      </c>
      <c r="S36">
        <f t="shared" si="6"/>
        <v>4.3836734693877553</v>
      </c>
      <c r="T36">
        <f t="shared" si="1"/>
        <v>6.356326530612245</v>
      </c>
      <c r="U36">
        <f t="shared" si="7"/>
        <v>8.4452467066394536</v>
      </c>
      <c r="V36">
        <f t="shared" si="8"/>
        <v>0.38530455179267525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f>IF(A36="","",IF((1+A36)&lt;[1]Input_!$C$36,1+A36,""))</f>
        <v>45450</v>
      </c>
      <c r="B37">
        <v>0.25</v>
      </c>
      <c r="C37">
        <v>0.31333333333333335</v>
      </c>
      <c r="D37">
        <f>IF(B38="","",IF(B38&lt;0.0001,0,IF(B38&gt;0.0001,'[1]Crop Coeff_'!E32*B38,"")))</f>
        <v>6.2666666666666676E-2</v>
      </c>
      <c r="E37" s="38">
        <v>0</v>
      </c>
      <c r="F37" s="39"/>
      <c r="G37" s="40"/>
      <c r="H37" s="22">
        <f t="shared" si="2"/>
        <v>0.96355086234800791</v>
      </c>
      <c r="I37">
        <f t="shared" si="3"/>
        <v>4.3772739175238087</v>
      </c>
      <c r="J37">
        <f t="shared" si="4"/>
        <v>0.1655832253333358</v>
      </c>
      <c r="K37" t="str">
        <f t="shared" si="5"/>
        <v/>
      </c>
      <c r="O37" s="21">
        <f t="shared" si="0"/>
        <v>45450</v>
      </c>
      <c r="P37">
        <f>IF(A37&gt;[1]Input_!$C$32,+P36,(IF(A37&lt;[1]Input_!$C$23,"",('[1]Budget (2)'!A37-[1]Input_!$C$23)*[1]Input_!$C$76+[1]Input_!$C$25)))</f>
        <v>22.714285714285715</v>
      </c>
      <c r="Q37">
        <f>(+P37*[1]Input_!$C$18)+R37</f>
        <v>8.8585714285714303</v>
      </c>
      <c r="R37">
        <f>+P37*[1]Input_!$C$19</f>
        <v>4.3157142857142858</v>
      </c>
      <c r="S37">
        <f t="shared" si="6"/>
        <v>4.5428571428571445</v>
      </c>
      <c r="T37">
        <f t="shared" si="1"/>
        <v>6.5871428571428581</v>
      </c>
      <c r="U37">
        <f t="shared" si="7"/>
        <v>8.6929882032380945</v>
      </c>
      <c r="V37">
        <f t="shared" si="8"/>
        <v>0.38271017246960165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f>IF(A37="","",IF((1+A37)&lt;[1]Input_!$C$36,1+A37,""))</f>
        <v>45451</v>
      </c>
      <c r="B38">
        <v>0.2</v>
      </c>
      <c r="C38">
        <v>0.34500000000000003</v>
      </c>
      <c r="D38">
        <f>IF(B39="","",IF(B39&lt;0.0001,0,IF(B39&gt;0.0001,'[1]Crop Coeff_'!E33*B39,"")))</f>
        <v>6.2100000000000002E-2</v>
      </c>
      <c r="E38" s="38">
        <v>0</v>
      </c>
      <c r="F38" s="39"/>
      <c r="G38" s="40"/>
      <c r="H38" s="22">
        <f t="shared" si="2"/>
        <v>0.95157778627893519</v>
      </c>
      <c r="I38">
        <f t="shared" si="3"/>
        <v>4.474357590993197</v>
      </c>
      <c r="J38">
        <f t="shared" si="4"/>
        <v>0.22768322533333318</v>
      </c>
      <c r="K38" t="str">
        <f t="shared" si="5"/>
        <v/>
      </c>
      <c r="O38" s="21">
        <f t="shared" si="0"/>
        <v>45451</v>
      </c>
      <c r="P38">
        <f>IF(A38&gt;[1]Input_!$C$32,+P37,(IF(A38&lt;[1]Input_!$C$23,"",('[1]Budget (2)'!A38-[1]Input_!$C$23)*[1]Input_!$C$76+[1]Input_!$C$25)))</f>
        <v>23.510204081632654</v>
      </c>
      <c r="Q38">
        <f>(+P38*[1]Input_!$C$18)+R38</f>
        <v>9.1689795918367345</v>
      </c>
      <c r="R38">
        <f>+P38*[1]Input_!$C$19</f>
        <v>4.4669387755102044</v>
      </c>
      <c r="S38">
        <f t="shared" si="6"/>
        <v>4.7020408163265301</v>
      </c>
      <c r="T38">
        <f t="shared" si="1"/>
        <v>6.8179591836734694</v>
      </c>
      <c r="U38">
        <f t="shared" si="7"/>
        <v>8.9412963665034013</v>
      </c>
      <c r="V38">
        <f t="shared" si="8"/>
        <v>0.38031555725578703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f>IF(A38="","",IF((1+A38)&lt;[1]Input_!$C$36,1+A38,""))</f>
        <v>45452</v>
      </c>
      <c r="B39">
        <v>0.18</v>
      </c>
      <c r="C39">
        <v>0.37666666666666671</v>
      </c>
      <c r="D39">
        <f>IF(B40="","",IF(B40&lt;0.0001,0,IF(B40&gt;0.0001,'[1]Crop Coeff_'!E34*B40,"")))</f>
        <v>9.0400000000000008E-2</v>
      </c>
      <c r="E39" s="38">
        <v>0.19015758299999999</v>
      </c>
      <c r="F39" s="39"/>
      <c r="G39" s="40"/>
      <c r="H39" s="22">
        <f t="shared" si="2"/>
        <v>0.97368448163587995</v>
      </c>
      <c r="I39">
        <f t="shared" si="3"/>
        <v>4.733298847462585</v>
      </c>
      <c r="J39">
        <f t="shared" si="4"/>
        <v>0.12792564233333437</v>
      </c>
      <c r="K39">
        <f t="shared" si="5"/>
        <v>0.19015758299999999</v>
      </c>
      <c r="O39" s="21">
        <f t="shared" si="0"/>
        <v>45452</v>
      </c>
      <c r="P39">
        <f>IF(A39&gt;[1]Input_!$C$32,+P38,(IF(A39&lt;[1]Input_!$C$23,"",('[1]Budget (2)'!A39-[1]Input_!$C$23)*[1]Input_!$C$76+[1]Input_!$C$25)))</f>
        <v>24.306122448979593</v>
      </c>
      <c r="Q39">
        <f>(+P39*[1]Input_!$C$18)+R39</f>
        <v>9.4793877551020422</v>
      </c>
      <c r="R39">
        <f>+P39*[1]Input_!$C$19</f>
        <v>4.6181632653061229</v>
      </c>
      <c r="S39">
        <f t="shared" si="6"/>
        <v>4.8612244897959194</v>
      </c>
      <c r="T39">
        <f t="shared" si="1"/>
        <v>7.0487755102040826</v>
      </c>
      <c r="U39">
        <f t="shared" si="7"/>
        <v>9.3514621127687079</v>
      </c>
      <c r="V39">
        <f t="shared" si="8"/>
        <v>0.38473689632717606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f>IF(A39="","",IF((1+A39)&lt;[1]Input_!$C$36,1+A39,""))</f>
        <v>45453</v>
      </c>
      <c r="B40">
        <v>0.24</v>
      </c>
      <c r="C40">
        <v>0.40833333333333338</v>
      </c>
      <c r="D40">
        <f>IF(B41="","",IF(B41&lt;0.0001,0,IF(B41&gt;0.0001,'[1]Crop Coeff_'!E35*B41,"")))</f>
        <v>0.10208333333333335</v>
      </c>
      <c r="E40" s="38">
        <v>0</v>
      </c>
      <c r="F40" s="39"/>
      <c r="G40" s="40"/>
      <c r="H40" s="22">
        <f t="shared" si="2"/>
        <v>0.95418520403387519</v>
      </c>
      <c r="I40">
        <f t="shared" si="3"/>
        <v>4.7903991875986387</v>
      </c>
      <c r="J40">
        <f t="shared" si="4"/>
        <v>0.23000897566666723</v>
      </c>
      <c r="K40" t="str">
        <f t="shared" si="5"/>
        <v/>
      </c>
      <c r="O40" s="21">
        <f t="shared" si="0"/>
        <v>45453</v>
      </c>
      <c r="P40">
        <f>IF(A40&gt;[1]Input_!$C$32,+P39,(IF(A40&lt;[1]Input_!$C$23,"",('[1]Budget (2)'!A40-[1]Input_!$C$23)*[1]Input_!$C$76+[1]Input_!$C$25)))</f>
        <v>25.102040816326529</v>
      </c>
      <c r="Q40">
        <f>(+P40*[1]Input_!$C$18)+R40</f>
        <v>9.7897959183673464</v>
      </c>
      <c r="R40">
        <f>+P40*[1]Input_!$C$19</f>
        <v>4.7693877551020405</v>
      </c>
      <c r="S40">
        <f t="shared" si="6"/>
        <v>5.0204081632653059</v>
      </c>
      <c r="T40">
        <f t="shared" si="1"/>
        <v>7.2795918367346939</v>
      </c>
      <c r="U40">
        <f t="shared" si="7"/>
        <v>9.5597869427006792</v>
      </c>
      <c r="V40">
        <f t="shared" si="8"/>
        <v>0.38083704080677505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f>IF(A40="","",IF((1+A40)&lt;[1]Input_!$C$36,1+A40,""))</f>
        <v>45454</v>
      </c>
      <c r="B41">
        <v>0.25</v>
      </c>
      <c r="C41">
        <v>0.44000000000000006</v>
      </c>
      <c r="D41">
        <f>IF(B42="","",IF(B42&lt;0.0001,0,IF(B42&gt;0.0001,'[1]Crop Coeff_'!E36*B42,"")))</f>
        <v>0.14960000000000004</v>
      </c>
      <c r="E41" s="38">
        <v>0</v>
      </c>
      <c r="F41" s="39"/>
      <c r="G41" s="40"/>
      <c r="H41" s="22">
        <f t="shared" si="2"/>
        <v>0.92671063905568685</v>
      </c>
      <c r="I41">
        <f t="shared" si="3"/>
        <v>4.7999828610680284</v>
      </c>
      <c r="J41">
        <f t="shared" si="4"/>
        <v>0.37960897566666674</v>
      </c>
      <c r="K41" t="str">
        <f t="shared" si="5"/>
        <v/>
      </c>
      <c r="O41" s="21">
        <f t="shared" si="0"/>
        <v>45454</v>
      </c>
      <c r="P41">
        <f>IF(A41&gt;[1]Input_!$C$32,+P40,(IF(A41&lt;[1]Input_!$C$23,"",('[1]Budget (2)'!A41-[1]Input_!$C$23)*[1]Input_!$C$76+[1]Input_!$C$25)))</f>
        <v>25.897959183673468</v>
      </c>
      <c r="Q41">
        <f>(+P41*[1]Input_!$C$18)+R41</f>
        <v>10.100204081632654</v>
      </c>
      <c r="R41">
        <f>+P41*[1]Input_!$C$19</f>
        <v>4.920612244897959</v>
      </c>
      <c r="S41">
        <f t="shared" si="6"/>
        <v>5.1795918367346951</v>
      </c>
      <c r="T41">
        <f t="shared" si="1"/>
        <v>7.510408163265307</v>
      </c>
      <c r="U41">
        <f t="shared" si="7"/>
        <v>9.7205951059659874</v>
      </c>
      <c r="V41">
        <f t="shared" si="8"/>
        <v>0.37534212781113746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f>IF(A41="","",IF((1+A41)&lt;[1]Input_!$C$36,1+A41,""))</f>
        <v>45455</v>
      </c>
      <c r="B42">
        <v>0.34</v>
      </c>
      <c r="C42">
        <v>0.47166666666666673</v>
      </c>
      <c r="D42">
        <f>IF(B43="","",IF(B43&lt;0.0001,0,IF(B43&gt;0.0001,'[1]Crop Coeff_'!E37*B43,"")))</f>
        <v>0.14150000000000001</v>
      </c>
      <c r="E42" s="38">
        <v>0</v>
      </c>
      <c r="F42" s="39"/>
      <c r="G42" s="40"/>
      <c r="H42" s="22">
        <f t="shared" si="2"/>
        <v>0.9023916674018857</v>
      </c>
      <c r="I42">
        <f t="shared" si="3"/>
        <v>4.8176665345374134</v>
      </c>
      <c r="J42">
        <f t="shared" si="4"/>
        <v>0.52110897566666736</v>
      </c>
      <c r="K42" t="str">
        <f t="shared" si="5"/>
        <v/>
      </c>
      <c r="O42" s="21">
        <f t="shared" si="0"/>
        <v>45455</v>
      </c>
      <c r="P42">
        <f>IF(A42&gt;[1]Input_!$C$32,+P41,(IF(A42&lt;[1]Input_!$C$23,"",('[1]Budget (2)'!A42-[1]Input_!$C$23)*[1]Input_!$C$76+[1]Input_!$C$25)))</f>
        <v>26.693877551020407</v>
      </c>
      <c r="Q42">
        <f>(+P42*[1]Input_!$C$18)+R42</f>
        <v>10.410612244897958</v>
      </c>
      <c r="R42">
        <f>+P42*[1]Input_!$C$19</f>
        <v>5.0718367346938775</v>
      </c>
      <c r="S42">
        <f t="shared" si="6"/>
        <v>5.3387755102040808</v>
      </c>
      <c r="T42">
        <f t="shared" si="1"/>
        <v>7.7412244897959184</v>
      </c>
      <c r="U42">
        <f t="shared" si="7"/>
        <v>9.889503269231291</v>
      </c>
      <c r="V42">
        <f t="shared" si="8"/>
        <v>0.37047833348037712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f>IF(A42="","",IF((1+A42)&lt;[1]Input_!$C$36,1+A42,""))</f>
        <v>45456</v>
      </c>
      <c r="B43">
        <v>0.3</v>
      </c>
      <c r="C43">
        <v>0.50333333333333341</v>
      </c>
      <c r="D43">
        <f>IF(B44="","",IF(B44&lt;0.0001,0,IF(B44&gt;0.0001,'[1]Crop Coeff_'!E38*B44,"")))</f>
        <v>0.11073333333333335</v>
      </c>
      <c r="E43" s="38">
        <v>0</v>
      </c>
      <c r="F43" s="39"/>
      <c r="G43" s="40"/>
      <c r="H43" s="22">
        <f t="shared" si="2"/>
        <v>0.88507693711581303</v>
      </c>
      <c r="I43">
        <f t="shared" si="3"/>
        <v>4.8661168746734704</v>
      </c>
      <c r="J43">
        <f t="shared" si="4"/>
        <v>0.6318423089999996</v>
      </c>
      <c r="K43" t="str">
        <f t="shared" si="5"/>
        <v/>
      </c>
      <c r="O43" s="21">
        <f t="shared" si="0"/>
        <v>45456</v>
      </c>
      <c r="P43">
        <f>IF(A43&gt;[1]Input_!$C$32,+P42,(IF(A43&lt;[1]Input_!$C$23,"",('[1]Budget (2)'!A43-[1]Input_!$C$23)*[1]Input_!$C$76+[1]Input_!$C$25)))</f>
        <v>27.489795918367346</v>
      </c>
      <c r="Q43">
        <f>(+P43*[1]Input_!$C$18)+R43</f>
        <v>10.721020408163266</v>
      </c>
      <c r="R43">
        <f>+P43*[1]Input_!$C$19</f>
        <v>5.223061224489796</v>
      </c>
      <c r="S43">
        <f t="shared" si="6"/>
        <v>5.49795918367347</v>
      </c>
      <c r="T43">
        <f t="shared" si="1"/>
        <v>7.9720408163265315</v>
      </c>
      <c r="U43">
        <f t="shared" si="7"/>
        <v>10.089178099163266</v>
      </c>
      <c r="V43">
        <f t="shared" si="8"/>
        <v>0.36701538742316264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f>IF(A43="","",IF((1+A43)&lt;[1]Input_!$C$36,1+A43,""))</f>
        <v>45457</v>
      </c>
      <c r="B44">
        <v>0.22</v>
      </c>
      <c r="C44">
        <v>0.53500000000000003</v>
      </c>
      <c r="D44">
        <f>IF(B45="","",IF(B45&lt;0.0001,0,IF(B45&gt;0.0001,'[1]Crop Coeff_'!E39*B45,"")))</f>
        <v>0.13375000000000001</v>
      </c>
      <c r="E44" s="38">
        <v>0</v>
      </c>
      <c r="F44" s="39"/>
      <c r="G44" s="40"/>
      <c r="H44" s="22">
        <f t="shared" si="2"/>
        <v>0.86466802618686922</v>
      </c>
      <c r="I44">
        <f t="shared" si="3"/>
        <v>4.8915505481428605</v>
      </c>
      <c r="J44">
        <f t="shared" si="4"/>
        <v>0.76559230899999697</v>
      </c>
      <c r="K44" t="str">
        <f t="shared" si="5"/>
        <v/>
      </c>
      <c r="O44" s="21">
        <f t="shared" si="0"/>
        <v>45457</v>
      </c>
      <c r="P44">
        <f>IF(A44&gt;[1]Input_!$C$32,+P43,(IF(A44&lt;[1]Input_!$C$23,"",('[1]Budget (2)'!A44-[1]Input_!$C$23)*[1]Input_!$C$76+[1]Input_!$C$25)))</f>
        <v>28.285714285714285</v>
      </c>
      <c r="Q44">
        <f>(+P44*[1]Input_!$C$18)+R44</f>
        <v>11.031428571428572</v>
      </c>
      <c r="R44">
        <f>+P44*[1]Input_!$C$19</f>
        <v>5.3742857142857146</v>
      </c>
      <c r="S44">
        <f t="shared" si="6"/>
        <v>5.6571428571428575</v>
      </c>
      <c r="T44">
        <f t="shared" si="1"/>
        <v>8.2028571428571428</v>
      </c>
      <c r="U44">
        <f t="shared" si="7"/>
        <v>10.265836262428575</v>
      </c>
      <c r="V44">
        <f t="shared" si="8"/>
        <v>0.36293360523737389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f>IF(A44="","",IF((1+A44)&lt;[1]Input_!$C$36,1+A44,""))</f>
        <v>45458</v>
      </c>
      <c r="B45">
        <v>0.25</v>
      </c>
      <c r="C45">
        <v>0.56666666666666665</v>
      </c>
      <c r="D45">
        <f>IF(B46="","",IF(B46&lt;0.0001,0,IF(B46&gt;0.0001,'[1]Crop Coeff_'!E40*B46,"")))</f>
        <v>0.19833333333333331</v>
      </c>
      <c r="E45" s="38">
        <v>5.9842552E-2</v>
      </c>
      <c r="F45" s="39"/>
      <c r="G45" s="40"/>
      <c r="H45" s="22">
        <f t="shared" si="2"/>
        <v>0.84456115289005873</v>
      </c>
      <c r="I45">
        <f t="shared" si="3"/>
        <v>4.9122434402789139</v>
      </c>
      <c r="J45">
        <f t="shared" si="4"/>
        <v>0.9040830903333319</v>
      </c>
      <c r="K45">
        <f t="shared" si="5"/>
        <v>5.9842552E-2</v>
      </c>
      <c r="O45" s="21">
        <f t="shared" si="0"/>
        <v>45458</v>
      </c>
      <c r="P45">
        <f>IF(A45&gt;[1]Input_!$C$32,+P44,(IF(A45&lt;[1]Input_!$C$23,"",('[1]Budget (2)'!A45-[1]Input_!$C$23)*[1]Input_!$C$76+[1]Input_!$C$25)))</f>
        <v>29.081632653061224</v>
      </c>
      <c r="Q45">
        <f>(+P45*[1]Input_!$C$18)+R45</f>
        <v>11.341836734693878</v>
      </c>
      <c r="R45">
        <f>+P45*[1]Input_!$C$19</f>
        <v>5.5255102040816322</v>
      </c>
      <c r="S45">
        <f t="shared" si="6"/>
        <v>5.8163265306122458</v>
      </c>
      <c r="T45">
        <f t="shared" si="1"/>
        <v>8.433673469387756</v>
      </c>
      <c r="U45">
        <f t="shared" si="7"/>
        <v>10.437753644360546</v>
      </c>
      <c r="V45">
        <f t="shared" si="8"/>
        <v>0.35891223057801175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f>IF(A45="","",IF((1+A45)&lt;[1]Input_!$C$36,1+A45,""))</f>
        <v>45459</v>
      </c>
      <c r="B46">
        <v>0.35</v>
      </c>
      <c r="C46">
        <v>0.59833333333333327</v>
      </c>
      <c r="D46">
        <f>IF(B47="","",IF(B47&lt;0.0001,0,IF(B47&gt;0.0001,'[1]Crop Coeff_'!E41*B47,"")))</f>
        <v>0.21539999999999998</v>
      </c>
      <c r="E46" s="38">
        <v>0</v>
      </c>
      <c r="F46" s="39"/>
      <c r="G46" s="40"/>
      <c r="H46" s="22">
        <f t="shared" si="2"/>
        <v>0.81265481070241397</v>
      </c>
      <c r="I46">
        <f t="shared" si="3"/>
        <v>4.8560271137483024</v>
      </c>
      <c r="J46">
        <f t="shared" si="4"/>
        <v>1.1194830903333308</v>
      </c>
      <c r="K46" t="str">
        <f t="shared" si="5"/>
        <v/>
      </c>
      <c r="O46" s="21">
        <f t="shared" si="0"/>
        <v>45459</v>
      </c>
      <c r="P46">
        <f>IF(A46&gt;[1]Input_!$C$32,+P45,(IF(A46&lt;[1]Input_!$C$23,"",('[1]Budget (2)'!A46-[1]Input_!$C$23)*[1]Input_!$C$76+[1]Input_!$C$25)))</f>
        <v>29.877551020408163</v>
      </c>
      <c r="Q46">
        <f>(+P46*[1]Input_!$C$18)+R46</f>
        <v>11.652244897959184</v>
      </c>
      <c r="R46">
        <f>+P46*[1]Input_!$C$19</f>
        <v>5.6767346938775507</v>
      </c>
      <c r="S46">
        <f t="shared" si="6"/>
        <v>5.9755102040816332</v>
      </c>
      <c r="T46">
        <f t="shared" si="1"/>
        <v>8.6644897959183673</v>
      </c>
      <c r="U46">
        <f t="shared" si="7"/>
        <v>10.532761807625853</v>
      </c>
      <c r="V46">
        <f t="shared" si="8"/>
        <v>0.3525309621404828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f>IF(A46="","",IF((1+A46)&lt;[1]Input_!$C$36,1+A46,""))</f>
        <v>45460</v>
      </c>
      <c r="B47">
        <v>0.36</v>
      </c>
      <c r="C47">
        <v>0.62999999999999989</v>
      </c>
      <c r="D47">
        <f>IF(B48="","",IF(B48&lt;0.0001,0,IF(B48&gt;0.0001,'[1]Crop Coeff_'!E42*B48,"")))</f>
        <v>0.15749999999999997</v>
      </c>
      <c r="E47" s="38">
        <v>0</v>
      </c>
      <c r="F47" s="39"/>
      <c r="G47" s="40"/>
      <c r="H47" s="22">
        <f t="shared" si="2"/>
        <v>0.79184241042470616</v>
      </c>
      <c r="I47">
        <f t="shared" si="3"/>
        <v>4.8577107872176875</v>
      </c>
      <c r="J47">
        <f t="shared" si="4"/>
        <v>1.2769830903333332</v>
      </c>
      <c r="K47" t="str">
        <f t="shared" si="5"/>
        <v/>
      </c>
      <c r="O47" s="21">
        <f t="shared" si="0"/>
        <v>45460</v>
      </c>
      <c r="P47">
        <f>IF(A47&gt;[1]Input_!$C$32,+P46,(IF(A47&lt;[1]Input_!$C$23,"",('[1]Budget (2)'!A47-[1]Input_!$C$23)*[1]Input_!$C$76+[1]Input_!$C$25)))</f>
        <v>30.673469387755102</v>
      </c>
      <c r="Q47">
        <f>(+P47*[1]Input_!$C$18)+R47</f>
        <v>11.96265306122449</v>
      </c>
      <c r="R47">
        <f>+P47*[1]Input_!$C$19</f>
        <v>5.8279591836734692</v>
      </c>
      <c r="S47">
        <f t="shared" si="6"/>
        <v>6.1346938775510207</v>
      </c>
      <c r="T47">
        <f t="shared" si="1"/>
        <v>8.8953061224489787</v>
      </c>
      <c r="U47">
        <f t="shared" si="7"/>
        <v>10.685669970891157</v>
      </c>
      <c r="V47">
        <f t="shared" si="8"/>
        <v>0.34836848208494126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f>IF(A47="","",IF((1+A47)&lt;[1]Input_!$C$36,1+A47,""))</f>
        <v>45461</v>
      </c>
      <c r="B48">
        <v>0.25</v>
      </c>
      <c r="C48">
        <v>0.66166666666666651</v>
      </c>
      <c r="D48">
        <f>IF(B49="","",IF(B49&lt;0.0001,0,IF(B49&gt;0.0001,'[1]Crop Coeff_'!E43*B49,"")))</f>
        <v>8.6016666666666644E-2</v>
      </c>
      <c r="E48" s="38">
        <v>2.9921276E-2</v>
      </c>
      <c r="F48" s="41">
        <v>0.7</v>
      </c>
      <c r="G48" s="40"/>
      <c r="H48" s="22">
        <f t="shared" si="2"/>
        <v>0.89941360061932496</v>
      </c>
      <c r="I48">
        <f t="shared" si="3"/>
        <v>5.6607990700204045</v>
      </c>
      <c r="J48">
        <f t="shared" si="4"/>
        <v>0.63307848100000363</v>
      </c>
      <c r="K48">
        <f t="shared" si="5"/>
        <v>2.9921276E-2</v>
      </c>
      <c r="O48" s="21">
        <f t="shared" si="0"/>
        <v>45461</v>
      </c>
      <c r="P48">
        <f>IF(A48&gt;[1]Input_!$C$32,+P47,(IF(A48&lt;[1]Input_!$C$23,"",('[1]Budget (2)'!A48-[1]Input_!$C$23)*[1]Input_!$C$76+[1]Input_!$C$25)))</f>
        <v>31.469387755102041</v>
      </c>
      <c r="Q48">
        <f>(+P48*[1]Input_!$C$18)+R48</f>
        <v>12.273061224489796</v>
      </c>
      <c r="R48">
        <f>+P48*[1]Input_!$C$19</f>
        <v>5.9791836734693877</v>
      </c>
      <c r="S48">
        <f t="shared" si="6"/>
        <v>6.2938775510204081</v>
      </c>
      <c r="T48">
        <f t="shared" si="1"/>
        <v>9.1261224489795918</v>
      </c>
      <c r="U48">
        <f t="shared" si="7"/>
        <v>11.639982743489792</v>
      </c>
      <c r="V48">
        <f t="shared" si="8"/>
        <v>0.36988272012386497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f>IF(A48="","",IF((1+A48)&lt;[1]Input_!$C$36,1+A48,""))</f>
        <v>45462</v>
      </c>
      <c r="B49">
        <v>0.13</v>
      </c>
      <c r="C49">
        <v>0.69333333333333313</v>
      </c>
      <c r="D49">
        <f>IF(B50="","",IF(B50&lt;0.0001,0,IF(B50&gt;0.0001,'[1]Crop Coeff_'!E44*B50,"")))</f>
        <v>0.1941333333333333</v>
      </c>
      <c r="E49" s="38">
        <v>0</v>
      </c>
      <c r="F49" s="39"/>
      <c r="G49" s="40"/>
      <c r="H49" s="22">
        <f t="shared" si="2"/>
        <v>0.87181094591292374</v>
      </c>
      <c r="I49">
        <f t="shared" si="3"/>
        <v>5.6258494101564596</v>
      </c>
      <c r="J49">
        <f t="shared" si="4"/>
        <v>0.8272118143333369</v>
      </c>
      <c r="K49" t="str">
        <f t="shared" si="5"/>
        <v/>
      </c>
      <c r="O49" s="21">
        <f t="shared" si="0"/>
        <v>45462</v>
      </c>
      <c r="P49">
        <f>IF(A49&gt;[1]Input_!$C$32,+P48,(IF(A49&lt;[1]Input_!$C$23,"",('[1]Budget (2)'!A49-[1]Input_!$C$23)*[1]Input_!$C$76+[1]Input_!$C$25)))</f>
        <v>32.265306122448976</v>
      </c>
      <c r="Q49">
        <f>(+P49*[1]Input_!$C$18)+R49</f>
        <v>12.583469387755102</v>
      </c>
      <c r="R49">
        <f>+P49*[1]Input_!$C$19</f>
        <v>6.1304081632653054</v>
      </c>
      <c r="S49">
        <f t="shared" si="6"/>
        <v>6.4530612244897965</v>
      </c>
      <c r="T49">
        <f t="shared" si="1"/>
        <v>9.3569387755102031</v>
      </c>
      <c r="U49">
        <f t="shared" si="7"/>
        <v>11.756257573421765</v>
      </c>
      <c r="V49">
        <f t="shared" si="8"/>
        <v>0.36436218918258478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f>IF(A49="","",IF((1+A49)&lt;[1]Input_!$C$36,1+A49,""))</f>
        <v>45463</v>
      </c>
      <c r="B50">
        <v>0.28000000000000003</v>
      </c>
      <c r="C50">
        <v>0.72499999999999976</v>
      </c>
      <c r="D50">
        <f>IF(B51="","",IF(B51&lt;0.0001,0,IF(B51&gt;0.0001,'[1]Crop Coeff_'!E45*B51,"")))</f>
        <v>0.24649999999999994</v>
      </c>
      <c r="E50" s="38">
        <v>0</v>
      </c>
      <c r="F50" s="39"/>
      <c r="G50" s="40"/>
      <c r="H50" s="22">
        <f t="shared" si="2"/>
        <v>0.83761765770884733</v>
      </c>
      <c r="I50">
        <f t="shared" si="3"/>
        <v>5.5385330836258486</v>
      </c>
      <c r="J50">
        <f t="shared" si="4"/>
        <v>1.0737118143333362</v>
      </c>
      <c r="K50" t="str">
        <f t="shared" si="5"/>
        <v/>
      </c>
      <c r="O50" s="21">
        <f t="shared" si="0"/>
        <v>45463</v>
      </c>
      <c r="P50">
        <f>IF(A50&gt;[1]Input_!$C$32,+P49,(IF(A50&lt;[1]Input_!$C$23,"",('[1]Budget (2)'!A50-[1]Input_!$C$23)*[1]Input_!$C$76+[1]Input_!$C$25)))</f>
        <v>33.061224489795919</v>
      </c>
      <c r="Q50">
        <f>(+P50*[1]Input_!$C$18)+R50</f>
        <v>12.89387755102041</v>
      </c>
      <c r="R50">
        <f>+P50*[1]Input_!$C$19</f>
        <v>6.2816326530612248</v>
      </c>
      <c r="S50">
        <f t="shared" si="6"/>
        <v>6.6122448979591848</v>
      </c>
      <c r="T50">
        <f t="shared" si="1"/>
        <v>9.5877551020408163</v>
      </c>
      <c r="U50">
        <f t="shared" si="7"/>
        <v>11.820165736687073</v>
      </c>
      <c r="V50">
        <f t="shared" si="8"/>
        <v>0.35752353154176952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f>IF(A50="","",IF((1+A50)&lt;[1]Input_!$C$36,1+A50,""))</f>
        <v>45464</v>
      </c>
      <c r="B51">
        <v>0.34</v>
      </c>
      <c r="C51">
        <v>0.75666666666666638</v>
      </c>
      <c r="D51">
        <f>IF(B52="","",IF(B52&lt;0.0001,0,IF(B52&gt;0.0001,'[1]Crop Coeff_'!E46*B52,"")))</f>
        <v>0.21186666666666659</v>
      </c>
      <c r="E51" s="38">
        <v>9.8425249999999995E-3</v>
      </c>
      <c r="F51" s="39"/>
      <c r="G51" s="40"/>
      <c r="H51" s="22">
        <f t="shared" si="2"/>
        <v>0.81160017527426109</v>
      </c>
      <c r="I51">
        <f t="shared" si="3"/>
        <v>5.4956926154285686</v>
      </c>
      <c r="J51">
        <f t="shared" si="4"/>
        <v>1.2757359560000037</v>
      </c>
      <c r="K51">
        <f t="shared" si="5"/>
        <v>9.8425249999999995E-3</v>
      </c>
      <c r="O51" s="21">
        <f t="shared" si="0"/>
        <v>45464</v>
      </c>
      <c r="P51">
        <f>IF(A51&gt;[1]Input_!$C$32,+P50,(IF(A51&lt;[1]Input_!$C$23,"",('[1]Budget (2)'!A51-[1]Input_!$C$23)*[1]Input_!$C$76+[1]Input_!$C$25)))</f>
        <v>33.857142857142861</v>
      </c>
      <c r="Q51">
        <f>(+P51*[1]Input_!$C$18)+R51</f>
        <v>13.204285714285716</v>
      </c>
      <c r="R51">
        <f>+P51*[1]Input_!$C$19</f>
        <v>6.4328571428571433</v>
      </c>
      <c r="S51">
        <f t="shared" si="6"/>
        <v>6.7714285714285722</v>
      </c>
      <c r="T51">
        <f t="shared" si="1"/>
        <v>9.8185714285714294</v>
      </c>
      <c r="U51">
        <f t="shared" si="7"/>
        <v>11.928549758285712</v>
      </c>
      <c r="V51">
        <f t="shared" si="8"/>
        <v>0.35232003505485221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f>IF(A51="","",IF((1+A51)&lt;[1]Input_!$C$36,1+A51,""))</f>
        <v>45465</v>
      </c>
      <c r="B52">
        <v>0.28000000000000003</v>
      </c>
      <c r="C52">
        <v>0.788333333333333</v>
      </c>
      <c r="D52">
        <f>IF(B53="","",IF(B53&lt;0.0001,0,IF(B53&gt;0.0001,'[1]Crop Coeff_'!E47*B53,"")))</f>
        <v>0.27591666666666653</v>
      </c>
      <c r="E52" s="38">
        <v>0</v>
      </c>
      <c r="F52" s="39"/>
      <c r="G52" s="40"/>
      <c r="H52" s="22">
        <f t="shared" si="2"/>
        <v>0.77611608212406691</v>
      </c>
      <c r="I52">
        <f t="shared" si="3"/>
        <v>5.3789596222312888</v>
      </c>
      <c r="J52">
        <f t="shared" si="4"/>
        <v>1.5516526226666709</v>
      </c>
      <c r="K52" t="str">
        <f t="shared" si="5"/>
        <v/>
      </c>
      <c r="O52" s="21">
        <f t="shared" si="0"/>
        <v>45465</v>
      </c>
      <c r="P52">
        <f>IF(A52&gt;[1]Input_!$C$32,+P51,(IF(A52&lt;[1]Input_!$C$23,"",('[1]Budget (2)'!A52-[1]Input_!$C$23)*[1]Input_!$C$76+[1]Input_!$C$25)))</f>
        <v>34.653061224489797</v>
      </c>
      <c r="Q52">
        <f>(+P52*[1]Input_!$C$18)+R52</f>
        <v>13.514693877551021</v>
      </c>
      <c r="R52">
        <f>+P52*[1]Input_!$C$19</f>
        <v>6.5840816326530618</v>
      </c>
      <c r="S52">
        <f t="shared" si="6"/>
        <v>6.9306122448979597</v>
      </c>
      <c r="T52">
        <f t="shared" si="1"/>
        <v>10.049387755102043</v>
      </c>
      <c r="U52">
        <f t="shared" si="7"/>
        <v>11.963041254884351</v>
      </c>
      <c r="V52">
        <f t="shared" si="8"/>
        <v>0.34522321642481341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f>IF(A52="","",IF((1+A52)&lt;[1]Input_!$C$36,1+A52,""))</f>
        <v>45466</v>
      </c>
      <c r="B53">
        <v>0.35</v>
      </c>
      <c r="C53">
        <v>0.81999999999999962</v>
      </c>
      <c r="D53">
        <f>IF(B54="","",IF(B54&lt;0.0001,0,IF(B54&gt;0.0001,'[1]Crop Coeff_'!E48*B54,"")))</f>
        <v>0.2705999999999999</v>
      </c>
      <c r="E53" s="38">
        <v>0</v>
      </c>
      <c r="F53" s="39"/>
      <c r="G53" s="40"/>
      <c r="H53" s="22">
        <f t="shared" si="2"/>
        <v>0.74297530653233479</v>
      </c>
      <c r="I53">
        <f t="shared" si="3"/>
        <v>5.2675432957006754</v>
      </c>
      <c r="J53">
        <f t="shared" si="4"/>
        <v>1.8222526226666709</v>
      </c>
      <c r="K53" t="str">
        <f t="shared" si="5"/>
        <v/>
      </c>
      <c r="O53" s="21">
        <f t="shared" si="0"/>
        <v>45466</v>
      </c>
      <c r="P53">
        <f>IF(A53&gt;[1]Input_!$C$32,+P52,(IF(A53&lt;[1]Input_!$C$23,"",('[1]Budget (2)'!A53-[1]Input_!$C$23)*[1]Input_!$C$76+[1]Input_!$C$25)))</f>
        <v>35.448979591836732</v>
      </c>
      <c r="Q53">
        <f>(+P53*[1]Input_!$C$18)+R53</f>
        <v>13.825102040816326</v>
      </c>
      <c r="R53">
        <f>+P53*[1]Input_!$C$19</f>
        <v>6.7353061224489794</v>
      </c>
      <c r="S53">
        <f t="shared" si="6"/>
        <v>7.0897959183673462</v>
      </c>
      <c r="T53">
        <f t="shared" si="1"/>
        <v>10.280204081632652</v>
      </c>
      <c r="U53">
        <f t="shared" si="7"/>
        <v>12.002849418149655</v>
      </c>
      <c r="V53">
        <f t="shared" si="8"/>
        <v>0.33859506130646699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f>IF(A53="","",IF((1+A53)&lt;[1]Input_!$C$36,1+A53,""))</f>
        <v>45467</v>
      </c>
      <c r="B54">
        <v>0.33</v>
      </c>
      <c r="C54">
        <v>0.85166666666666624</v>
      </c>
      <c r="D54">
        <f>IF(B55="","",IF(B55&lt;0.0001,0,IF(B55&gt;0.0001,'[1]Crop Coeff_'!E49*B55,"")))</f>
        <v>0.28104999999999986</v>
      </c>
      <c r="E54" s="38">
        <v>0</v>
      </c>
      <c r="F54" s="39"/>
      <c r="G54" s="40"/>
      <c r="H54" s="22">
        <f t="shared" si="2"/>
        <v>0.70984845576951894</v>
      </c>
      <c r="I54">
        <f t="shared" si="3"/>
        <v>5.1456769691700641</v>
      </c>
      <c r="J54">
        <f t="shared" si="4"/>
        <v>2.1033026226666713</v>
      </c>
      <c r="K54" t="str">
        <f t="shared" si="5"/>
        <v/>
      </c>
      <c r="O54" s="21">
        <f t="shared" si="0"/>
        <v>45467</v>
      </c>
      <c r="P54">
        <f>IF(A54&gt;[1]Input_!$C$32,+P53,(IF(A54&lt;[1]Input_!$C$23,"",('[1]Budget (2)'!A54-[1]Input_!$C$23)*[1]Input_!$C$76+[1]Input_!$C$25)))</f>
        <v>36.244897959183675</v>
      </c>
      <c r="Q54">
        <f>(+P54*[1]Input_!$C$18)+R54</f>
        <v>14.135510204081633</v>
      </c>
      <c r="R54">
        <f>+P54*[1]Input_!$C$19</f>
        <v>6.8865306122448979</v>
      </c>
      <c r="S54">
        <f t="shared" si="6"/>
        <v>7.2489795918367355</v>
      </c>
      <c r="T54">
        <f t="shared" si="1"/>
        <v>10.511020408163265</v>
      </c>
      <c r="U54">
        <f t="shared" si="7"/>
        <v>12.032207581414962</v>
      </c>
      <c r="V54">
        <f t="shared" si="8"/>
        <v>0.33196969115390379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f>IF(A54="","",IF((1+A54)&lt;[1]Input_!$C$36,1+A54,""))</f>
        <v>45468</v>
      </c>
      <c r="B55">
        <v>0.33</v>
      </c>
      <c r="C55">
        <v>0.88333333333333286</v>
      </c>
      <c r="D55">
        <f>IF(B56="","",IF(B56&lt;0.0001,0,IF(B56&gt;0.0001,'[1]Crop Coeff_'!E50*B56,"")))</f>
        <v>0.27383333333333321</v>
      </c>
      <c r="E55" s="38">
        <v>0</v>
      </c>
      <c r="F55" s="41">
        <v>0.5</v>
      </c>
      <c r="G55" s="40"/>
      <c r="H55" s="22">
        <f t="shared" si="2"/>
        <v>0.7466125018071621</v>
      </c>
      <c r="I55">
        <f t="shared" si="3"/>
        <v>5.5310273093061202</v>
      </c>
      <c r="J55">
        <f t="shared" si="4"/>
        <v>1.8771359560000036</v>
      </c>
      <c r="K55" t="str">
        <f t="shared" si="5"/>
        <v/>
      </c>
      <c r="O55" s="21">
        <f t="shared" si="0"/>
        <v>45468</v>
      </c>
      <c r="P55">
        <f>IF(A55&gt;[1]Input_!$C$32,+P54,(IF(A55&lt;[1]Input_!$C$23,"",('[1]Budget (2)'!A55-[1]Input_!$C$23)*[1]Input_!$C$76+[1]Input_!$C$25)))</f>
        <v>37.040816326530617</v>
      </c>
      <c r="Q55">
        <f>(+P55*[1]Input_!$C$18)+R55</f>
        <v>14.445918367346941</v>
      </c>
      <c r="R55">
        <f>+P55*[1]Input_!$C$19</f>
        <v>7.0377551020408173</v>
      </c>
      <c r="S55">
        <f t="shared" si="6"/>
        <v>7.4081632653061238</v>
      </c>
      <c r="T55">
        <f t="shared" si="1"/>
        <v>10.74183673469388</v>
      </c>
      <c r="U55">
        <f t="shared" si="7"/>
        <v>12.568782411346938</v>
      </c>
      <c r="V55">
        <f t="shared" si="8"/>
        <v>0.33932250036143241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f>IF(A55="","",IF((1+A55)&lt;[1]Input_!$C$36,1+A55,""))</f>
        <v>45469</v>
      </c>
      <c r="B56">
        <v>0.31</v>
      </c>
      <c r="C56">
        <v>0.91499999999999948</v>
      </c>
      <c r="D56">
        <f>IF(B57="","",IF(B57&lt;0.0001,0,IF(B57&gt;0.0001,'[1]Crop Coeff_'!E51*B57,"")))</f>
        <v>0.22874999999999987</v>
      </c>
      <c r="E56" s="38">
        <v>0</v>
      </c>
      <c r="F56" s="39"/>
      <c r="G56" s="40"/>
      <c r="H56" s="22">
        <f t="shared" si="2"/>
        <v>0.72171409966558719</v>
      </c>
      <c r="I56">
        <f t="shared" si="3"/>
        <v>5.4614609827755052</v>
      </c>
      <c r="J56">
        <f t="shared" si="4"/>
        <v>2.1058859560000052</v>
      </c>
      <c r="K56" t="str">
        <f t="shared" si="5"/>
        <v/>
      </c>
      <c r="O56" s="21">
        <f t="shared" si="0"/>
        <v>45469</v>
      </c>
      <c r="P56">
        <f>IF(A56&gt;[1]Input_!$C$32,+P55,(IF(A56&lt;[1]Input_!$C$23,"",('[1]Budget (2)'!A56-[1]Input_!$C$23)*[1]Input_!$C$76+[1]Input_!$C$25)))</f>
        <v>37.836734693877553</v>
      </c>
      <c r="Q56">
        <f>(+P56*[1]Input_!$C$18)+R56</f>
        <v>14.756326530612245</v>
      </c>
      <c r="R56">
        <f>+P56*[1]Input_!$C$19</f>
        <v>7.188979591836735</v>
      </c>
      <c r="S56">
        <f t="shared" si="6"/>
        <v>7.5673469387755103</v>
      </c>
      <c r="T56">
        <f t="shared" si="1"/>
        <v>10.97265306122449</v>
      </c>
      <c r="U56">
        <f t="shared" si="7"/>
        <v>12.65044057461224</v>
      </c>
      <c r="V56">
        <f t="shared" si="8"/>
        <v>0.33434281993311743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f>IF(A56="","",IF((1+A56)&lt;[1]Input_!$C$36,1+A56,""))</f>
        <v>45470</v>
      </c>
      <c r="B57">
        <v>0.25</v>
      </c>
      <c r="C57">
        <v>0.9466666666666661</v>
      </c>
      <c r="D57">
        <f>IF(B58="","",IF(B58&lt;0.0001,0,IF(B58&gt;0.0001,'[1]Crop Coeff_'!E52*B58,"")))</f>
        <v>0.27453333333333313</v>
      </c>
      <c r="E57" s="38">
        <v>0</v>
      </c>
      <c r="F57" s="39"/>
      <c r="G57" s="40"/>
      <c r="H57" s="22">
        <f t="shared" si="2"/>
        <v>0.69191615114280647</v>
      </c>
      <c r="I57">
        <f t="shared" si="3"/>
        <v>5.3461113229115611</v>
      </c>
      <c r="J57">
        <f t="shared" si="4"/>
        <v>2.3804192893333358</v>
      </c>
      <c r="K57" t="str">
        <f t="shared" si="5"/>
        <v/>
      </c>
      <c r="O57" s="21">
        <f t="shared" si="0"/>
        <v>45470</v>
      </c>
      <c r="P57">
        <f>IF(A57&gt;[1]Input_!$C$32,+P56,(IF(A57&lt;[1]Input_!$C$23,"",('[1]Budget (2)'!A57-[1]Input_!$C$23)*[1]Input_!$C$76+[1]Input_!$C$25)))</f>
        <v>38.632653061224488</v>
      </c>
      <c r="Q57">
        <f>(+P57*[1]Input_!$C$18)+R57</f>
        <v>15.066734693877549</v>
      </c>
      <c r="R57">
        <f>+P57*[1]Input_!$C$19</f>
        <v>7.3402040816326526</v>
      </c>
      <c r="S57">
        <f t="shared" si="6"/>
        <v>7.7265306122448969</v>
      </c>
      <c r="T57">
        <f t="shared" si="1"/>
        <v>11.203469387755101</v>
      </c>
      <c r="U57">
        <f t="shared" si="7"/>
        <v>12.686315404544214</v>
      </c>
      <c r="V57">
        <f t="shared" si="8"/>
        <v>0.32838323022856125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f>IF(A57="","",IF((1+A57)&lt;[1]Input_!$C$36,1+A57,""))</f>
        <v>45471</v>
      </c>
      <c r="B58">
        <v>0.28999999999999998</v>
      </c>
      <c r="C58">
        <v>0.97833333333333272</v>
      </c>
      <c r="D58">
        <f>IF(B59="","",IF(B59&lt;0.0001,0,IF(B59&gt;0.0001,'[1]Crop Coeff_'!E53*B59,"")))</f>
        <v>0.23479999999999984</v>
      </c>
      <c r="E58" s="38">
        <v>2.0078750999999999E-2</v>
      </c>
      <c r="F58" s="39"/>
      <c r="G58" s="40"/>
      <c r="H58" s="22">
        <f t="shared" si="2"/>
        <v>0.67090609115338129</v>
      </c>
      <c r="I58">
        <f t="shared" si="3"/>
        <v>5.2905737473809493</v>
      </c>
      <c r="J58">
        <f t="shared" si="4"/>
        <v>2.5951405383333359</v>
      </c>
      <c r="K58">
        <f t="shared" si="5"/>
        <v>2.0078750999999999E-2</v>
      </c>
      <c r="O58" s="21">
        <f t="shared" si="0"/>
        <v>45471</v>
      </c>
      <c r="P58">
        <f>IF(A58&gt;[1]Input_!$C$32,+P57,(IF(A58&lt;[1]Input_!$C$23,"",('[1]Budget (2)'!A58-[1]Input_!$C$23)*[1]Input_!$C$76+[1]Input_!$C$25)))</f>
        <v>39.428571428571431</v>
      </c>
      <c r="Q58">
        <f>(+P58*[1]Input_!$C$18)+R58</f>
        <v>15.377142857142857</v>
      </c>
      <c r="R58">
        <f>+P58*[1]Input_!$C$19</f>
        <v>7.491428571428572</v>
      </c>
      <c r="S58">
        <f t="shared" si="6"/>
        <v>7.8857142857142852</v>
      </c>
      <c r="T58">
        <f t="shared" si="1"/>
        <v>11.434285714285714</v>
      </c>
      <c r="U58">
        <f t="shared" si="7"/>
        <v>12.782002318809521</v>
      </c>
      <c r="V58">
        <f t="shared" si="8"/>
        <v>0.32418121823067625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f>IF(A58="","",IF((1+A58)&lt;[1]Input_!$C$36,1+A58,""))</f>
        <v>45472</v>
      </c>
      <c r="B59">
        <v>0.24</v>
      </c>
      <c r="C59">
        <v>1.0099999999999993</v>
      </c>
      <c r="D59">
        <f>IF(B60="","",IF(B60&lt;0.0001,0,IF(B60&gt;0.0001,'[1]Crop Coeff_'!E54*B60,"")))</f>
        <v>9.0899999999999939E-2</v>
      </c>
      <c r="E59" s="38">
        <v>7.0078777999999994E-2</v>
      </c>
      <c r="F59" s="39"/>
      <c r="G59" s="40"/>
      <c r="H59" s="22">
        <f t="shared" si="2"/>
        <v>0.67482971523000135</v>
      </c>
      <c r="I59">
        <f t="shared" si="3"/>
        <v>5.4289361988503373</v>
      </c>
      <c r="J59">
        <f t="shared" si="4"/>
        <v>2.6159617603333363</v>
      </c>
      <c r="K59">
        <f t="shared" si="5"/>
        <v>7.0078777999999994E-2</v>
      </c>
      <c r="O59" s="21">
        <f t="shared" si="0"/>
        <v>45472</v>
      </c>
      <c r="P59">
        <f>IF(A59&gt;[1]Input_!$C$32,+P58,(IF(A59&lt;[1]Input_!$C$23,"",('[1]Budget (2)'!A59-[1]Input_!$C$23)*[1]Input_!$C$76+[1]Input_!$C$25)))</f>
        <v>40.224489795918366</v>
      </c>
      <c r="Q59">
        <f>(+P59*[1]Input_!$C$18)+R59</f>
        <v>15.687551020408163</v>
      </c>
      <c r="R59">
        <f>+P59*[1]Input_!$C$19</f>
        <v>7.6426530612244896</v>
      </c>
      <c r="S59">
        <f t="shared" si="6"/>
        <v>8.0448979591836736</v>
      </c>
      <c r="T59">
        <f t="shared" si="1"/>
        <v>11.665102040816326</v>
      </c>
      <c r="U59">
        <f t="shared" si="7"/>
        <v>13.071589260074827</v>
      </c>
      <c r="V59">
        <f t="shared" si="8"/>
        <v>0.32496594304600029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f>IF(A59="","",IF((1+A59)&lt;[1]Input_!$C$36,1+A59,""))</f>
        <v>45473</v>
      </c>
      <c r="B60">
        <v>0.09</v>
      </c>
      <c r="C60">
        <v>1.0416666666666661</v>
      </c>
      <c r="D60">
        <f>IF(B61="","",IF(B61&lt;0.0001,0,IF(B61&gt;0.0001,'[1]Crop Coeff_'!E55*B61,"")))</f>
        <v>0.2395833333333332</v>
      </c>
      <c r="E60" s="38">
        <v>9.8425249999999995E-3</v>
      </c>
      <c r="F60" s="39"/>
      <c r="G60" s="40"/>
      <c r="H60" s="22">
        <f t="shared" si="2"/>
        <v>0.65313575655555489</v>
      </c>
      <c r="I60">
        <f t="shared" si="3"/>
        <v>5.3583790639863915</v>
      </c>
      <c r="J60">
        <f t="shared" si="4"/>
        <v>2.8457025686666721</v>
      </c>
      <c r="K60">
        <f t="shared" si="5"/>
        <v>9.8425249999999995E-3</v>
      </c>
      <c r="O60" s="21">
        <f t="shared" si="0"/>
        <v>45473</v>
      </c>
      <c r="P60">
        <f>IF(A60&gt;[1]Input_!$C$32,+P59,(IF(A60&lt;[1]Input_!$C$23,"",('[1]Budget (2)'!A60-[1]Input_!$C$23)*[1]Input_!$C$76+[1]Input_!$C$25)))</f>
        <v>41.020408163265309</v>
      </c>
      <c r="Q60">
        <f>(+P60*[1]Input_!$C$18)+R60</f>
        <v>15.997959183673473</v>
      </c>
      <c r="R60">
        <f>+P60*[1]Input_!$C$19</f>
        <v>7.793877551020409</v>
      </c>
      <c r="S60">
        <f t="shared" si="6"/>
        <v>8.2040816326530646</v>
      </c>
      <c r="T60">
        <f t="shared" si="1"/>
        <v>11.89591836734694</v>
      </c>
      <c r="U60">
        <f t="shared" si="7"/>
        <v>13.152256615006801</v>
      </c>
      <c r="V60">
        <f t="shared" si="8"/>
        <v>0.32062715131111102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f>IF(A60="","",IF((1+A60)&lt;[1]Input_!$C$36,1+A60,""))</f>
        <v>45474</v>
      </c>
      <c r="B61">
        <v>0.23</v>
      </c>
      <c r="C61">
        <v>1.0733333333333328</v>
      </c>
      <c r="D61">
        <f>IF(B62="","",IF(B62&lt;0.0001,0,IF(B62&gt;0.0001,'[1]Crop Coeff_'!E56*B62,"")))</f>
        <v>0.23613333333333322</v>
      </c>
      <c r="E61" s="38">
        <v>0.14015755599999999</v>
      </c>
      <c r="F61" s="39"/>
      <c r="G61" s="40"/>
      <c r="H61" s="22">
        <f t="shared" si="2"/>
        <v>0.6482619840068321</v>
      </c>
      <c r="I61">
        <f t="shared" si="3"/>
        <v>5.4215869601224433</v>
      </c>
      <c r="J61">
        <f t="shared" si="4"/>
        <v>2.9416783460000033</v>
      </c>
      <c r="K61">
        <f t="shared" si="5"/>
        <v>0.14015755599999999</v>
      </c>
      <c r="O61" s="21">
        <f t="shared" si="0"/>
        <v>45474</v>
      </c>
      <c r="P61">
        <f>IF(A61&gt;[1]Input_!$C$32,+P60,(IF(A61&lt;[1]Input_!$C$23,"",('[1]Budget (2)'!A61-[1]Input_!$C$23)*[1]Input_!$C$76+[1]Input_!$C$25)))</f>
        <v>41.816326530612244</v>
      </c>
      <c r="Q61">
        <f>(+P61*[1]Input_!$C$18)+R61</f>
        <v>16.308367346938773</v>
      </c>
      <c r="R61">
        <f>+P61*[1]Input_!$C$19</f>
        <v>7.9451020408163266</v>
      </c>
      <c r="S61">
        <f t="shared" si="6"/>
        <v>8.3632653061224467</v>
      </c>
      <c r="T61">
        <f t="shared" si="1"/>
        <v>12.12673469387755</v>
      </c>
      <c r="U61">
        <f t="shared" si="7"/>
        <v>13.36668900093877</v>
      </c>
      <c r="V61">
        <f t="shared" si="8"/>
        <v>0.31965239680136637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f>IF(A61="","",IF((1+A61)&lt;[1]Input_!$C$36,1+A61,""))</f>
        <v>45475</v>
      </c>
      <c r="B62">
        <v>0.22</v>
      </c>
      <c r="C62">
        <v>1.1049999999999995</v>
      </c>
      <c r="D62">
        <f>IF(B63="","",IF(B63&lt;0.0001,0,IF(B63&gt;0.0001,'[1]Crop Coeff_'!E57*B63,"")))</f>
        <v>0.22099999999999992</v>
      </c>
      <c r="E62" s="38">
        <v>0.35000018900000002</v>
      </c>
      <c r="F62" s="41">
        <v>0.5</v>
      </c>
      <c r="G62" s="40"/>
      <c r="H62" s="22">
        <f t="shared" si="2"/>
        <v>0.72863690207614895</v>
      </c>
      <c r="I62">
        <f t="shared" si="3"/>
        <v>6.2097708225918318</v>
      </c>
      <c r="J62">
        <f t="shared" si="4"/>
        <v>2.3126781570000041</v>
      </c>
      <c r="K62">
        <f t="shared" si="5"/>
        <v>0.35000018900000002</v>
      </c>
      <c r="O62" s="21">
        <f t="shared" si="0"/>
        <v>45475</v>
      </c>
      <c r="P62">
        <f>IF(A62&gt;[1]Input_!$C$32,+P61,(IF(A62&lt;[1]Input_!$C$23,"",('[1]Budget (2)'!A62-[1]Input_!$C$23)*[1]Input_!$C$76+[1]Input_!$C$25)))</f>
        <v>42.612244897959187</v>
      </c>
      <c r="Q62">
        <f>(+P62*[1]Input_!$C$18)+R62</f>
        <v>16.618775510204081</v>
      </c>
      <c r="R62">
        <f>+P62*[1]Input_!$C$19</f>
        <v>8.0963265306122452</v>
      </c>
      <c r="S62">
        <f t="shared" si="6"/>
        <v>8.5224489795918359</v>
      </c>
      <c r="T62">
        <f t="shared" si="1"/>
        <v>12.357551020408163</v>
      </c>
      <c r="U62">
        <f t="shared" si="7"/>
        <v>14.306097353204077</v>
      </c>
      <c r="V62">
        <f t="shared" si="8"/>
        <v>0.33572738041522976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f>IF(A62="","",IF((1+A62)&lt;[1]Input_!$C$36,1+A62,""))</f>
        <v>45476</v>
      </c>
      <c r="B63">
        <v>0.2</v>
      </c>
      <c r="C63">
        <v>1.1366666666666663</v>
      </c>
      <c r="D63">
        <f>IF(B64="","",IF(B64&lt;0.0001,0,IF(B64&gt;0.0001,'[1]Crop Coeff_'!E58*B64,"")))</f>
        <v>0.26143333333333324</v>
      </c>
      <c r="E63" s="38">
        <v>0</v>
      </c>
      <c r="F63" s="39"/>
      <c r="G63" s="40"/>
      <c r="H63" s="22">
        <f t="shared" si="2"/>
        <v>0.7034991466235696</v>
      </c>
      <c r="I63">
        <f t="shared" si="3"/>
        <v>6.1075211627278883</v>
      </c>
      <c r="J63">
        <f t="shared" si="4"/>
        <v>2.5741114903333369</v>
      </c>
      <c r="K63" t="str">
        <f t="shared" si="5"/>
        <v/>
      </c>
      <c r="O63" s="21">
        <f t="shared" si="0"/>
        <v>45476</v>
      </c>
      <c r="P63">
        <f>IF(A63&gt;[1]Input_!$C$32,+P62,(IF(A63&lt;[1]Input_!$C$23,"",('[1]Budget (2)'!A63-[1]Input_!$C$23)*[1]Input_!$C$76+[1]Input_!$C$25)))</f>
        <v>43.408163265306122</v>
      </c>
      <c r="Q63">
        <f>(+P63*[1]Input_!$C$18)+R63</f>
        <v>16.929183673469389</v>
      </c>
      <c r="R63">
        <f>+P63*[1]Input_!$C$19</f>
        <v>8.2475510204081637</v>
      </c>
      <c r="S63">
        <f t="shared" si="6"/>
        <v>8.6816326530612251</v>
      </c>
      <c r="T63">
        <f t="shared" si="1"/>
        <v>12.588367346938776</v>
      </c>
      <c r="U63">
        <f t="shared" si="7"/>
        <v>14.355072183136052</v>
      </c>
      <c r="V63">
        <f t="shared" si="8"/>
        <v>0.33069982932471392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f>IF(A63="","",IF((1+A63)&lt;[1]Input_!$C$36,1+A63,""))</f>
        <v>45477</v>
      </c>
      <c r="B64">
        <v>0.23</v>
      </c>
      <c r="C64">
        <v>1.168333333333333</v>
      </c>
      <c r="D64">
        <f>IF(B65="","",IF(B65&lt;0.0001,0,IF(B65&gt;0.0001,'[1]Crop Coeff_'!E59*B65,"")))</f>
        <v>0.17524999999999993</v>
      </c>
      <c r="E64" s="38">
        <v>0.179921357</v>
      </c>
      <c r="F64" s="39"/>
      <c r="G64" s="40"/>
      <c r="H64" s="22">
        <f t="shared" si="2"/>
        <v>0.70936618990458555</v>
      </c>
      <c r="I64">
        <f t="shared" si="3"/>
        <v>6.2713761931972751</v>
      </c>
      <c r="J64">
        <f t="shared" si="4"/>
        <v>2.5694401333333374</v>
      </c>
      <c r="K64">
        <f t="shared" si="5"/>
        <v>0.179921357</v>
      </c>
      <c r="O64" s="21">
        <f t="shared" si="0"/>
        <v>45477</v>
      </c>
      <c r="P64">
        <f>IF(A64&gt;[1]Input_!$C$32,+P63,(IF(A64&lt;[1]Input_!$C$23,"",('[1]Budget (2)'!A64-[1]Input_!$C$23)*[1]Input_!$C$76+[1]Input_!$C$25)))</f>
        <v>44.204081632653057</v>
      </c>
      <c r="Q64">
        <f>(+P64*[1]Input_!$C$18)+R64</f>
        <v>17.239591836734693</v>
      </c>
      <c r="R64">
        <f>+P64*[1]Input_!$C$19</f>
        <v>8.3987755102040804</v>
      </c>
      <c r="S64">
        <f t="shared" si="6"/>
        <v>8.8408163265306126</v>
      </c>
      <c r="T64">
        <f t="shared" si="1"/>
        <v>12.819183673469386</v>
      </c>
      <c r="U64">
        <f t="shared" si="7"/>
        <v>14.670151703401356</v>
      </c>
      <c r="V64">
        <f t="shared" si="8"/>
        <v>0.33187323798091711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f>IF(A64="","",IF((1+A64)&lt;[1]Input_!$C$36,1+A64,""))</f>
        <v>45478</v>
      </c>
      <c r="B65">
        <v>0.15</v>
      </c>
      <c r="C65">
        <v>1.1999999999999997</v>
      </c>
      <c r="D65">
        <f>IF(B66="","",IF(B66&lt;0.0001,0,IF(B66&gt;0.0001,'[1]Crop Coeff_'!E60*B66,"")))</f>
        <v>0.25199999999999995</v>
      </c>
      <c r="E65" s="38">
        <v>0</v>
      </c>
      <c r="F65" s="39"/>
      <c r="G65" s="40"/>
      <c r="H65" s="22">
        <f t="shared" si="2"/>
        <v>0.68650665185185111</v>
      </c>
      <c r="I65">
        <f t="shared" si="3"/>
        <v>6.1785598666666601</v>
      </c>
      <c r="J65">
        <f t="shared" si="4"/>
        <v>2.8214401333333399</v>
      </c>
      <c r="K65" t="str">
        <f t="shared" si="5"/>
        <v/>
      </c>
      <c r="O65" s="21">
        <f t="shared" si="0"/>
        <v>45478</v>
      </c>
      <c r="P65">
        <f>IF(A65&gt;[1]Input_!$C$32,+P64,(IF(A65&lt;[1]Input_!$C$23,"",('[1]Budget (2)'!A65-[1]Input_!$C$23)*[1]Input_!$C$76+[1]Input_!$C$25)))</f>
        <v>45</v>
      </c>
      <c r="Q65">
        <f>(+P65*[1]Input_!$C$18)+R65</f>
        <v>17.55</v>
      </c>
      <c r="R65">
        <f>+P65*[1]Input_!$C$19</f>
        <v>8.5500000000000007</v>
      </c>
      <c r="S65">
        <f t="shared" si="6"/>
        <v>9</v>
      </c>
      <c r="T65">
        <f t="shared" si="1"/>
        <v>13.05</v>
      </c>
      <c r="U65">
        <f t="shared" si="7"/>
        <v>14.728559866666661</v>
      </c>
      <c r="V65">
        <f t="shared" si="8"/>
        <v>0.32730133037037024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f>IF(A65="","",IF((1+A65)&lt;[1]Input_!$C$36,1+A65,""))</f>
        <v>45479</v>
      </c>
      <c r="B66">
        <v>0.21</v>
      </c>
      <c r="C66">
        <v>1.2</v>
      </c>
      <c r="D66">
        <f>IF(B67="","",IF(B67&lt;0.0001,0,IF(B67&gt;0.0001,'[1]Crop Coeff_'!E61*B67,"")))</f>
        <v>0.108</v>
      </c>
      <c r="E66" s="38">
        <v>0.179921357</v>
      </c>
      <c r="F66" s="39"/>
      <c r="G66" s="40"/>
      <c r="H66" s="22">
        <f t="shared" si="2"/>
        <v>0.69980744197786593</v>
      </c>
      <c r="I66">
        <f t="shared" si="3"/>
        <v>6.4096648971360448</v>
      </c>
      <c r="J66">
        <f t="shared" si="4"/>
        <v>2.7495187763333426</v>
      </c>
      <c r="K66">
        <f t="shared" si="5"/>
        <v>0.179921357</v>
      </c>
      <c r="O66" s="21">
        <f t="shared" si="0"/>
        <v>45479</v>
      </c>
      <c r="P66">
        <f>IF(A66&gt;[1]Input_!$C$32,+P65,(IF(A66&lt;[1]Input_!$C$23,"",('[1]Budget (2)'!A66-[1]Input_!$C$23)*[1]Input_!$C$76+[1]Input_!$C$25)))</f>
        <v>45.795918367346935</v>
      </c>
      <c r="Q66">
        <f>(+P66*[1]Input_!$C$18)+R66</f>
        <v>17.860408163265305</v>
      </c>
      <c r="R66">
        <f>+P66*[1]Input_!$C$19</f>
        <v>8.7012244897959174</v>
      </c>
      <c r="S66">
        <f t="shared" si="6"/>
        <v>9.1591836734693874</v>
      </c>
      <c r="T66">
        <f t="shared" si="1"/>
        <v>13.280816326530612</v>
      </c>
      <c r="U66">
        <f t="shared" si="7"/>
        <v>15.110889386931962</v>
      </c>
      <c r="V66">
        <f t="shared" si="8"/>
        <v>0.32996148839557315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f>IF(A66="","",IF((1+A66)&lt;[1]Input_!$C$36,1+A66,""))</f>
        <v>45480</v>
      </c>
      <c r="B67">
        <v>0.09</v>
      </c>
      <c r="C67">
        <v>1.2</v>
      </c>
      <c r="D67">
        <f>IF(B68="","",IF(B68&lt;0.0001,0,IF(B68&gt;0.0001,'[1]Crop Coeff_'!E62*B68,"")))</f>
        <v>0.27600000000000002</v>
      </c>
      <c r="E67" s="38">
        <v>0.19015758299999999</v>
      </c>
      <c r="F67" s="39"/>
      <c r="G67" s="40"/>
      <c r="H67" s="22">
        <f t="shared" si="2"/>
        <v>0.69043516382947034</v>
      </c>
      <c r="I67">
        <f t="shared" si="3"/>
        <v>6.3238224801360463</v>
      </c>
      <c r="J67">
        <f t="shared" si="4"/>
        <v>2.8353611933333411</v>
      </c>
      <c r="K67">
        <f t="shared" si="5"/>
        <v>0.19015758299999999</v>
      </c>
      <c r="O67" s="21">
        <f t="shared" si="0"/>
        <v>45480</v>
      </c>
      <c r="P67">
        <f>IF(A67&gt;[1]Input_!$C$32,+P66,(IF(A67&lt;[1]Input_!$C$23,"",('[1]Budget (2)'!A67-[1]Input_!$C$23)*[1]Input_!$C$76+[1]Input_!$C$25)))</f>
        <v>45.795918367346935</v>
      </c>
      <c r="Q67">
        <f>(+P67*[1]Input_!$C$18)+R67</f>
        <v>17.860408163265305</v>
      </c>
      <c r="R67">
        <f>+P67*[1]Input_!$C$19</f>
        <v>8.7012244897959174</v>
      </c>
      <c r="S67">
        <f t="shared" si="6"/>
        <v>9.1591836734693874</v>
      </c>
      <c r="T67">
        <f t="shared" si="1"/>
        <v>13.280816326530612</v>
      </c>
      <c r="U67">
        <f t="shared" si="7"/>
        <v>15.025046969931964</v>
      </c>
      <c r="V67">
        <f t="shared" si="8"/>
        <v>0.32808703276589407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f>IF(A67="","",IF((1+A67)&lt;[1]Input_!$C$36,1+A67,""))</f>
        <v>45481</v>
      </c>
      <c r="B68">
        <v>0.23</v>
      </c>
      <c r="C68">
        <v>1.2</v>
      </c>
      <c r="D68">
        <f>IF(B69="","",IF(B69&lt;0.0001,0,IF(B69&gt;0.0001,'[1]Crop Coeff_'!E63*B69,"")))</f>
        <v>0.28799999999999998</v>
      </c>
      <c r="E68" s="38">
        <v>9.0157529E-2</v>
      </c>
      <c r="F68" s="39"/>
      <c r="G68" s="40"/>
      <c r="H68" s="22">
        <f t="shared" si="2"/>
        <v>0.66883471579248266</v>
      </c>
      <c r="I68">
        <f t="shared" si="3"/>
        <v>6.125980009136045</v>
      </c>
      <c r="J68">
        <f t="shared" si="4"/>
        <v>3.0332036643333424</v>
      </c>
      <c r="K68">
        <f t="shared" si="5"/>
        <v>9.0157529E-2</v>
      </c>
      <c r="O68" s="21">
        <f t="shared" si="0"/>
        <v>45481</v>
      </c>
      <c r="P68">
        <f>IF(A68&gt;[1]Input_!$C$32,+P67,(IF(A68&lt;[1]Input_!$C$23,"",('[1]Budget (2)'!A68-[1]Input_!$C$23)*[1]Input_!$C$76+[1]Input_!$C$25)))</f>
        <v>45.795918367346935</v>
      </c>
      <c r="Q68">
        <f>(+P68*[1]Input_!$C$18)+R68</f>
        <v>17.860408163265305</v>
      </c>
      <c r="R68">
        <f>+P68*[1]Input_!$C$19</f>
        <v>8.7012244897959174</v>
      </c>
      <c r="S68">
        <f t="shared" si="6"/>
        <v>9.1591836734693874</v>
      </c>
      <c r="T68">
        <f t="shared" si="1"/>
        <v>13.280816326530612</v>
      </c>
      <c r="U68">
        <f t="shared" si="7"/>
        <v>14.827204498931962</v>
      </c>
      <c r="V68">
        <f t="shared" si="8"/>
        <v>0.32376694315849652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f>IF(A68="","",IF((1+A68)&lt;[1]Input_!$C$36,1+A68,""))</f>
        <v>45482</v>
      </c>
      <c r="B69">
        <v>0.24</v>
      </c>
      <c r="C69">
        <v>1.2</v>
      </c>
      <c r="D69">
        <f>IF(B70="","",IF(B70&lt;0.0001,0,IF(B70&gt;0.0001,'[1]Crop Coeff_'!E64*B70,"")))</f>
        <v>0.312</v>
      </c>
      <c r="E69" s="38">
        <v>0</v>
      </c>
      <c r="F69" s="41">
        <v>0</v>
      </c>
      <c r="G69" s="40"/>
      <c r="H69" s="22">
        <f t="shared" si="2"/>
        <v>0.63477054466948823</v>
      </c>
      <c r="I69">
        <f t="shared" si="3"/>
        <v>5.8139800091360474</v>
      </c>
      <c r="J69">
        <f t="shared" si="4"/>
        <v>3.34520366433334</v>
      </c>
      <c r="K69" t="str">
        <f t="shared" si="5"/>
        <v/>
      </c>
      <c r="O69" s="21">
        <f t="shared" si="0"/>
        <v>45482</v>
      </c>
      <c r="P69">
        <f>IF(A69&gt;[1]Input_!$C$32,+P68,(IF(A69&lt;[1]Input_!$C$23,"",('[1]Budget (2)'!A69-[1]Input_!$C$23)*[1]Input_!$C$76+[1]Input_!$C$25)))</f>
        <v>45.795918367346935</v>
      </c>
      <c r="Q69">
        <f>(+P69*[1]Input_!$C$18)+R69</f>
        <v>17.860408163265305</v>
      </c>
      <c r="R69">
        <f>+P69*[1]Input_!$C$19</f>
        <v>8.7012244897959174</v>
      </c>
      <c r="S69">
        <f t="shared" si="6"/>
        <v>9.1591836734693874</v>
      </c>
      <c r="T69">
        <f t="shared" si="1"/>
        <v>13.280816326530612</v>
      </c>
      <c r="U69">
        <f t="shared" si="7"/>
        <v>14.515204498931965</v>
      </c>
      <c r="V69">
        <f t="shared" si="8"/>
        <v>0.31695410893389764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f>IF(A69="","",IF((1+A69)&lt;[1]Input_!$C$36,1+A69,""))</f>
        <v>45483</v>
      </c>
      <c r="B70">
        <v>0.26</v>
      </c>
      <c r="C70">
        <v>1.2</v>
      </c>
      <c r="D70">
        <f>IF(B71="","",IF(B71&lt;0.0001,0,IF(B71&gt;0.0001,'[1]Crop Coeff_'!E65*B71,"")))</f>
        <v>0.312</v>
      </c>
      <c r="E70" s="38">
        <v>0</v>
      </c>
      <c r="F70" s="41">
        <v>0.5</v>
      </c>
      <c r="G70" s="40"/>
      <c r="H70" s="22">
        <f t="shared" si="2"/>
        <v>0.65529639137180584</v>
      </c>
      <c r="I70">
        <f t="shared" si="3"/>
        <v>6.0019800091360498</v>
      </c>
      <c r="J70">
        <f t="shared" si="4"/>
        <v>3.1572036643333377</v>
      </c>
      <c r="K70" t="str">
        <f t="shared" si="5"/>
        <v/>
      </c>
      <c r="O70" s="21">
        <f t="shared" si="0"/>
        <v>45483</v>
      </c>
      <c r="P70">
        <f>IF(A70&gt;[1]Input_!$C$32,+P69,(IF(A70&lt;[1]Input_!$C$23,"",('[1]Budget (2)'!A70-[1]Input_!$C$23)*[1]Input_!$C$76+[1]Input_!$C$25)))</f>
        <v>45.795918367346935</v>
      </c>
      <c r="Q70">
        <f>(+P70*[1]Input_!$C$18)+R70</f>
        <v>17.860408163265305</v>
      </c>
      <c r="R70">
        <f>+P70*[1]Input_!$C$19</f>
        <v>8.7012244897959174</v>
      </c>
      <c r="S70">
        <f t="shared" si="6"/>
        <v>9.1591836734693874</v>
      </c>
      <c r="T70">
        <f t="shared" si="1"/>
        <v>13.280816326530612</v>
      </c>
      <c r="U70">
        <f t="shared" si="7"/>
        <v>14.703204498931967</v>
      </c>
      <c r="V70">
        <f t="shared" si="8"/>
        <v>0.32105927827436115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f>IF(A70="","",IF((1+A70)&lt;[1]Input_!$C$36,1+A70,""))</f>
        <v>45484</v>
      </c>
      <c r="B71">
        <v>0.26</v>
      </c>
      <c r="C71">
        <v>1.2</v>
      </c>
      <c r="D71">
        <f>IF(B72="","",IF(B72&lt;0.0001,0,IF(B72&gt;0.0001,'[1]Crop Coeff_'!E66*B72,"")))</f>
        <v>0.36</v>
      </c>
      <c r="E71" s="38">
        <v>0</v>
      </c>
      <c r="F71" s="39"/>
      <c r="G71" s="40"/>
      <c r="H71" s="22">
        <f t="shared" si="2"/>
        <v>0.61599157853758124</v>
      </c>
      <c r="I71">
        <f t="shared" si="3"/>
        <v>5.6419800091360504</v>
      </c>
      <c r="J71">
        <f t="shared" si="4"/>
        <v>3.5172036643333371</v>
      </c>
      <c r="K71" t="str">
        <f t="shared" si="5"/>
        <v/>
      </c>
      <c r="O71" s="21">
        <f t="shared" si="0"/>
        <v>45484</v>
      </c>
      <c r="P71">
        <f>IF(A71&gt;[1]Input_!$C$32,+P70,(IF(A71&lt;[1]Input_!$C$23,"",('[1]Budget (2)'!A71-[1]Input_!$C$23)*[1]Input_!$C$76+[1]Input_!$C$25)))</f>
        <v>45.795918367346935</v>
      </c>
      <c r="Q71">
        <f>(+P71*[1]Input_!$C$18)+R71</f>
        <v>17.860408163265305</v>
      </c>
      <c r="R71">
        <f>+P71*[1]Input_!$C$19</f>
        <v>8.7012244897959174</v>
      </c>
      <c r="S71">
        <f t="shared" si="6"/>
        <v>9.1591836734693874</v>
      </c>
      <c r="T71">
        <f t="shared" si="1"/>
        <v>13.280816326530612</v>
      </c>
      <c r="U71">
        <f t="shared" si="7"/>
        <v>14.343204498931968</v>
      </c>
      <c r="V71">
        <f t="shared" si="8"/>
        <v>0.31319831570751627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f>IF(A71="","",IF((1+A71)&lt;[1]Input_!$C$36,1+A71,""))</f>
        <v>45485</v>
      </c>
      <c r="B72">
        <v>0.3</v>
      </c>
      <c r="C72">
        <v>1.2</v>
      </c>
      <c r="D72">
        <f>IF(B73="","",IF(B73&lt;0.0001,0,IF(B73&gt;0.0001,'[1]Crop Coeff_'!E67*B73,"")))</f>
        <v>0.33600000000000002</v>
      </c>
      <c r="E72" s="38">
        <v>0</v>
      </c>
      <c r="F72" s="39"/>
      <c r="G72" s="40"/>
      <c r="H72" s="22">
        <f t="shared" si="2"/>
        <v>0.57930708655897178</v>
      </c>
      <c r="I72">
        <f t="shared" si="3"/>
        <v>5.3059800091360518</v>
      </c>
      <c r="J72">
        <f t="shared" si="4"/>
        <v>3.8532036643333356</v>
      </c>
      <c r="K72" t="str">
        <f t="shared" si="5"/>
        <v/>
      </c>
      <c r="O72" s="21">
        <f t="shared" si="0"/>
        <v>45485</v>
      </c>
      <c r="P72">
        <f>IF(A72&gt;[1]Input_!$C$32,+P71,(IF(A72&lt;[1]Input_!$C$23,"",('[1]Budget (2)'!A72-[1]Input_!$C$23)*[1]Input_!$C$76+[1]Input_!$C$25)))</f>
        <v>45.795918367346935</v>
      </c>
      <c r="Q72">
        <f>(+P72*[1]Input_!$C$18)+R72</f>
        <v>17.860408163265305</v>
      </c>
      <c r="R72">
        <f>+P72*[1]Input_!$C$19</f>
        <v>8.7012244897959174</v>
      </c>
      <c r="S72">
        <f t="shared" si="6"/>
        <v>9.1591836734693874</v>
      </c>
      <c r="T72">
        <f t="shared" si="1"/>
        <v>13.280816326530612</v>
      </c>
      <c r="U72">
        <f t="shared" si="7"/>
        <v>14.007204498931969</v>
      </c>
      <c r="V72">
        <f t="shared" si="8"/>
        <v>0.30586141731179434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f>IF(A72="","",IF((1+A72)&lt;[1]Input_!$C$36,1+A72,""))</f>
        <v>45486</v>
      </c>
      <c r="B73">
        <v>0.28000000000000003</v>
      </c>
      <c r="C73">
        <v>1.2</v>
      </c>
      <c r="D73">
        <f>IF(B74="","",IF(B74&lt;0.0001,0,IF(B74&gt;0.0001,'[1]Crop Coeff_'!E68*B74,"")))</f>
        <v>0.36</v>
      </c>
      <c r="E73" s="38">
        <v>0</v>
      </c>
      <c r="F73" s="39"/>
      <c r="G73" s="40"/>
      <c r="H73" s="22">
        <f t="shared" si="2"/>
        <v>0.54000227372474729</v>
      </c>
      <c r="I73">
        <f t="shared" si="3"/>
        <v>4.9459800091360524</v>
      </c>
      <c r="J73">
        <f t="shared" si="4"/>
        <v>4.213203664333335</v>
      </c>
      <c r="K73" t="str">
        <f t="shared" si="5"/>
        <v/>
      </c>
      <c r="O73" s="21">
        <f t="shared" si="0"/>
        <v>45486</v>
      </c>
      <c r="P73">
        <f>IF(A73&gt;[1]Input_!$C$32,+P72,(IF(A73&lt;[1]Input_!$C$23,"",('[1]Budget (2)'!A73-[1]Input_!$C$23)*[1]Input_!$C$76+[1]Input_!$C$25)))</f>
        <v>45.795918367346935</v>
      </c>
      <c r="Q73">
        <f>(+P73*[1]Input_!$C$18)+R73</f>
        <v>17.860408163265305</v>
      </c>
      <c r="R73">
        <f>+P73*[1]Input_!$C$19</f>
        <v>8.7012244897959174</v>
      </c>
      <c r="S73">
        <f t="shared" si="6"/>
        <v>9.1591836734693874</v>
      </c>
      <c r="T73">
        <f t="shared" si="1"/>
        <v>13.280816326530612</v>
      </c>
      <c r="U73">
        <f t="shared" si="7"/>
        <v>13.64720449893197</v>
      </c>
      <c r="V73">
        <f t="shared" si="8"/>
        <v>0.29800045474494946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f>IF(A73="","",IF((1+A73)&lt;[1]Input_!$C$36,1+A73,""))</f>
        <v>45487</v>
      </c>
      <c r="B74">
        <v>0.3</v>
      </c>
      <c r="C74">
        <v>1.2</v>
      </c>
      <c r="D74">
        <f>IF(B75="","",IF(B75&lt;0.0001,0,IF(B75&gt;0.0001,'[1]Crop Coeff_'!E69*B75,"")))</f>
        <v>0.36</v>
      </c>
      <c r="E74" s="38">
        <v>0</v>
      </c>
      <c r="F74" s="39"/>
      <c r="G74" s="40"/>
      <c r="H74" s="22">
        <f t="shared" si="2"/>
        <v>0.50069746089052269</v>
      </c>
      <c r="I74">
        <f t="shared" si="3"/>
        <v>4.585980009136053</v>
      </c>
      <c r="J74">
        <f t="shared" si="4"/>
        <v>4.5732036643333345</v>
      </c>
      <c r="K74" t="str">
        <f t="shared" si="5"/>
        <v/>
      </c>
      <c r="O74" s="21">
        <f t="shared" si="0"/>
        <v>45487</v>
      </c>
      <c r="P74">
        <f>IF(A74&gt;[1]Input_!$C$32,+P73,(IF(A74&lt;[1]Input_!$C$23,"",('[1]Budget (2)'!A74-[1]Input_!$C$23)*[1]Input_!$C$76+[1]Input_!$C$25)))</f>
        <v>45.795918367346935</v>
      </c>
      <c r="Q74">
        <f>(+P74*[1]Input_!$C$18)+R74</f>
        <v>17.860408163265305</v>
      </c>
      <c r="R74">
        <f>+P74*[1]Input_!$C$19</f>
        <v>8.7012244897959174</v>
      </c>
      <c r="S74">
        <f t="shared" si="6"/>
        <v>9.1591836734693874</v>
      </c>
      <c r="T74">
        <f t="shared" si="1"/>
        <v>13.280816326530612</v>
      </c>
      <c r="U74">
        <f t="shared" si="7"/>
        <v>13.28720449893197</v>
      </c>
      <c r="V74">
        <f t="shared" si="8"/>
        <v>0.29013949217810453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f>IF(A74="","",IF((1+A74)&lt;[1]Input_!$C$36,1+A74,""))</f>
        <v>45488</v>
      </c>
      <c r="B75">
        <v>0.3</v>
      </c>
      <c r="C75">
        <v>1.2</v>
      </c>
      <c r="D75">
        <f>IF(B76="","",IF(B76&lt;0.0001,0,IF(B76&gt;0.0001,'[1]Crop Coeff_'!E70*B76,"")))</f>
        <v>0.26400000000000001</v>
      </c>
      <c r="E75" s="38">
        <v>0</v>
      </c>
      <c r="F75" s="39"/>
      <c r="G75" s="40"/>
      <c r="H75" s="22">
        <f t="shared" si="2"/>
        <v>0.47187393147875811</v>
      </c>
      <c r="I75">
        <f t="shared" si="3"/>
        <v>4.3219800091360536</v>
      </c>
      <c r="J75">
        <f t="shared" si="4"/>
        <v>4.8372036643333338</v>
      </c>
      <c r="K75" t="str">
        <f t="shared" si="5"/>
        <v/>
      </c>
      <c r="O75" s="21">
        <f t="shared" si="0"/>
        <v>45488</v>
      </c>
      <c r="P75">
        <f>IF(A75&gt;[1]Input_!$C$32,+P74,(IF(A75&lt;[1]Input_!$C$23,"",('[1]Budget (2)'!A75-[1]Input_!$C$23)*[1]Input_!$C$76+[1]Input_!$C$25)))</f>
        <v>45.795918367346935</v>
      </c>
      <c r="Q75">
        <f>(+P75*[1]Input_!$C$18)+R75</f>
        <v>17.860408163265305</v>
      </c>
      <c r="R75">
        <f>+P75*[1]Input_!$C$19</f>
        <v>8.7012244897959174</v>
      </c>
      <c r="S75">
        <f t="shared" si="6"/>
        <v>9.1591836734693874</v>
      </c>
      <c r="T75">
        <f t="shared" si="1"/>
        <v>13.280816326530612</v>
      </c>
      <c r="U75">
        <f t="shared" si="7"/>
        <v>13.023204498931971</v>
      </c>
      <c r="V75">
        <f t="shared" si="8"/>
        <v>0.28437478629575164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f>IF(A75="","",IF((1+A75)&lt;[1]Input_!$C$36,1+A75,""))</f>
        <v>45489</v>
      </c>
      <c r="B76">
        <v>0.22</v>
      </c>
      <c r="C76">
        <v>1.2</v>
      </c>
      <c r="D76">
        <f>IF(B77="","",IF(B77&lt;0.0001,0,IF(B77&gt;0.0001,'[1]Crop Coeff_'!E71*B77,"")))</f>
        <v>0.24</v>
      </c>
      <c r="E76" s="38">
        <v>0</v>
      </c>
      <c r="F76" s="41">
        <v>0.3</v>
      </c>
      <c r="G76" s="40"/>
      <c r="H76" s="22">
        <f t="shared" si="2"/>
        <v>0.47842473361779542</v>
      </c>
      <c r="I76">
        <f t="shared" si="3"/>
        <v>4.3819800091360523</v>
      </c>
      <c r="J76">
        <f t="shared" si="4"/>
        <v>4.7772036643333351</v>
      </c>
      <c r="K76" t="str">
        <f t="shared" si="5"/>
        <v/>
      </c>
      <c r="O76" s="21">
        <f t="shared" si="0"/>
        <v>45489</v>
      </c>
      <c r="P76">
        <f>IF(A76&gt;[1]Input_!$C$32,+P75,(IF(A76&lt;[1]Input_!$C$23,"",('[1]Budget (2)'!A76-[1]Input_!$C$23)*[1]Input_!$C$76+[1]Input_!$C$25)))</f>
        <v>45.795918367346935</v>
      </c>
      <c r="Q76">
        <f>(+P76*[1]Input_!$C$18)+R76</f>
        <v>17.860408163265305</v>
      </c>
      <c r="R76">
        <f>+P76*[1]Input_!$C$19</f>
        <v>8.7012244897959174</v>
      </c>
      <c r="S76">
        <f t="shared" si="6"/>
        <v>9.1591836734693874</v>
      </c>
      <c r="T76">
        <f t="shared" si="1"/>
        <v>13.280816326530612</v>
      </c>
      <c r="U76">
        <f t="shared" si="7"/>
        <v>13.08320449893197</v>
      </c>
      <c r="V76">
        <f t="shared" si="8"/>
        <v>0.2856849467235591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f>IF(A76="","",IF((1+A76)&lt;[1]Input_!$C$36,1+A76,""))</f>
        <v>45490</v>
      </c>
      <c r="B77">
        <v>0.2</v>
      </c>
      <c r="C77">
        <v>1.2</v>
      </c>
      <c r="D77">
        <f>IF(B78="","",IF(B78&lt;0.0001,0,IF(B78&gt;0.0001,'[1]Crop Coeff_'!E72*B78,"")))</f>
        <v>0.28799999999999998</v>
      </c>
      <c r="E77" s="38">
        <v>0</v>
      </c>
      <c r="F77" s="41">
        <v>0.7</v>
      </c>
      <c r="G77" s="40"/>
      <c r="H77" s="22">
        <f t="shared" si="2"/>
        <v>0.52340690830585235</v>
      </c>
      <c r="I77">
        <f t="shared" si="3"/>
        <v>4.7939800091360514</v>
      </c>
      <c r="J77">
        <f t="shared" si="4"/>
        <v>4.3652036643333361</v>
      </c>
      <c r="K77" t="str">
        <f t="shared" si="5"/>
        <v/>
      </c>
      <c r="O77" s="21">
        <f t="shared" si="0"/>
        <v>45490</v>
      </c>
      <c r="P77">
        <f>IF(A77&gt;[1]Input_!$C$32,+P76,(IF(A77&lt;[1]Input_!$C$23,"",('[1]Budget (2)'!A77-[1]Input_!$C$23)*[1]Input_!$C$76+[1]Input_!$C$25)))</f>
        <v>45.795918367346935</v>
      </c>
      <c r="Q77">
        <f>(+P77*[1]Input_!$C$18)+R77</f>
        <v>17.860408163265305</v>
      </c>
      <c r="R77">
        <f>+P77*[1]Input_!$C$19</f>
        <v>8.7012244897959174</v>
      </c>
      <c r="S77">
        <f t="shared" si="6"/>
        <v>9.1591836734693874</v>
      </c>
      <c r="T77">
        <f t="shared" si="1"/>
        <v>13.280816326530612</v>
      </c>
      <c r="U77">
        <f t="shared" si="7"/>
        <v>13.495204498931969</v>
      </c>
      <c r="V77">
        <f t="shared" si="8"/>
        <v>0.29468138166117047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f>IF(A77="","",IF((1+A77)&lt;[1]Input_!$C$36,1+A77,""))</f>
        <v>45491</v>
      </c>
      <c r="B78">
        <v>0.24</v>
      </c>
      <c r="C78">
        <v>1.2</v>
      </c>
      <c r="D78">
        <f>IF(B79="","",IF(B79&lt;0.0001,0,IF(B79&gt;0.0001,'[1]Crop Coeff_'!E73*B79,"")))</f>
        <v>0.24</v>
      </c>
      <c r="E78" s="38">
        <v>4.0157501999999998E-2</v>
      </c>
      <c r="F78" s="39"/>
      <c r="G78" s="40"/>
      <c r="H78" s="22">
        <f t="shared" si="2"/>
        <v>0.50158809724970232</v>
      </c>
      <c r="I78">
        <f t="shared" si="3"/>
        <v>4.594137511136049</v>
      </c>
      <c r="J78">
        <f t="shared" si="4"/>
        <v>4.5650461623333385</v>
      </c>
      <c r="K78">
        <f t="shared" si="5"/>
        <v>4.0157501999999998E-2</v>
      </c>
      <c r="O78" s="21">
        <f t="shared" si="0"/>
        <v>45491</v>
      </c>
      <c r="P78">
        <f>IF(A78&gt;[1]Input_!$C$32,+P77,(IF(A78&lt;[1]Input_!$C$23,"",('[1]Budget (2)'!A78-[1]Input_!$C$23)*[1]Input_!$C$76+[1]Input_!$C$25)))</f>
        <v>45.795918367346935</v>
      </c>
      <c r="Q78">
        <f>(+P78*[1]Input_!$C$18)+R78</f>
        <v>17.860408163265305</v>
      </c>
      <c r="R78">
        <f>+P78*[1]Input_!$C$19</f>
        <v>8.7012244897959174</v>
      </c>
      <c r="S78">
        <f t="shared" si="6"/>
        <v>9.1591836734693874</v>
      </c>
      <c r="T78">
        <f t="shared" si="1"/>
        <v>13.280816326530612</v>
      </c>
      <c r="U78">
        <f t="shared" si="7"/>
        <v>13.295362000931966</v>
      </c>
      <c r="V78">
        <f t="shared" si="8"/>
        <v>0.29031761944994044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f>IF(A78="","",IF((1+A78)&lt;[1]Input_!$C$36,1+A78,""))</f>
        <v>45492</v>
      </c>
      <c r="B79">
        <v>0.2</v>
      </c>
      <c r="C79">
        <v>1.2</v>
      </c>
      <c r="D79">
        <f>IF(B80="","",IF(B80&lt;0.0001,0,IF(B80&gt;0.0001,'[1]Crop Coeff_'!E74*B80,"")))</f>
        <v>0.18</v>
      </c>
      <c r="E79" s="38">
        <v>0</v>
      </c>
      <c r="F79" s="39"/>
      <c r="G79" s="40"/>
      <c r="H79" s="22">
        <f t="shared" si="2"/>
        <v>0.48193569083259008</v>
      </c>
      <c r="I79">
        <f t="shared" si="3"/>
        <v>4.4141375111360492</v>
      </c>
      <c r="J79">
        <f t="shared" si="4"/>
        <v>4.7450461623333382</v>
      </c>
      <c r="K79" t="str">
        <f t="shared" si="5"/>
        <v/>
      </c>
      <c r="O79" s="21">
        <f t="shared" si="0"/>
        <v>45492</v>
      </c>
      <c r="P79">
        <f>IF(A79&gt;[1]Input_!$C$32,+P78,(IF(A79&lt;[1]Input_!$C$23,"",('[1]Budget (2)'!A79-[1]Input_!$C$23)*[1]Input_!$C$76+[1]Input_!$C$25)))</f>
        <v>45.795918367346935</v>
      </c>
      <c r="Q79">
        <f>(+P79*[1]Input_!$C$18)+R79</f>
        <v>17.860408163265305</v>
      </c>
      <c r="R79">
        <f>+P79*[1]Input_!$C$19</f>
        <v>8.7012244897959174</v>
      </c>
      <c r="S79">
        <f t="shared" si="6"/>
        <v>9.1591836734693874</v>
      </c>
      <c r="T79">
        <f t="shared" si="1"/>
        <v>13.280816326530612</v>
      </c>
      <c r="U79">
        <f t="shared" si="7"/>
        <v>13.115362000931967</v>
      </c>
      <c r="V79">
        <f t="shared" si="8"/>
        <v>0.28638713816651801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f>IF(A79="","",IF((1+A79)&lt;[1]Input_!$C$36,1+A79,""))</f>
        <v>45493</v>
      </c>
      <c r="B80">
        <v>0.15</v>
      </c>
      <c r="C80">
        <v>1.2</v>
      </c>
      <c r="D80">
        <f>IF(B81="","",IF(B81&lt;0.0001,0,IF(B81&gt;0.0001,'[1]Crop Coeff_'!E75*B81,"")))</f>
        <v>0.20400000000000001</v>
      </c>
      <c r="E80" s="38">
        <v>1.6500008909999997</v>
      </c>
      <c r="F80" s="39"/>
      <c r="G80" s="40"/>
      <c r="H80" s="22">
        <f t="shared" si="2"/>
        <v>0.63981011966280366</v>
      </c>
      <c r="I80">
        <f t="shared" si="3"/>
        <v>5.8601384021360463</v>
      </c>
      <c r="J80">
        <f t="shared" si="4"/>
        <v>3.2990452713333411</v>
      </c>
      <c r="K80">
        <f t="shared" si="5"/>
        <v>1.6500008909999997</v>
      </c>
      <c r="O80" s="21">
        <f t="shared" si="0"/>
        <v>45493</v>
      </c>
      <c r="P80">
        <f>IF(A80&gt;[1]Input_!$C$32,+P79,(IF(A80&lt;[1]Input_!$C$23,"",('[1]Budget (2)'!A80-[1]Input_!$C$23)*[1]Input_!$C$76+[1]Input_!$C$25)))</f>
        <v>45.795918367346935</v>
      </c>
      <c r="Q80">
        <f>(+P80*[1]Input_!$C$18)+R80</f>
        <v>17.860408163265305</v>
      </c>
      <c r="R80">
        <f>+P80*[1]Input_!$C$19</f>
        <v>8.7012244897959174</v>
      </c>
      <c r="S80">
        <f t="shared" si="6"/>
        <v>9.1591836734693874</v>
      </c>
      <c r="T80">
        <f t="shared" si="1"/>
        <v>13.280816326530612</v>
      </c>
      <c r="U80">
        <f t="shared" si="7"/>
        <v>14.561362891931964</v>
      </c>
      <c r="V80">
        <f t="shared" si="8"/>
        <v>0.31796202393256073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f>IF(A80="","",IF((1+A80)&lt;[1]Input_!$C$36,1+A80,""))</f>
        <v>45494</v>
      </c>
      <c r="B81">
        <v>0.17</v>
      </c>
      <c r="C81">
        <v>1.2</v>
      </c>
      <c r="D81">
        <f>IF(B82="","",IF(B82&lt;0.0001,0,IF(B82&gt;0.0001,'[1]Crop Coeff_'!E76*B82,"")))</f>
        <v>0.216</v>
      </c>
      <c r="E81" s="38">
        <v>0</v>
      </c>
      <c r="F81" s="39"/>
      <c r="G81" s="40"/>
      <c r="H81" s="22">
        <f t="shared" si="2"/>
        <v>0.61622723196226881</v>
      </c>
      <c r="I81">
        <f t="shared" si="3"/>
        <v>5.6441384021360452</v>
      </c>
      <c r="J81">
        <f t="shared" si="4"/>
        <v>3.5150452713333422</v>
      </c>
      <c r="K81" t="str">
        <f t="shared" si="5"/>
        <v/>
      </c>
      <c r="O81" s="21">
        <f t="shared" ref="O81:O118" si="9">+A81</f>
        <v>45494</v>
      </c>
      <c r="P81">
        <f>IF(A81&gt;[1]Input_!$C$32,+P80,(IF(A81&lt;[1]Input_!$C$23,"",('[1]Budget (2)'!A81-[1]Input_!$C$23)*[1]Input_!$C$76+[1]Input_!$C$25)))</f>
        <v>45.795918367346935</v>
      </c>
      <c r="Q81">
        <f>(+P81*[1]Input_!$C$18)+R81</f>
        <v>17.860408163265305</v>
      </c>
      <c r="R81">
        <f>+P81*[1]Input_!$C$19</f>
        <v>8.7012244897959174</v>
      </c>
      <c r="S81">
        <f t="shared" si="6"/>
        <v>9.1591836734693874</v>
      </c>
      <c r="T81">
        <f t="shared" ref="T81:T129" si="10">+(1-$F$4)*S81+R81</f>
        <v>13.280816326530612</v>
      </c>
      <c r="U81">
        <f t="shared" si="7"/>
        <v>14.345362891931963</v>
      </c>
      <c r="V81">
        <f t="shared" si="8"/>
        <v>0.31324544639245377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f>IF(A81="","",IF((1+A81)&lt;[1]Input_!$C$36,1+A81,""))</f>
        <v>45495</v>
      </c>
      <c r="B82">
        <v>0.18</v>
      </c>
      <c r="C82">
        <v>1.2</v>
      </c>
      <c r="D82">
        <f>IF(B83="","",IF(B83&lt;0.0001,0,IF(B83&gt;0.0001,'[1]Crop Coeff_'!E77*B83,"")))</f>
        <v>0.216</v>
      </c>
      <c r="E82" s="38">
        <v>0</v>
      </c>
      <c r="F82" s="39"/>
      <c r="G82" s="40"/>
      <c r="H82" s="22">
        <f t="shared" ref="H82:H129" si="11">IF(B83="","",IF(B83&gt;-0.0001,IF(G82&gt;0.0001,+G82,IF((+U82-R82)/(Q82-R82)&gt;1,1,(MAX(0,(+U82-R82)/(Q82-R82))))),""))</f>
        <v>0.59264434426173385</v>
      </c>
      <c r="I82">
        <f t="shared" ref="I82:I129" si="12">IF(B83="","",IF(B83&gt;-0.0001,IF((+U82-R82)&lt;0,0,+U82-R82),""))</f>
        <v>5.4281384021360441</v>
      </c>
      <c r="J82">
        <f t="shared" ref="J82:J129" si="13">IF(B83="","",IF(B83&gt;-0.0001,IF((Q82-U82)&lt;0,0,Q82-U82),""))</f>
        <v>3.7310452713333433</v>
      </c>
      <c r="K82" t="str">
        <f t="shared" ref="K82:K129" si="14">IF(E82&gt;0.001,MIN(J81+D82,E82),"")</f>
        <v/>
      </c>
      <c r="O82" s="21">
        <f t="shared" si="9"/>
        <v>45495</v>
      </c>
      <c r="P82">
        <f>IF(A82&gt;[1]Input_!$C$32,+P81,(IF(A82&lt;[1]Input_!$C$23,"",('[1]Budget (2)'!A82-[1]Input_!$C$23)*[1]Input_!$C$76+[1]Input_!$C$25)))</f>
        <v>45.795918367346935</v>
      </c>
      <c r="Q82">
        <f>(+P82*[1]Input_!$C$18)+R82</f>
        <v>17.860408163265305</v>
      </c>
      <c r="R82">
        <f>+P82*[1]Input_!$C$19</f>
        <v>8.7012244897959174</v>
      </c>
      <c r="S82">
        <f t="shared" ref="S82:S116" si="15">+Q82-R82</f>
        <v>9.1591836734693874</v>
      </c>
      <c r="T82">
        <f t="shared" si="10"/>
        <v>13.280816326530612</v>
      </c>
      <c r="U82">
        <f t="shared" ref="U82:U129" si="16">IF(B83="",0,IF(B83&gt;-0.0001,MAX(IF(G82&gt;0.001,(G82*S82+R82),MIN((+U81+E82+F82-D82+Q82-Q81),Q82)),R82),""))</f>
        <v>14.129362891931962</v>
      </c>
      <c r="V82">
        <f t="shared" ref="V82:V145" si="17">U82/P82</f>
        <v>0.30852886885234676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f>IF(A82="","",IF((1+A82)&lt;[1]Input_!$C$36,1+A82,""))</f>
        <v>45496</v>
      </c>
      <c r="B83">
        <v>0.18</v>
      </c>
      <c r="C83">
        <v>1.2</v>
      </c>
      <c r="D83">
        <f>IF(B84="","",IF(B84&lt;0.0001,0,IF(B84&gt;0.0001,'[1]Crop Coeff_'!E78*B84,"")))</f>
        <v>0.27600000000000002</v>
      </c>
      <c r="E83" s="38">
        <v>5.0000026999999996E-2</v>
      </c>
      <c r="F83" s="41">
        <v>1</v>
      </c>
      <c r="G83" s="40"/>
      <c r="H83" s="22">
        <f t="shared" si="11"/>
        <v>0.67714969480317766</v>
      </c>
      <c r="I83">
        <f t="shared" si="12"/>
        <v>6.2021384291360437</v>
      </c>
      <c r="J83">
        <f t="shared" si="13"/>
        <v>2.9570452443333437</v>
      </c>
      <c r="K83">
        <f t="shared" si="14"/>
        <v>5.0000026999999996E-2</v>
      </c>
      <c r="O83" s="21">
        <f t="shared" si="9"/>
        <v>45496</v>
      </c>
      <c r="P83">
        <f>IF(A83&gt;[1]Input_!$C$32,+P82,(IF(A83&lt;[1]Input_!$C$23,"",('[1]Budget (2)'!A83-[1]Input_!$C$23)*[1]Input_!$C$76+[1]Input_!$C$25)))</f>
        <v>45.795918367346935</v>
      </c>
      <c r="Q83">
        <f>(+P83*[1]Input_!$C$18)+R83</f>
        <v>17.860408163265305</v>
      </c>
      <c r="R83">
        <f>+P83*[1]Input_!$C$19</f>
        <v>8.7012244897959174</v>
      </c>
      <c r="S83">
        <f t="shared" si="15"/>
        <v>9.1591836734693874</v>
      </c>
      <c r="T83">
        <f t="shared" si="10"/>
        <v>13.280816326530612</v>
      </c>
      <c r="U83">
        <f t="shared" si="16"/>
        <v>14.903362918931961</v>
      </c>
      <c r="V83">
        <f t="shared" si="17"/>
        <v>0.32542993896063555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f>IF(A83="","",IF((1+A83)&lt;[1]Input_!$C$36,1+A83,""))</f>
        <v>45497</v>
      </c>
      <c r="B84">
        <v>0.23</v>
      </c>
      <c r="C84">
        <v>1.2</v>
      </c>
      <c r="D84">
        <f>IF(B85="","",IF(B85&lt;0.0001,0,IF(B85&gt;0.0001,'[1]Crop Coeff_'!E79*B85,"")))</f>
        <v>0.3</v>
      </c>
      <c r="E84" s="38">
        <v>0</v>
      </c>
      <c r="F84" s="39"/>
      <c r="G84" s="40"/>
      <c r="H84" s="22">
        <f t="shared" si="11"/>
        <v>0.64439568410799086</v>
      </c>
      <c r="I84">
        <f t="shared" si="12"/>
        <v>5.9021384291360466</v>
      </c>
      <c r="J84">
        <f t="shared" si="13"/>
        <v>3.2570452443333409</v>
      </c>
      <c r="K84" t="str">
        <f t="shared" si="14"/>
        <v/>
      </c>
      <c r="O84" s="21">
        <f t="shared" si="9"/>
        <v>45497</v>
      </c>
      <c r="P84">
        <f>IF(A84&gt;[1]Input_!$C$32,+P83,(IF(A84&lt;[1]Input_!$C$23,"",('[1]Budget (2)'!A84-[1]Input_!$C$23)*[1]Input_!$C$76+[1]Input_!$C$25)))</f>
        <v>45.795918367346935</v>
      </c>
      <c r="Q84">
        <f>(+P84*[1]Input_!$C$18)+R84</f>
        <v>17.860408163265305</v>
      </c>
      <c r="R84">
        <f>+P84*[1]Input_!$C$19</f>
        <v>8.7012244897959174</v>
      </c>
      <c r="S84">
        <f t="shared" si="15"/>
        <v>9.1591836734693874</v>
      </c>
      <c r="T84">
        <f t="shared" si="10"/>
        <v>13.280816326530612</v>
      </c>
      <c r="U84">
        <f t="shared" si="16"/>
        <v>14.603362918931964</v>
      </c>
      <c r="V84">
        <f t="shared" si="17"/>
        <v>0.31887913682159819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f>IF(A84="","",IF((1+A84)&lt;[1]Input_!$C$36,1+A84,""))</f>
        <v>45498</v>
      </c>
      <c r="B85">
        <v>0.25</v>
      </c>
      <c r="C85">
        <v>1.2</v>
      </c>
      <c r="D85">
        <f>IF(B86="","",IF(B86&lt;0.0001,0,IF(B86&gt;0.0001,'[1]Crop Coeff_'!E80*B86,"")))</f>
        <v>0.38400000000000001</v>
      </c>
      <c r="E85" s="38">
        <v>0</v>
      </c>
      <c r="F85" s="39"/>
      <c r="G85" s="40"/>
      <c r="H85" s="22">
        <f t="shared" si="11"/>
        <v>0.60247055041815123</v>
      </c>
      <c r="I85">
        <f t="shared" si="12"/>
        <v>5.5181384291360462</v>
      </c>
      <c r="J85">
        <f t="shared" si="13"/>
        <v>3.6410452443333412</v>
      </c>
      <c r="K85" t="str">
        <f t="shared" si="14"/>
        <v/>
      </c>
      <c r="O85" s="21">
        <f t="shared" si="9"/>
        <v>45498</v>
      </c>
      <c r="P85">
        <f>IF(A85&gt;[1]Input_!$C$32,+P84,(IF(A85&lt;[1]Input_!$C$23,"",('[1]Budget (2)'!A85-[1]Input_!$C$23)*[1]Input_!$C$76+[1]Input_!$C$25)))</f>
        <v>45.795918367346935</v>
      </c>
      <c r="Q85">
        <f>(+P85*[1]Input_!$C$18)+R85</f>
        <v>17.860408163265305</v>
      </c>
      <c r="R85">
        <f>+P85*[1]Input_!$C$19</f>
        <v>8.7012244897959174</v>
      </c>
      <c r="S85">
        <f t="shared" si="15"/>
        <v>9.1591836734693874</v>
      </c>
      <c r="T85">
        <f t="shared" si="10"/>
        <v>13.280816326530612</v>
      </c>
      <c r="U85">
        <f t="shared" si="16"/>
        <v>14.219362918931964</v>
      </c>
      <c r="V85">
        <f t="shared" si="17"/>
        <v>0.31049411008363026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f>IF(A85="","",IF((1+A85)&lt;[1]Input_!$C$36,1+A85,""))</f>
        <v>45499</v>
      </c>
      <c r="B86">
        <v>0.32</v>
      </c>
      <c r="C86">
        <v>1.2</v>
      </c>
      <c r="D86">
        <f>IF(B87="","",IF(B87&lt;0.0001,0,IF(B87&gt;0.0001,'[1]Crop Coeff_'!E81*B87,"")))</f>
        <v>0.372</v>
      </c>
      <c r="E86" s="38">
        <v>0</v>
      </c>
      <c r="F86" s="39"/>
      <c r="G86" s="40"/>
      <c r="H86" s="22">
        <f t="shared" si="11"/>
        <v>0.56185557715611911</v>
      </c>
      <c r="I86">
        <f t="shared" si="12"/>
        <v>5.1461384291360464</v>
      </c>
      <c r="J86">
        <f t="shared" si="13"/>
        <v>4.0130452443333411</v>
      </c>
      <c r="K86" t="str">
        <f t="shared" si="14"/>
        <v/>
      </c>
      <c r="O86" s="21">
        <f t="shared" si="9"/>
        <v>45499</v>
      </c>
      <c r="P86">
        <f>IF(A86&gt;[1]Input_!$C$32,+P85,(IF(A86&lt;[1]Input_!$C$23,"",('[1]Budget (2)'!A86-[1]Input_!$C$23)*[1]Input_!$C$76+[1]Input_!$C$25)))</f>
        <v>45.795918367346935</v>
      </c>
      <c r="Q86">
        <f>(+P86*[1]Input_!$C$18)+R86</f>
        <v>17.860408163265305</v>
      </c>
      <c r="R86">
        <f>+P86*[1]Input_!$C$19</f>
        <v>8.7012244897959174</v>
      </c>
      <c r="S86">
        <f t="shared" si="15"/>
        <v>9.1591836734693874</v>
      </c>
      <c r="T86">
        <f t="shared" si="10"/>
        <v>13.280816326530612</v>
      </c>
      <c r="U86">
        <f t="shared" si="16"/>
        <v>13.847362918931964</v>
      </c>
      <c r="V86">
        <f t="shared" si="17"/>
        <v>0.30237111543122386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f>IF(A86="","",IF((1+A86)&lt;[1]Input_!$C$36,1+A86,""))</f>
        <v>45500</v>
      </c>
      <c r="B87">
        <v>0.31</v>
      </c>
      <c r="C87">
        <v>1.2</v>
      </c>
      <c r="D87">
        <f>IF(B88="","",IF(B88&lt;0.0001,0,IF(B88&gt;0.0001,'[1]Crop Coeff_'!E82*B88,"")))</f>
        <v>0.28799999999999998</v>
      </c>
      <c r="E87" s="38">
        <v>0</v>
      </c>
      <c r="F87" s="39"/>
      <c r="G87" s="40"/>
      <c r="H87" s="22">
        <f t="shared" si="11"/>
        <v>0.5304117268887395</v>
      </c>
      <c r="I87">
        <f t="shared" si="12"/>
        <v>4.8581384291360461</v>
      </c>
      <c r="J87">
        <f t="shared" si="13"/>
        <v>4.3010452443333413</v>
      </c>
      <c r="K87" t="str">
        <f t="shared" si="14"/>
        <v/>
      </c>
      <c r="O87" s="21">
        <f t="shared" si="9"/>
        <v>45500</v>
      </c>
      <c r="P87">
        <f>IF(A87&gt;[1]Input_!$C$32,+P86,(IF(A87&lt;[1]Input_!$C$23,"",('[1]Budget (2)'!A87-[1]Input_!$C$23)*[1]Input_!$C$76+[1]Input_!$C$25)))</f>
        <v>45.795918367346935</v>
      </c>
      <c r="Q87">
        <f>(+P87*[1]Input_!$C$18)+R87</f>
        <v>17.860408163265305</v>
      </c>
      <c r="R87">
        <f>+P87*[1]Input_!$C$19</f>
        <v>8.7012244897959174</v>
      </c>
      <c r="S87">
        <f t="shared" si="15"/>
        <v>9.1591836734693874</v>
      </c>
      <c r="T87">
        <f t="shared" si="10"/>
        <v>13.280816326530612</v>
      </c>
      <c r="U87">
        <f t="shared" si="16"/>
        <v>13.559362918931964</v>
      </c>
      <c r="V87">
        <f t="shared" si="17"/>
        <v>0.29608234537774791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f>IF(A87="","",IF((1+A87)&lt;[1]Input_!$C$36,1+A87,""))</f>
        <v>45501</v>
      </c>
      <c r="B88">
        <v>0.24</v>
      </c>
      <c r="C88">
        <v>1.2</v>
      </c>
      <c r="D88">
        <f>IF(B89="","",IF(B89&lt;0.0001,0,IF(B89&gt;0.0001,'[1]Crop Coeff_'!E83*B89,"")))</f>
        <v>0.28799999999999998</v>
      </c>
      <c r="E88" s="38">
        <v>0</v>
      </c>
      <c r="F88" s="39"/>
      <c r="G88" s="40"/>
      <c r="H88" s="22">
        <f t="shared" si="11"/>
        <v>0.49896787662135972</v>
      </c>
      <c r="I88">
        <f t="shared" si="12"/>
        <v>4.5701384291360458</v>
      </c>
      <c r="J88">
        <f t="shared" si="13"/>
        <v>4.5890452443333416</v>
      </c>
      <c r="K88" t="str">
        <f t="shared" si="14"/>
        <v/>
      </c>
      <c r="O88" s="21">
        <f t="shared" si="9"/>
        <v>45501</v>
      </c>
      <c r="P88">
        <f>IF(A88&gt;[1]Input_!$C$32,+P87,(IF(A88&lt;[1]Input_!$C$23,"",('[1]Budget (2)'!A88-[1]Input_!$C$23)*[1]Input_!$C$76+[1]Input_!$C$25)))</f>
        <v>45.795918367346935</v>
      </c>
      <c r="Q88">
        <f>(+P88*[1]Input_!$C$18)+R88</f>
        <v>17.860408163265305</v>
      </c>
      <c r="R88">
        <f>+P88*[1]Input_!$C$19</f>
        <v>8.7012244897959174</v>
      </c>
      <c r="S88">
        <f t="shared" si="15"/>
        <v>9.1591836734693874</v>
      </c>
      <c r="T88">
        <f t="shared" si="10"/>
        <v>13.280816326530612</v>
      </c>
      <c r="U88">
        <f t="shared" si="16"/>
        <v>13.271362918931963</v>
      </c>
      <c r="V88">
        <f t="shared" si="17"/>
        <v>0.28979357532427197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f>IF(A88="","",IF((1+A88)&lt;[1]Input_!$C$36,1+A88,""))</f>
        <v>45502</v>
      </c>
      <c r="B89">
        <v>0.24</v>
      </c>
      <c r="C89">
        <v>1.2</v>
      </c>
      <c r="D89">
        <f>IF(B90="","",IF(B90&lt;0.0001,0,IF(B90&gt;0.0001,'[1]Crop Coeff_'!E84*B90,"")))</f>
        <v>0.3</v>
      </c>
      <c r="E89" s="38">
        <v>0</v>
      </c>
      <c r="F89" s="39"/>
      <c r="G89" s="40"/>
      <c r="H89" s="22">
        <f t="shared" si="11"/>
        <v>0.46621386592617248</v>
      </c>
      <c r="I89">
        <f t="shared" si="12"/>
        <v>4.2701384291360451</v>
      </c>
      <c r="J89">
        <f t="shared" si="13"/>
        <v>4.8890452443333423</v>
      </c>
      <c r="K89" t="str">
        <f t="shared" si="14"/>
        <v/>
      </c>
      <c r="O89" s="21">
        <f t="shared" si="9"/>
        <v>45502</v>
      </c>
      <c r="P89">
        <f>IF(A89&gt;[1]Input_!$C$32,+P88,(IF(A89&lt;[1]Input_!$C$23,"",('[1]Budget (2)'!A89-[1]Input_!$C$23)*[1]Input_!$C$76+[1]Input_!$C$25)))</f>
        <v>45.795918367346935</v>
      </c>
      <c r="Q89">
        <f>(+P89*[1]Input_!$C$18)+R89</f>
        <v>17.860408163265305</v>
      </c>
      <c r="R89">
        <f>+P89*[1]Input_!$C$19</f>
        <v>8.7012244897959174</v>
      </c>
      <c r="S89">
        <f t="shared" si="15"/>
        <v>9.1591836734693874</v>
      </c>
      <c r="T89">
        <f t="shared" si="10"/>
        <v>13.280816326530612</v>
      </c>
      <c r="U89">
        <f t="shared" si="16"/>
        <v>12.971362918931963</v>
      </c>
      <c r="V89">
        <f t="shared" si="17"/>
        <v>0.2832427731852345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f>IF(A89="","",IF((1+A89)&lt;[1]Input_!$C$36,1+A89,""))</f>
        <v>45503</v>
      </c>
      <c r="B90">
        <v>0.25</v>
      </c>
      <c r="C90">
        <v>1.2</v>
      </c>
      <c r="D90">
        <f>IF(B91="","",IF(B91&lt;0.0001,0,IF(B91&gt;0.0001,'[1]Crop Coeff_'!E85*B91,"")))</f>
        <v>0.28799999999999998</v>
      </c>
      <c r="E90" s="38">
        <v>0</v>
      </c>
      <c r="F90" s="41">
        <v>1</v>
      </c>
      <c r="G90" s="40"/>
      <c r="H90" s="22">
        <f t="shared" si="11"/>
        <v>0.54395005130941665</v>
      </c>
      <c r="I90">
        <f t="shared" si="12"/>
        <v>4.9821384291360449</v>
      </c>
      <c r="J90">
        <f t="shared" si="13"/>
        <v>4.1770452443333426</v>
      </c>
      <c r="K90" t="str">
        <f t="shared" si="14"/>
        <v/>
      </c>
      <c r="O90" s="21">
        <f t="shared" si="9"/>
        <v>45503</v>
      </c>
      <c r="P90">
        <f>IF(A90&gt;[1]Input_!$C$32,+P89,(IF(A90&lt;[1]Input_!$C$23,"",('[1]Budget (2)'!A90-[1]Input_!$C$23)*[1]Input_!$C$76+[1]Input_!$C$25)))</f>
        <v>45.795918367346935</v>
      </c>
      <c r="Q90">
        <f>(+P90*[1]Input_!$C$18)+R90</f>
        <v>17.860408163265305</v>
      </c>
      <c r="R90">
        <f>+P90*[1]Input_!$C$19</f>
        <v>8.7012244897959174</v>
      </c>
      <c r="S90">
        <f t="shared" si="15"/>
        <v>9.1591836734693874</v>
      </c>
      <c r="T90">
        <f t="shared" si="10"/>
        <v>13.280816326530612</v>
      </c>
      <c r="U90">
        <f t="shared" si="16"/>
        <v>13.683362918931962</v>
      </c>
      <c r="V90">
        <f t="shared" si="17"/>
        <v>0.29879001026188334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f>IF(A90="","",IF((1+A90)&lt;[1]Input_!$C$36,1+A90,""))</f>
        <v>45504</v>
      </c>
      <c r="B91">
        <v>0.24</v>
      </c>
      <c r="C91">
        <v>1.2</v>
      </c>
      <c r="D91">
        <f>IF(B92="","",IF(B92&lt;0.0001,0,IF(B92&gt;0.0001,'[1]Crop Coeff_'!E86*B92,"")))</f>
        <v>0.28799999999999998</v>
      </c>
      <c r="E91" s="38">
        <v>0</v>
      </c>
      <c r="F91" s="39"/>
      <c r="G91" s="40"/>
      <c r="H91" s="22">
        <f t="shared" si="11"/>
        <v>0.51250620104203692</v>
      </c>
      <c r="I91">
        <f t="shared" si="12"/>
        <v>4.6941384291360446</v>
      </c>
      <c r="J91">
        <f t="shared" si="13"/>
        <v>4.4650452443333428</v>
      </c>
      <c r="K91" t="str">
        <f t="shared" si="14"/>
        <v/>
      </c>
      <c r="O91" s="21">
        <f t="shared" si="9"/>
        <v>45504</v>
      </c>
      <c r="P91">
        <f>IF(A91&gt;[1]Input_!$C$32,+P90,(IF(A91&lt;[1]Input_!$C$23,"",('[1]Budget (2)'!A91-[1]Input_!$C$23)*[1]Input_!$C$76+[1]Input_!$C$25)))</f>
        <v>45.795918367346935</v>
      </c>
      <c r="Q91">
        <f>(+P91*[1]Input_!$C$18)+R91</f>
        <v>17.860408163265305</v>
      </c>
      <c r="R91">
        <f>+P91*[1]Input_!$C$19</f>
        <v>8.7012244897959174</v>
      </c>
      <c r="S91">
        <f t="shared" si="15"/>
        <v>9.1591836734693874</v>
      </c>
      <c r="T91">
        <f t="shared" si="10"/>
        <v>13.280816326530612</v>
      </c>
      <c r="U91">
        <f t="shared" si="16"/>
        <v>13.395362918931962</v>
      </c>
      <c r="V91">
        <f t="shared" si="17"/>
        <v>0.2925012402084074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f>IF(A91="","",IF((1+A91)&lt;[1]Input_!$C$36,1+A91,""))</f>
        <v>45505</v>
      </c>
      <c r="B92">
        <v>0.24</v>
      </c>
      <c r="C92">
        <v>1.2</v>
      </c>
      <c r="D92">
        <f>IF(B93="","",IF(B93&lt;0.0001,0,IF(B93&gt;0.0001,'[1]Crop Coeff_'!E87*B93,"")))</f>
        <v>0.312</v>
      </c>
      <c r="E92" s="38">
        <v>0</v>
      </c>
      <c r="F92" s="39"/>
      <c r="G92" s="40"/>
      <c r="H92" s="22">
        <f t="shared" si="11"/>
        <v>0.47844202991904217</v>
      </c>
      <c r="I92">
        <f t="shared" si="12"/>
        <v>4.3821384291360435</v>
      </c>
      <c r="J92">
        <f t="shared" si="13"/>
        <v>4.777045244333344</v>
      </c>
      <c r="K92" t="str">
        <f t="shared" si="14"/>
        <v/>
      </c>
      <c r="O92" s="21">
        <f t="shared" si="9"/>
        <v>45505</v>
      </c>
      <c r="P92">
        <f>IF(A92&gt;[1]Input_!$C$32,+P91,(IF(A92&lt;[1]Input_!$C$23,"",('[1]Budget (2)'!A92-[1]Input_!$C$23)*[1]Input_!$C$76+[1]Input_!$C$25)))</f>
        <v>45.795918367346935</v>
      </c>
      <c r="Q92">
        <f>(+P92*[1]Input_!$C$18)+R92</f>
        <v>17.860408163265305</v>
      </c>
      <c r="R92">
        <f>+P92*[1]Input_!$C$19</f>
        <v>8.7012244897959174</v>
      </c>
      <c r="S92">
        <f t="shared" si="15"/>
        <v>9.1591836734693874</v>
      </c>
      <c r="T92">
        <f t="shared" si="10"/>
        <v>13.280816326530612</v>
      </c>
      <c r="U92">
        <f t="shared" si="16"/>
        <v>13.083362918931961</v>
      </c>
      <c r="V92">
        <f t="shared" si="17"/>
        <v>0.28568840598380846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f>IF(A92="","",IF((1+A92)&lt;[1]Input_!$C$36,1+A92,""))</f>
        <v>45506</v>
      </c>
      <c r="B93">
        <v>0.26</v>
      </c>
      <c r="C93">
        <v>1.2</v>
      </c>
      <c r="D93">
        <f>IF(B94="","",IF(B94&lt;0.0001,0,IF(B94&gt;0.0001,'[1]Crop Coeff_'!E88*B94,"")))</f>
        <v>0.32400000000000001</v>
      </c>
      <c r="E93" s="38">
        <v>0</v>
      </c>
      <c r="F93" s="39"/>
      <c r="G93" s="40"/>
      <c r="H93" s="22">
        <f t="shared" si="11"/>
        <v>0.44306769836824028</v>
      </c>
      <c r="I93">
        <f t="shared" si="12"/>
        <v>4.0581384291360454</v>
      </c>
      <c r="J93">
        <f t="shared" si="13"/>
        <v>5.1010452443333421</v>
      </c>
      <c r="K93" t="str">
        <f t="shared" si="14"/>
        <v/>
      </c>
      <c r="O93" s="21">
        <f t="shared" si="9"/>
        <v>45506</v>
      </c>
      <c r="P93">
        <f>IF(A93&gt;[1]Input_!$C$32,+P92,(IF(A93&lt;[1]Input_!$C$23,"",('[1]Budget (2)'!A93-[1]Input_!$C$23)*[1]Input_!$C$76+[1]Input_!$C$25)))</f>
        <v>45.795918367346935</v>
      </c>
      <c r="Q93">
        <f>(+P93*[1]Input_!$C$18)+R93</f>
        <v>17.860408163265305</v>
      </c>
      <c r="R93">
        <f>+P93*[1]Input_!$C$19</f>
        <v>8.7012244897959174</v>
      </c>
      <c r="S93">
        <f t="shared" si="15"/>
        <v>9.1591836734693874</v>
      </c>
      <c r="T93">
        <f t="shared" si="10"/>
        <v>13.280816326530612</v>
      </c>
      <c r="U93">
        <f t="shared" si="16"/>
        <v>12.759362918931963</v>
      </c>
      <c r="V93">
        <f t="shared" si="17"/>
        <v>0.27861353967364805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f>IF(A93="","",IF((1+A93)&lt;[1]Input_!$C$36,1+A93,""))</f>
        <v>45507</v>
      </c>
      <c r="B94">
        <v>0.27</v>
      </c>
      <c r="C94">
        <v>1.2</v>
      </c>
      <c r="D94">
        <f>IF(B95="","",IF(B95&lt;0.0001,0,IF(B95&gt;0.0001,'[1]Crop Coeff_'!E89*B95,"")))</f>
        <v>0.37785333333333898</v>
      </c>
      <c r="E94" s="38">
        <v>0</v>
      </c>
      <c r="F94" s="39"/>
      <c r="G94" s="40"/>
      <c r="H94" s="22">
        <f t="shared" si="11"/>
        <v>0.40181365796419899</v>
      </c>
      <c r="I94">
        <f t="shared" si="12"/>
        <v>3.680285095802704</v>
      </c>
      <c r="J94">
        <f t="shared" si="13"/>
        <v>5.4788985776666834</v>
      </c>
      <c r="K94" t="str">
        <f t="shared" si="14"/>
        <v/>
      </c>
      <c r="O94" s="21">
        <f t="shared" si="9"/>
        <v>45507</v>
      </c>
      <c r="P94">
        <f>IF(A94&gt;[1]Input_!$C$32,+P93,(IF(A94&lt;[1]Input_!$C$23,"",('[1]Budget (2)'!A94-[1]Input_!$C$23)*[1]Input_!$C$76+[1]Input_!$C$25)))</f>
        <v>45.795918367346935</v>
      </c>
      <c r="Q94">
        <f>(+P94*[1]Input_!$C$18)+R94</f>
        <v>17.860408163265305</v>
      </c>
      <c r="R94">
        <f>+P94*[1]Input_!$C$19</f>
        <v>8.7012244897959174</v>
      </c>
      <c r="S94">
        <f t="shared" si="15"/>
        <v>9.1591836734693874</v>
      </c>
      <c r="T94">
        <f t="shared" si="10"/>
        <v>13.280816326530612</v>
      </c>
      <c r="U94">
        <f t="shared" si="16"/>
        <v>12.381509585598621</v>
      </c>
      <c r="V94">
        <f t="shared" si="17"/>
        <v>0.2703627315928398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f>IF(A94="","",IF((1+A94)&lt;[1]Input_!$C$36,1+A94,""))</f>
        <v>45508</v>
      </c>
      <c r="B95">
        <v>0.32</v>
      </c>
      <c r="C95">
        <v>1.2</v>
      </c>
      <c r="D95">
        <f>IF(B96="","",IF(B96&lt;0.0001,0,IF(B96&gt;0.0001,'[1]Crop Coeff_'!E90*B96,"")))</f>
        <v>0.33467009523809998</v>
      </c>
      <c r="E95" s="38">
        <v>0</v>
      </c>
      <c r="F95" s="39"/>
      <c r="G95" s="40"/>
      <c r="H95" s="22">
        <f t="shared" si="11"/>
        <v>0.36527436503490562</v>
      </c>
      <c r="I95">
        <f t="shared" si="12"/>
        <v>3.3456150005646048</v>
      </c>
      <c r="J95">
        <f t="shared" si="13"/>
        <v>5.8135686729047826</v>
      </c>
      <c r="K95" t="str">
        <f t="shared" si="14"/>
        <v/>
      </c>
      <c r="O95" s="21">
        <f t="shared" si="9"/>
        <v>45508</v>
      </c>
      <c r="P95">
        <f>IF(A95&gt;[1]Input_!$C$32,+P94,(IF(A95&lt;[1]Input_!$C$23,"",('[1]Budget (2)'!A95-[1]Input_!$C$23)*[1]Input_!$C$76+[1]Input_!$C$25)))</f>
        <v>45.795918367346935</v>
      </c>
      <c r="Q95">
        <f>(+P95*[1]Input_!$C$18)+R95</f>
        <v>17.860408163265305</v>
      </c>
      <c r="R95">
        <f>+P95*[1]Input_!$C$19</f>
        <v>8.7012244897959174</v>
      </c>
      <c r="S95">
        <f t="shared" si="15"/>
        <v>9.1591836734693874</v>
      </c>
      <c r="T95">
        <f t="shared" si="10"/>
        <v>13.280816326530612</v>
      </c>
      <c r="U95">
        <f t="shared" si="16"/>
        <v>12.046839490360522</v>
      </c>
      <c r="V95">
        <f t="shared" si="17"/>
        <v>0.2630548730069811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f>IF(A95="","",IF((1+A95)&lt;[1]Input_!$C$36,1+A95,""))</f>
        <v>45509</v>
      </c>
      <c r="B96">
        <v>0.32</v>
      </c>
      <c r="C96">
        <v>1.2</v>
      </c>
      <c r="D96">
        <f>IF(B97="","",IF(B97&lt;0.0001,0,IF(B97&gt;0.0001,'[1]Crop Coeff_'!E91*B97,"")))</f>
        <v>0.13894785204081814</v>
      </c>
      <c r="E96" s="38">
        <v>0</v>
      </c>
      <c r="F96" s="39"/>
      <c r="G96" s="40"/>
      <c r="H96" s="22">
        <f t="shared" si="11"/>
        <v>0.35010403359551145</v>
      </c>
      <c r="I96">
        <f t="shared" si="12"/>
        <v>3.2066671485237865</v>
      </c>
      <c r="J96">
        <f t="shared" si="13"/>
        <v>5.9525165249456009</v>
      </c>
      <c r="K96" t="str">
        <f t="shared" si="14"/>
        <v/>
      </c>
      <c r="O96" s="21">
        <f t="shared" si="9"/>
        <v>45509</v>
      </c>
      <c r="P96">
        <f>IF(A96&gt;[1]Input_!$C$32,+P95,(IF(A96&lt;[1]Input_!$C$23,"",('[1]Budget (2)'!A96-[1]Input_!$C$23)*[1]Input_!$C$76+[1]Input_!$C$25)))</f>
        <v>45.795918367346935</v>
      </c>
      <c r="Q96">
        <f>(+P96*[1]Input_!$C$18)+R96</f>
        <v>17.860408163265305</v>
      </c>
      <c r="R96">
        <f>+P96*[1]Input_!$C$19</f>
        <v>8.7012244897959174</v>
      </c>
      <c r="S96">
        <f t="shared" si="15"/>
        <v>9.1591836734693874</v>
      </c>
      <c r="T96">
        <f t="shared" si="10"/>
        <v>13.280816326530612</v>
      </c>
      <c r="U96">
        <f t="shared" si="16"/>
        <v>11.907891638319704</v>
      </c>
      <c r="V96">
        <f t="shared" si="17"/>
        <v>0.26002080671910227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f>IF(A96="","",IF((1+A96)&lt;[1]Input_!$C$36,1+A96,""))</f>
        <v>45510</v>
      </c>
      <c r="B97">
        <v>0.15</v>
      </c>
      <c r="C97">
        <v>1.2</v>
      </c>
      <c r="D97">
        <f>IF(B98="","",IF(B98&lt;0.0001,0,IF(B98&gt;0.0001,'[1]Crop Coeff_'!E92*B98,"")))</f>
        <v>0.19287285176142166</v>
      </c>
      <c r="E97" s="38">
        <v>0</v>
      </c>
      <c r="F97" s="41"/>
      <c r="G97" s="40"/>
      <c r="H97" s="22">
        <f t="shared" si="11"/>
        <v>0.32904616876416193</v>
      </c>
      <c r="I97">
        <f t="shared" si="12"/>
        <v>3.0137942967623648</v>
      </c>
      <c r="J97">
        <f t="shared" si="13"/>
        <v>6.1453893767070227</v>
      </c>
      <c r="K97" t="str">
        <f t="shared" si="14"/>
        <v/>
      </c>
      <c r="O97" s="21">
        <f t="shared" si="9"/>
        <v>45510</v>
      </c>
      <c r="P97">
        <f>IF(A97&gt;[1]Input_!$C$32,+P96,(IF(A97&lt;[1]Input_!$C$23,"",('[1]Budget (2)'!A97-[1]Input_!$C$23)*[1]Input_!$C$76+[1]Input_!$C$25)))</f>
        <v>45.795918367346935</v>
      </c>
      <c r="Q97">
        <f>(+P97*[1]Input_!$C$18)+R97</f>
        <v>17.860408163265305</v>
      </c>
      <c r="R97">
        <f>+P97*[1]Input_!$C$19</f>
        <v>8.7012244897959174</v>
      </c>
      <c r="S97">
        <f t="shared" si="15"/>
        <v>9.1591836734693874</v>
      </c>
      <c r="T97">
        <f t="shared" si="10"/>
        <v>13.280816326530612</v>
      </c>
      <c r="U97">
        <f t="shared" si="16"/>
        <v>11.715018786558282</v>
      </c>
      <c r="V97">
        <f t="shared" si="17"/>
        <v>0.25580923375283238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f>IF(A97="","",IF((1+A97)&lt;[1]Input_!$C$36,1+A97,""))</f>
        <v>45511</v>
      </c>
      <c r="B98">
        <v>0.22</v>
      </c>
      <c r="C98">
        <v>1.2</v>
      </c>
      <c r="D98">
        <f>IF(B99="","",IF(B99&lt;0.0001,0,IF(B99&gt;0.0001,'[1]Crop Coeff_'!E93*B99,"")))</f>
        <v>0.16800000000000001</v>
      </c>
      <c r="E98" s="38">
        <v>0</v>
      </c>
      <c r="F98" s="41">
        <v>1</v>
      </c>
      <c r="G98" s="40"/>
      <c r="H98" s="22">
        <f t="shared" si="11"/>
        <v>0.4198839584254811</v>
      </c>
      <c r="I98">
        <f t="shared" si="12"/>
        <v>3.8457942967623655</v>
      </c>
      <c r="J98">
        <f t="shared" si="13"/>
        <v>5.3133893767070219</v>
      </c>
      <c r="K98" t="str">
        <f t="shared" si="14"/>
        <v/>
      </c>
      <c r="O98" s="21">
        <f t="shared" si="9"/>
        <v>45511</v>
      </c>
      <c r="P98">
        <f>IF(A98&gt;[1]Input_!$C$32,+P97,(IF(A98&lt;[1]Input_!$C$23,"",('[1]Budget (2)'!A98-[1]Input_!$C$23)*[1]Input_!$C$76+[1]Input_!$C$25)))</f>
        <v>45.795918367346935</v>
      </c>
      <c r="Q98">
        <f>(+P98*[1]Input_!$C$18)+R98</f>
        <v>17.860408163265305</v>
      </c>
      <c r="R98">
        <f>+P98*[1]Input_!$C$19</f>
        <v>8.7012244897959174</v>
      </c>
      <c r="S98">
        <f t="shared" si="15"/>
        <v>9.1591836734693874</v>
      </c>
      <c r="T98">
        <f t="shared" si="10"/>
        <v>13.280816326530612</v>
      </c>
      <c r="U98">
        <f t="shared" si="16"/>
        <v>12.547018786558283</v>
      </c>
      <c r="V98">
        <f t="shared" si="17"/>
        <v>0.2739767916850962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f>IF(A98="","",IF((1+A98)&lt;[1]Input_!$C$36,1+A98,""))</f>
        <v>45512</v>
      </c>
      <c r="B99">
        <v>0.14000000000000001</v>
      </c>
      <c r="C99">
        <v>1.2</v>
      </c>
      <c r="D99">
        <f>IF(B100="","",IF(B100&lt;0.0001,0,IF(B100&gt;0.0001,'[1]Crop Coeff_'!E94*B100,"")))</f>
        <v>3.5999999999999997E-2</v>
      </c>
      <c r="E99" s="38">
        <v>0.12007880499999998</v>
      </c>
      <c r="H99" s="22">
        <f t="shared" si="11"/>
        <v>0.42906368535284306</v>
      </c>
      <c r="I99">
        <f t="shared" si="12"/>
        <v>3.9298731017623663</v>
      </c>
      <c r="J99">
        <f t="shared" si="13"/>
        <v>5.2293105717070212</v>
      </c>
      <c r="K99">
        <f t="shared" si="14"/>
        <v>0.12007880499999998</v>
      </c>
      <c r="O99" s="21">
        <f t="shared" si="9"/>
        <v>45512</v>
      </c>
      <c r="P99">
        <f>IF(A99&gt;[1]Input_!$C$32,+P98,(IF(A99&lt;[1]Input_!$C$23,"",('[1]Budget (2)'!A99-[1]Input_!$C$23)*[1]Input_!$C$76+[1]Input_!$C$25)))</f>
        <v>45.795918367346935</v>
      </c>
      <c r="Q99">
        <f>(+P99*[1]Input_!$C$18)+R99</f>
        <v>17.860408163265305</v>
      </c>
      <c r="R99">
        <f>+P99*[1]Input_!$C$19</f>
        <v>8.7012244897959174</v>
      </c>
      <c r="S99">
        <f t="shared" si="15"/>
        <v>9.1591836734693874</v>
      </c>
      <c r="T99">
        <f t="shared" si="10"/>
        <v>13.280816326530612</v>
      </c>
      <c r="U99">
        <f t="shared" si="16"/>
        <v>12.631097591558284</v>
      </c>
      <c r="V99">
        <f t="shared" si="17"/>
        <v>0.27581273707056858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f>IF(A99="","",IF((1+A99)&lt;[1]Input_!$C$36,1+A99,""))</f>
        <v>45513</v>
      </c>
      <c r="B100">
        <v>0.03</v>
      </c>
      <c r="C100">
        <v>1.2</v>
      </c>
      <c r="D100">
        <f>IF(B101="","",IF(B101&lt;0.0001,0,IF(B101&gt;0.0001,'[1]Crop Coeff_'!E95*B101,"")))</f>
        <v>8.4000000000000005E-2</v>
      </c>
      <c r="E100" s="38">
        <v>5.9842552E-2</v>
      </c>
      <c r="H100" s="22">
        <f t="shared" si="11"/>
        <v>0.42642617431897489</v>
      </c>
      <c r="I100">
        <f t="shared" si="12"/>
        <v>3.9057156537623658</v>
      </c>
      <c r="J100">
        <f t="shared" si="13"/>
        <v>5.2534680197070216</v>
      </c>
      <c r="K100">
        <f t="shared" si="14"/>
        <v>5.9842552E-2</v>
      </c>
      <c r="O100" s="21">
        <f t="shared" si="9"/>
        <v>45513</v>
      </c>
      <c r="P100">
        <f>IF(A100&gt;[1]Input_!$C$32,+P99,(IF(A100&lt;[1]Input_!$C$23,"",('[1]Budget (2)'!A100-[1]Input_!$C$23)*[1]Input_!$C$76+[1]Input_!$C$25)))</f>
        <v>45.795918367346935</v>
      </c>
      <c r="Q100">
        <f>(+P100*[1]Input_!$C$18)+R100</f>
        <v>17.860408163265305</v>
      </c>
      <c r="R100">
        <f>+P100*[1]Input_!$C$19</f>
        <v>8.7012244897959174</v>
      </c>
      <c r="S100">
        <f t="shared" si="15"/>
        <v>9.1591836734693874</v>
      </c>
      <c r="T100">
        <f t="shared" si="10"/>
        <v>13.280816326530612</v>
      </c>
      <c r="U100">
        <f t="shared" si="16"/>
        <v>12.606940143558283</v>
      </c>
      <c r="V100">
        <f t="shared" si="17"/>
        <v>0.27528523486379497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f>IF(A100="","",IF((1+A100)&lt;[1]Input_!$C$36,1+A100,""))</f>
        <v>45514</v>
      </c>
      <c r="B101">
        <v>7.0000000000000007E-2</v>
      </c>
      <c r="C101">
        <v>1.2</v>
      </c>
      <c r="D101">
        <f>IF(B102="","",IF(B102&lt;0.0001,0,IF(B102&gt;0.0001,'[1]Crop Coeff_'!E96*B102,"")))</f>
        <v>0.108</v>
      </c>
      <c r="E101" s="38">
        <v>5.9842552E-2</v>
      </c>
      <c r="H101" s="22">
        <f t="shared" si="11"/>
        <v>0.42116834242949169</v>
      </c>
      <c r="I101">
        <f t="shared" si="12"/>
        <v>3.8575582057623645</v>
      </c>
      <c r="J101">
        <f t="shared" si="13"/>
        <v>5.3016254677070229</v>
      </c>
      <c r="K101">
        <f t="shared" si="14"/>
        <v>5.9842552E-2</v>
      </c>
      <c r="O101" s="21">
        <f t="shared" si="9"/>
        <v>45514</v>
      </c>
      <c r="P101">
        <f>IF(A101&gt;[1]Input_!$C$32,+P100,(IF(A101&lt;[1]Input_!$C$23,"",('[1]Budget (2)'!A101-[1]Input_!$C$23)*[1]Input_!$C$76+[1]Input_!$C$25)))</f>
        <v>45.795918367346935</v>
      </c>
      <c r="Q101">
        <f>(+P101*[1]Input_!$C$18)+R101</f>
        <v>17.860408163265305</v>
      </c>
      <c r="R101">
        <f>+P101*[1]Input_!$C$19</f>
        <v>8.7012244897959174</v>
      </c>
      <c r="S101">
        <f t="shared" si="15"/>
        <v>9.1591836734693874</v>
      </c>
      <c r="T101">
        <f t="shared" si="10"/>
        <v>13.280816326530612</v>
      </c>
      <c r="U101">
        <f t="shared" si="16"/>
        <v>12.558782695558282</v>
      </c>
      <c r="V101">
        <f t="shared" si="17"/>
        <v>0.27423366848589831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f>IF(A101="","",IF((1+A101)&lt;[1]Input_!$C$36,1+A101,""))</f>
        <v>45515</v>
      </c>
      <c r="B102">
        <v>0.09</v>
      </c>
      <c r="C102">
        <v>1.1785714285714286</v>
      </c>
      <c r="D102">
        <f>IF(B103="","",IF(B103&lt;0.0001,0,IF(B103&gt;0.0001,'[1]Crop Coeff_'!E97*B103,"")))</f>
        <v>0.10592307692307693</v>
      </c>
      <c r="E102" s="38">
        <v>0</v>
      </c>
      <c r="H102" s="22">
        <f t="shared" si="11"/>
        <v>0.4096036571148064</v>
      </c>
      <c r="I102">
        <f t="shared" si="12"/>
        <v>3.751635128839288</v>
      </c>
      <c r="J102">
        <f t="shared" si="13"/>
        <v>5.4075485446300995</v>
      </c>
      <c r="K102" t="str">
        <f t="shared" si="14"/>
        <v/>
      </c>
      <c r="O102" s="21">
        <f t="shared" si="9"/>
        <v>45515</v>
      </c>
      <c r="P102">
        <f>IF(A102&gt;[1]Input_!$C$32,+P101,(IF(A102&lt;[1]Input_!$C$23,"",('[1]Budget (2)'!A102-[1]Input_!$C$23)*[1]Input_!$C$76+[1]Input_!$C$25)))</f>
        <v>45.795918367346935</v>
      </c>
      <c r="Q102">
        <f>(+P102*[1]Input_!$C$18)+R102</f>
        <v>17.860408163265305</v>
      </c>
      <c r="R102">
        <f>+P102*[1]Input_!$C$19</f>
        <v>8.7012244897959174</v>
      </c>
      <c r="S102">
        <f t="shared" si="15"/>
        <v>9.1591836734693874</v>
      </c>
      <c r="T102">
        <f t="shared" si="10"/>
        <v>13.280816326530612</v>
      </c>
      <c r="U102">
        <f t="shared" si="16"/>
        <v>12.452859618635205</v>
      </c>
      <c r="V102">
        <f t="shared" si="17"/>
        <v>0.2719207314229613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f>IF(A102="","",IF((1+A102)&lt;[1]Input_!$C$36,1+A102,""))</f>
        <v>45516</v>
      </c>
      <c r="B103">
        <v>0.09</v>
      </c>
      <c r="C103">
        <v>1.1571428571428573</v>
      </c>
      <c r="D103">
        <f>IF(B104="","",IF(B104&lt;0.0001,0,IF(B104&gt;0.0001,'[1]Crop Coeff_'!E98*B104,"")))</f>
        <v>0.1730769230769231</v>
      </c>
      <c r="E103" s="38">
        <v>0.20000010799999998</v>
      </c>
      <c r="H103" s="22">
        <f t="shared" si="11"/>
        <v>0.41254313140453597</v>
      </c>
      <c r="I103">
        <f t="shared" si="12"/>
        <v>3.7785583137623622</v>
      </c>
      <c r="J103">
        <f t="shared" si="13"/>
        <v>5.3806253597070253</v>
      </c>
      <c r="K103">
        <f t="shared" si="14"/>
        <v>0.20000010799999998</v>
      </c>
      <c r="O103" s="21">
        <f t="shared" si="9"/>
        <v>45516</v>
      </c>
      <c r="P103">
        <f>IF(A103&gt;[1]Input_!$C$32,+P102,(IF(A103&lt;[1]Input_!$C$23,"",('[1]Budget (2)'!A103-[1]Input_!$C$23)*[1]Input_!$C$76+[1]Input_!$C$25)))</f>
        <v>45.795918367346935</v>
      </c>
      <c r="Q103">
        <f>(+P103*[1]Input_!$C$18)+R103</f>
        <v>17.860408163265305</v>
      </c>
      <c r="R103">
        <f>+P103*[1]Input_!$C$19</f>
        <v>8.7012244897959174</v>
      </c>
      <c r="S103">
        <f t="shared" si="15"/>
        <v>9.1591836734693874</v>
      </c>
      <c r="T103">
        <f t="shared" si="10"/>
        <v>13.280816326530612</v>
      </c>
      <c r="U103">
        <f t="shared" si="16"/>
        <v>12.47978280355828</v>
      </c>
      <c r="V103">
        <f t="shared" si="17"/>
        <v>0.27250862628090722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f>IF(A103="","",IF((1+A103)&lt;[1]Input_!$C$36,1+A103,""))</f>
        <v>45517</v>
      </c>
      <c r="B104">
        <v>0.15</v>
      </c>
      <c r="C104">
        <v>1.1357142857142859</v>
      </c>
      <c r="D104">
        <f>IF(B105="","",IF(B105&lt;0.0001,0,IF(B105&gt;0.0001,'[1]Crop Coeff_'!E99*B105,"")))</f>
        <v>0.19223076923076929</v>
      </c>
      <c r="E104" s="38">
        <v>0.17007883200000001</v>
      </c>
      <c r="F104" s="42">
        <v>0.9</v>
      </c>
      <c r="H104" s="22">
        <f t="shared" si="11"/>
        <v>0.50838661419351183</v>
      </c>
      <c r="I104">
        <f t="shared" si="12"/>
        <v>4.6564063765315939</v>
      </c>
      <c r="J104">
        <f t="shared" si="13"/>
        <v>4.5027772969377935</v>
      </c>
      <c r="K104">
        <f t="shared" si="14"/>
        <v>0.17007883200000001</v>
      </c>
      <c r="O104" s="21">
        <f t="shared" si="9"/>
        <v>45517</v>
      </c>
      <c r="P104">
        <f>IF(A104&gt;[1]Input_!$C$32,+P103,(IF(A104&lt;[1]Input_!$C$23,"",('[1]Budget (2)'!A104-[1]Input_!$C$23)*[1]Input_!$C$76+[1]Input_!$C$25)))</f>
        <v>45.795918367346935</v>
      </c>
      <c r="Q104">
        <f>(+P104*[1]Input_!$C$18)+R104</f>
        <v>17.860408163265305</v>
      </c>
      <c r="R104">
        <f>+P104*[1]Input_!$C$19</f>
        <v>8.7012244897959174</v>
      </c>
      <c r="S104">
        <f t="shared" si="15"/>
        <v>9.1591836734693874</v>
      </c>
      <c r="T104">
        <f t="shared" si="10"/>
        <v>13.280816326530612</v>
      </c>
      <c r="U104">
        <f t="shared" si="16"/>
        <v>13.357630866327511</v>
      </c>
      <c r="V104">
        <f t="shared" si="17"/>
        <v>0.29167732283870235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f>IF(A104="","",IF((1+A104)&lt;[1]Input_!$C$36,1+A104,""))</f>
        <v>45518</v>
      </c>
      <c r="B105">
        <v>0.17</v>
      </c>
      <c r="C105">
        <v>1.1142857142857145</v>
      </c>
      <c r="D105">
        <f>IF(B106="","",IF(B106&lt;0.0001,0,IF(B106&gt;0.0001,'[1]Crop Coeff_'!E100*B106,"")))</f>
        <v>0.27692307692307699</v>
      </c>
      <c r="E105" s="38">
        <v>2.9921276E-2</v>
      </c>
      <c r="H105" s="22">
        <f t="shared" si="11"/>
        <v>0.48141894876296165</v>
      </c>
      <c r="I105">
        <f t="shared" si="12"/>
        <v>4.4094045756085141</v>
      </c>
      <c r="J105">
        <f t="shared" si="13"/>
        <v>4.7497790978608734</v>
      </c>
      <c r="K105">
        <f t="shared" si="14"/>
        <v>2.9921276E-2</v>
      </c>
      <c r="O105" s="21">
        <f t="shared" si="9"/>
        <v>45518</v>
      </c>
      <c r="P105">
        <f>IF(A105&gt;[1]Input_!$C$32,+P104,(IF(A105&lt;[1]Input_!$C$23,"",('[1]Budget (2)'!A105-[1]Input_!$C$23)*[1]Input_!$C$76+[1]Input_!$C$25)))</f>
        <v>45.795918367346935</v>
      </c>
      <c r="Q105">
        <f>(+P105*[1]Input_!$C$18)+R105</f>
        <v>17.860408163265305</v>
      </c>
      <c r="R105">
        <f>+P105*[1]Input_!$C$19</f>
        <v>8.7012244897959174</v>
      </c>
      <c r="S105">
        <f t="shared" si="15"/>
        <v>9.1591836734693874</v>
      </c>
      <c r="T105">
        <f t="shared" si="10"/>
        <v>13.280816326530612</v>
      </c>
      <c r="U105">
        <f t="shared" si="16"/>
        <v>13.110629065404432</v>
      </c>
      <c r="V105">
        <f t="shared" si="17"/>
        <v>0.28628378975259233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f>IF(A105="","",IF((1+A105)&lt;[1]Input_!$C$36,1+A105,""))</f>
        <v>45519</v>
      </c>
      <c r="B106">
        <v>0.25</v>
      </c>
      <c r="C106">
        <v>1.0928571428571432</v>
      </c>
      <c r="D106">
        <f>IF(B107="","",IF(B107&lt;0.0001,0,IF(B107&gt;0.0001,'[1]Crop Coeff_'!E101*B107,"")))</f>
        <v>0.22776923076923083</v>
      </c>
      <c r="E106" s="38">
        <v>0</v>
      </c>
      <c r="H106" s="22">
        <f t="shared" si="11"/>
        <v>0.45655109602746158</v>
      </c>
      <c r="I106">
        <f t="shared" si="12"/>
        <v>4.1816353448392807</v>
      </c>
      <c r="J106">
        <f t="shared" si="13"/>
        <v>4.9775483286301068</v>
      </c>
      <c r="K106" t="str">
        <f t="shared" si="14"/>
        <v/>
      </c>
      <c r="O106" s="21">
        <f t="shared" si="9"/>
        <v>45519</v>
      </c>
      <c r="P106">
        <f>IF(A106&gt;[1]Input_!$C$32,+P105,(IF(A106&lt;[1]Input_!$C$23,"",('[1]Budget (2)'!A106-[1]Input_!$C$23)*[1]Input_!$C$76+[1]Input_!$C$25)))</f>
        <v>45.795918367346935</v>
      </c>
      <c r="Q106">
        <f>(+P106*[1]Input_!$C$18)+R106</f>
        <v>17.860408163265305</v>
      </c>
      <c r="R106">
        <f>+P106*[1]Input_!$C$19</f>
        <v>8.7012244897959174</v>
      </c>
      <c r="S106">
        <f t="shared" si="15"/>
        <v>9.1591836734693874</v>
      </c>
      <c r="T106">
        <f t="shared" si="10"/>
        <v>13.280816326530612</v>
      </c>
      <c r="U106">
        <f t="shared" si="16"/>
        <v>12.882859834635198</v>
      </c>
      <c r="V106">
        <f t="shared" si="17"/>
        <v>0.28131021920549232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f>IF(A106="","",IF((1+A106)&lt;[1]Input_!$C$36,1+A106,""))</f>
        <v>45520</v>
      </c>
      <c r="B107">
        <v>0.21</v>
      </c>
      <c r="C107">
        <v>1.0714285714285718</v>
      </c>
      <c r="D107">
        <f>IF(B108="","",IF(B108&lt;0.0001,0,IF(B108&gt;0.0001,'[1]Crop Coeff_'!E102*B108,"")))</f>
        <v>0.24415384615384628</v>
      </c>
      <c r="E107" s="38">
        <v>0</v>
      </c>
      <c r="H107" s="22">
        <f t="shared" si="11"/>
        <v>0.42989437040014772</v>
      </c>
      <c r="I107">
        <f t="shared" si="12"/>
        <v>3.9374814986854343</v>
      </c>
      <c r="J107">
        <f t="shared" si="13"/>
        <v>5.2217021747839532</v>
      </c>
      <c r="K107" t="str">
        <f t="shared" si="14"/>
        <v/>
      </c>
      <c r="O107" s="21">
        <f t="shared" si="9"/>
        <v>45520</v>
      </c>
      <c r="P107">
        <f>IF(A107&gt;[1]Input_!$C$32,+P106,(IF(A107&lt;[1]Input_!$C$23,"",('[1]Budget (2)'!A107-[1]Input_!$C$23)*[1]Input_!$C$76+[1]Input_!$C$25)))</f>
        <v>45.795918367346935</v>
      </c>
      <c r="Q107">
        <f>(+P107*[1]Input_!$C$18)+R107</f>
        <v>17.860408163265305</v>
      </c>
      <c r="R107">
        <f>+P107*[1]Input_!$C$19</f>
        <v>8.7012244897959174</v>
      </c>
      <c r="S107">
        <f t="shared" si="15"/>
        <v>9.1591836734693874</v>
      </c>
      <c r="T107">
        <f t="shared" si="10"/>
        <v>13.280816326530612</v>
      </c>
      <c r="U107">
        <f t="shared" si="16"/>
        <v>12.638705988481352</v>
      </c>
      <c r="V107">
        <f t="shared" si="17"/>
        <v>0.27597887408002952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f>IF(A107="","",IF((1+A107)&lt;[1]Input_!$C$36,1+A107,""))</f>
        <v>45521</v>
      </c>
      <c r="B108">
        <v>0.23</v>
      </c>
      <c r="C108">
        <v>1.0500000000000005</v>
      </c>
      <c r="D108">
        <f>IF(B109="","",IF(B109&lt;0.0001,0,IF(B109&gt;0.0001,'[1]Crop Coeff_'!E103*B109,"")))</f>
        <v>0.19730769230769241</v>
      </c>
      <c r="E108" s="38">
        <v>7.9921302999999985E-2</v>
      </c>
      <c r="H108" s="22">
        <f t="shared" si="11"/>
        <v>0.41707812023063573</v>
      </c>
      <c r="I108">
        <f t="shared" si="12"/>
        <v>3.8200951093777409</v>
      </c>
      <c r="J108">
        <f t="shared" si="13"/>
        <v>5.3390885640916466</v>
      </c>
      <c r="K108">
        <f t="shared" si="14"/>
        <v>7.9921302999999985E-2</v>
      </c>
      <c r="O108" s="21">
        <f t="shared" si="9"/>
        <v>45521</v>
      </c>
      <c r="P108">
        <f>IF(A108&gt;[1]Input_!$C$32,+P107,(IF(A108&lt;[1]Input_!$C$23,"",('[1]Budget (2)'!A108-[1]Input_!$C$23)*[1]Input_!$C$76+[1]Input_!$C$25)))</f>
        <v>45.795918367346935</v>
      </c>
      <c r="Q108">
        <f>(+P108*[1]Input_!$C$18)+R108</f>
        <v>17.860408163265305</v>
      </c>
      <c r="R108">
        <f>+P108*[1]Input_!$C$19</f>
        <v>8.7012244897959174</v>
      </c>
      <c r="S108">
        <f t="shared" si="15"/>
        <v>9.1591836734693874</v>
      </c>
      <c r="T108">
        <f t="shared" si="10"/>
        <v>13.280816326530612</v>
      </c>
      <c r="U108">
        <f t="shared" si="16"/>
        <v>12.521319599173658</v>
      </c>
      <c r="V108">
        <f t="shared" si="17"/>
        <v>0.27341562404612713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f>IF(A108="","",IF((1+A108)&lt;[1]Input_!$C$36,1+A108,""))</f>
        <v>45522</v>
      </c>
      <c r="B109">
        <v>0.19</v>
      </c>
      <c r="C109">
        <v>1.0285714285714291</v>
      </c>
      <c r="D109">
        <f>IF(B110="","",IF(B110&lt;0.0001,0,IF(B110&gt;0.0001,'[1]Crop Coeff_'!E104*B110,"")))</f>
        <v>0.19292307692307703</v>
      </c>
      <c r="E109" s="38">
        <v>0</v>
      </c>
      <c r="H109" s="22">
        <f t="shared" si="11"/>
        <v>0.39601477181434619</v>
      </c>
      <c r="I109">
        <f t="shared" si="12"/>
        <v>3.6271720324546646</v>
      </c>
      <c r="J109">
        <f t="shared" si="13"/>
        <v>5.5320116410147229</v>
      </c>
      <c r="K109" t="str">
        <f t="shared" si="14"/>
        <v/>
      </c>
      <c r="O109" s="21">
        <f t="shared" si="9"/>
        <v>45522</v>
      </c>
      <c r="P109">
        <f>IF(A109&gt;[1]Input_!$C$32,+P108,(IF(A109&lt;[1]Input_!$C$23,"",('[1]Budget (2)'!A109-[1]Input_!$C$23)*[1]Input_!$C$76+[1]Input_!$C$25)))</f>
        <v>45.795918367346935</v>
      </c>
      <c r="Q109">
        <f>(+P109*[1]Input_!$C$18)+R109</f>
        <v>17.860408163265305</v>
      </c>
      <c r="R109">
        <f>+P109*[1]Input_!$C$19</f>
        <v>8.7012244897959174</v>
      </c>
      <c r="S109">
        <f t="shared" si="15"/>
        <v>9.1591836734693874</v>
      </c>
      <c r="T109">
        <f t="shared" si="10"/>
        <v>13.280816326530612</v>
      </c>
      <c r="U109">
        <f t="shared" si="16"/>
        <v>12.328396522250582</v>
      </c>
      <c r="V109">
        <f t="shared" si="17"/>
        <v>0.26920295436286923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f>IF(A109="","",IF((1+A109)&lt;[1]Input_!$C$36,1+A109,""))</f>
        <v>45523</v>
      </c>
      <c r="B110">
        <v>0.19</v>
      </c>
      <c r="C110">
        <v>1.0071428571428578</v>
      </c>
      <c r="D110">
        <f>IF(B111="","",IF(B111&lt;0.0001,0,IF(B111&gt;0.0001,'[1]Crop Coeff_'!E105*B111,"")))</f>
        <v>0.2083846153846155</v>
      </c>
      <c r="E110" s="38">
        <v>0</v>
      </c>
      <c r="H110" s="22">
        <f t="shared" si="11"/>
        <v>0.37326333207761259</v>
      </c>
      <c r="I110">
        <f t="shared" si="12"/>
        <v>3.4187874170700514</v>
      </c>
      <c r="J110">
        <f t="shared" si="13"/>
        <v>5.740396256399336</v>
      </c>
      <c r="K110" t="str">
        <f t="shared" si="14"/>
        <v/>
      </c>
      <c r="O110" s="21">
        <f t="shared" si="9"/>
        <v>45523</v>
      </c>
      <c r="P110">
        <f>IF(A110&gt;[1]Input_!$C$32,+P109,(IF(A110&lt;[1]Input_!$C$23,"",('[1]Budget (2)'!A110-[1]Input_!$C$23)*[1]Input_!$C$76+[1]Input_!$C$25)))</f>
        <v>45.795918367346935</v>
      </c>
      <c r="Q110">
        <f>(+P110*[1]Input_!$C$18)+R110</f>
        <v>17.860408163265305</v>
      </c>
      <c r="R110">
        <f>+P110*[1]Input_!$C$19</f>
        <v>8.7012244897959174</v>
      </c>
      <c r="S110">
        <f t="shared" si="15"/>
        <v>9.1591836734693874</v>
      </c>
      <c r="T110">
        <f t="shared" si="10"/>
        <v>13.280816326530612</v>
      </c>
      <c r="U110">
        <f t="shared" si="16"/>
        <v>12.120011906865969</v>
      </c>
      <c r="V110">
        <f t="shared" si="17"/>
        <v>0.26465266641552249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f>IF(A110="","",IF((1+A110)&lt;[1]Input_!$C$36,1+A110,""))</f>
        <v>45524</v>
      </c>
      <c r="B111">
        <v>0.21</v>
      </c>
      <c r="C111">
        <v>0.98571428571428632</v>
      </c>
      <c r="D111">
        <f>IF(B112="","",IF(B112&lt;0.0001,0,IF(B112&gt;0.0001,'[1]Crop Coeff_'!E106*B112,"")))</f>
        <v>0.16476923076923086</v>
      </c>
      <c r="E111" s="38">
        <v>0</v>
      </c>
      <c r="F111" s="42">
        <v>1</v>
      </c>
      <c r="H111" s="22">
        <f t="shared" si="11"/>
        <v>0.46445385723872595</v>
      </c>
      <c r="I111">
        <f t="shared" si="12"/>
        <v>4.2540181863008204</v>
      </c>
      <c r="J111">
        <f t="shared" si="13"/>
        <v>4.905165487168567</v>
      </c>
      <c r="K111" t="str">
        <f t="shared" si="14"/>
        <v/>
      </c>
      <c r="O111" s="21">
        <f t="shared" si="9"/>
        <v>45524</v>
      </c>
      <c r="P111">
        <f>IF(A111&gt;[1]Input_!$C$32,+P110,(IF(A111&lt;[1]Input_!$C$23,"",('[1]Budget (2)'!A111-[1]Input_!$C$23)*[1]Input_!$C$76+[1]Input_!$C$25)))</f>
        <v>45.795918367346935</v>
      </c>
      <c r="Q111">
        <f>(+P111*[1]Input_!$C$18)+R111</f>
        <v>17.860408163265305</v>
      </c>
      <c r="R111">
        <f>+P111*[1]Input_!$C$19</f>
        <v>8.7012244897959174</v>
      </c>
      <c r="S111">
        <f t="shared" si="15"/>
        <v>9.1591836734693874</v>
      </c>
      <c r="T111">
        <f t="shared" si="10"/>
        <v>13.280816326530612</v>
      </c>
      <c r="U111">
        <f t="shared" si="16"/>
        <v>12.955242676096738</v>
      </c>
      <c r="V111">
        <f t="shared" si="17"/>
        <v>0.28289077144774522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f>IF(A111="","",IF((1+A111)&lt;[1]Input_!$C$36,1+A111,""))</f>
        <v>45525</v>
      </c>
      <c r="B112">
        <v>0.17</v>
      </c>
      <c r="C112">
        <v>0.96428571428571486</v>
      </c>
      <c r="D112">
        <f>IF(B113="","",IF(B113&lt;0.0001,0,IF(B113&gt;0.0001,'[1]Crop Coeff_'!E107*B113,"")))</f>
        <v>0.19869230769230781</v>
      </c>
      <c r="E112" s="38">
        <v>0</v>
      </c>
      <c r="H112" s="22">
        <f t="shared" si="11"/>
        <v>0.442760624001375</v>
      </c>
      <c r="I112">
        <f t="shared" si="12"/>
        <v>4.055325878608512</v>
      </c>
      <c r="J112">
        <f t="shared" si="13"/>
        <v>5.1038577948608754</v>
      </c>
      <c r="K112" t="str">
        <f t="shared" si="14"/>
        <v/>
      </c>
      <c r="O112" s="21">
        <f t="shared" si="9"/>
        <v>45525</v>
      </c>
      <c r="P112">
        <f>IF(A112&gt;[1]Input_!$C$32,+P111,(IF(A112&lt;[1]Input_!$C$23,"",('[1]Budget (2)'!A112-[1]Input_!$C$23)*[1]Input_!$C$76+[1]Input_!$C$25)))</f>
        <v>45.795918367346935</v>
      </c>
      <c r="Q112">
        <f>(+P112*[1]Input_!$C$18)+R112</f>
        <v>17.860408163265305</v>
      </c>
      <c r="R112">
        <f>+P112*[1]Input_!$C$19</f>
        <v>8.7012244897959174</v>
      </c>
      <c r="S112">
        <f t="shared" si="15"/>
        <v>9.1591836734693874</v>
      </c>
      <c r="T112">
        <f t="shared" si="10"/>
        <v>13.280816326530612</v>
      </c>
      <c r="U112">
        <f t="shared" si="16"/>
        <v>12.756550368404429</v>
      </c>
      <c r="V112">
        <f t="shared" si="17"/>
        <v>0.27855212480027497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f>IF(A112="","",IF((1+A112)&lt;[1]Input_!$C$36,1+A112,""))</f>
        <v>45526</v>
      </c>
      <c r="B113">
        <v>0.21</v>
      </c>
      <c r="C113">
        <v>0.94285714285714339</v>
      </c>
      <c r="D113">
        <f>IF(B114="","",IF(B114&lt;0.0001,0,IF(B114&gt;0.0001,'[1]Crop Coeff_'!E108*B114,"")))</f>
        <v>0.10153846153846159</v>
      </c>
      <c r="E113" s="38">
        <v>0</v>
      </c>
      <c r="H113" s="22">
        <f t="shared" si="11"/>
        <v>0.43167465115069598</v>
      </c>
      <c r="I113">
        <f t="shared" si="12"/>
        <v>3.953787417070048</v>
      </c>
      <c r="J113">
        <f t="shared" si="13"/>
        <v>5.2053962563993394</v>
      </c>
      <c r="K113" t="str">
        <f t="shared" si="14"/>
        <v/>
      </c>
      <c r="O113" s="21">
        <f t="shared" si="9"/>
        <v>45526</v>
      </c>
      <c r="P113">
        <f>IF(A113&gt;[1]Input_!$C$32,+P112,(IF(A113&lt;[1]Input_!$C$23,"",('[1]Budget (2)'!A113-[1]Input_!$C$23)*[1]Input_!$C$76+[1]Input_!$C$25)))</f>
        <v>45.795918367346935</v>
      </c>
      <c r="Q113">
        <f>(+P113*[1]Input_!$C$18)+R113</f>
        <v>17.860408163265305</v>
      </c>
      <c r="R113">
        <f>+P113*[1]Input_!$C$19</f>
        <v>8.7012244897959174</v>
      </c>
      <c r="S113">
        <f t="shared" si="15"/>
        <v>9.1591836734693874</v>
      </c>
      <c r="T113">
        <f t="shared" si="10"/>
        <v>13.280816326530612</v>
      </c>
      <c r="U113">
        <f t="shared" si="16"/>
        <v>12.655011906865965</v>
      </c>
      <c r="V113">
        <f t="shared" si="17"/>
        <v>0.27633493023013922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f>IF(A113="","",IF((1+A113)&lt;[1]Input_!$C$36,1+A113,""))</f>
        <v>45527</v>
      </c>
      <c r="B114">
        <v>0.11</v>
      </c>
      <c r="C114">
        <v>0.92142857142857193</v>
      </c>
      <c r="D114">
        <f>IF(B115="","",IF(B115&lt;0.0001,0,IF(B115&gt;0.0001,'[1]Crop Coeff_'!E109*B115,"")))</f>
        <v>0.19800000000000009</v>
      </c>
      <c r="E114" s="38">
        <v>0.12992132999999997</v>
      </c>
      <c r="H114" s="22">
        <f t="shared" si="11"/>
        <v>0.42424181953304907</v>
      </c>
      <c r="I114">
        <f t="shared" si="12"/>
        <v>3.8857087470700495</v>
      </c>
      <c r="J114">
        <f t="shared" si="13"/>
        <v>5.2734749263993379</v>
      </c>
      <c r="K114">
        <f t="shared" si="14"/>
        <v>0.12992132999999997</v>
      </c>
      <c r="O114" s="21">
        <f t="shared" si="9"/>
        <v>45527</v>
      </c>
      <c r="P114">
        <f>IF(A114&gt;[1]Input_!$C$32,+P113,(IF(A114&lt;[1]Input_!$C$23,"",('[1]Budget (2)'!A114-[1]Input_!$C$23)*[1]Input_!$C$76+[1]Input_!$C$25)))</f>
        <v>45.795918367346935</v>
      </c>
      <c r="Q114">
        <f>(+P114*[1]Input_!$C$18)+R114</f>
        <v>17.860408163265305</v>
      </c>
      <c r="R114">
        <f>+P114*[1]Input_!$C$19</f>
        <v>8.7012244897959174</v>
      </c>
      <c r="S114">
        <f t="shared" si="15"/>
        <v>9.1591836734693874</v>
      </c>
      <c r="T114">
        <f t="shared" si="10"/>
        <v>13.280816326530612</v>
      </c>
      <c r="U114">
        <f t="shared" si="16"/>
        <v>12.586933236865967</v>
      </c>
      <c r="V114">
        <f t="shared" si="17"/>
        <v>0.27484836390660983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f>IF(A114="","",IF((1+A114)&lt;[1]Input_!$C$36,1+A114,""))</f>
        <v>45528</v>
      </c>
      <c r="B115">
        <v>0.22</v>
      </c>
      <c r="C115">
        <v>0.90000000000000047</v>
      </c>
      <c r="D115">
        <f>IF(B116="","",IF(B116&lt;0.0001,0,IF(B116&gt;0.0001,'[1]Crop Coeff_'!E110*B116,"")))</f>
        <v>0.28061538461538477</v>
      </c>
      <c r="E115" s="38">
        <v>0.12007880499999998</v>
      </c>
      <c r="H115" s="22">
        <f t="shared" si="11"/>
        <v>0.40671443004741248</v>
      </c>
      <c r="I115">
        <f t="shared" si="12"/>
        <v>3.7251721674546676</v>
      </c>
      <c r="J115">
        <f t="shared" si="13"/>
        <v>5.4340115060147198</v>
      </c>
      <c r="K115">
        <f t="shared" si="14"/>
        <v>0.12007880499999998</v>
      </c>
      <c r="O115" s="21">
        <f t="shared" si="9"/>
        <v>45528</v>
      </c>
      <c r="P115">
        <f>IF(A115&gt;[1]Input_!$C$32,+P114,(IF(A115&lt;[1]Input_!$C$23,"",('[1]Budget (2)'!A115-[1]Input_!$C$23)*[1]Input_!$C$76+[1]Input_!$C$25)))</f>
        <v>45.795918367346935</v>
      </c>
      <c r="Q115">
        <f>(+P115*[1]Input_!$C$18)+R115</f>
        <v>17.860408163265305</v>
      </c>
      <c r="R115">
        <f>+P115*[1]Input_!$C$19</f>
        <v>8.7012244897959174</v>
      </c>
      <c r="S115">
        <f t="shared" si="15"/>
        <v>9.1591836734693874</v>
      </c>
      <c r="T115">
        <f t="shared" si="10"/>
        <v>13.280816326530612</v>
      </c>
      <c r="U115">
        <f t="shared" si="16"/>
        <v>12.426396657250585</v>
      </c>
      <c r="V115">
        <f t="shared" si="17"/>
        <v>0.27134288600948248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f>IF(A115="","",IF((1+A115)&lt;[1]Input_!$C$36,1+A115,""))</f>
        <v>45529</v>
      </c>
      <c r="B116">
        <v>0.32</v>
      </c>
      <c r="C116">
        <v>0.878571428571429</v>
      </c>
      <c r="D116">
        <f>IF(B117="","",IF(B117&lt;0.0001,0,IF(B117&gt;0.0001,'[1]Crop Coeff_'!E111*B117,"")))</f>
        <v>0.23053846153846166</v>
      </c>
      <c r="E116" s="38">
        <v>0</v>
      </c>
      <c r="H116" s="22">
        <f t="shared" si="11"/>
        <v>0.38154423259780323</v>
      </c>
      <c r="I116">
        <f t="shared" si="12"/>
        <v>3.4946337059162058</v>
      </c>
      <c r="J116">
        <f t="shared" si="13"/>
        <v>5.6645499675531816</v>
      </c>
      <c r="K116" t="str">
        <f t="shared" si="14"/>
        <v/>
      </c>
      <c r="O116" s="21">
        <f t="shared" si="9"/>
        <v>45529</v>
      </c>
      <c r="P116">
        <f>IF(A116&gt;[1]Input_!$C$32,+P115,(IF(A116&lt;[1]Input_!$C$23,"",('[1]Budget (2)'!A116-[1]Input_!$C$23)*[1]Input_!$C$76+[1]Input_!$C$25)))</f>
        <v>45.795918367346935</v>
      </c>
      <c r="Q116">
        <f>(+P116*[1]Input_!$C$18)+R116</f>
        <v>17.860408163265305</v>
      </c>
      <c r="R116">
        <f>+P116*[1]Input_!$C$19</f>
        <v>8.7012244897959174</v>
      </c>
      <c r="S116">
        <f t="shared" si="15"/>
        <v>9.1591836734693874</v>
      </c>
      <c r="T116">
        <f t="shared" si="10"/>
        <v>13.280816326530612</v>
      </c>
      <c r="U116">
        <f t="shared" si="16"/>
        <v>12.195858195712123</v>
      </c>
      <c r="V116">
        <f t="shared" si="17"/>
        <v>0.26630884651956066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f>IF(A116="","",IF((1+A116)&lt;[1]Input_!$C$36,1+A116,""))</f>
        <v>45530</v>
      </c>
      <c r="B117">
        <v>0.27</v>
      </c>
      <c r="C117">
        <v>0.85714285714285754</v>
      </c>
      <c r="D117">
        <f>IF(B118="","",IF(B118&lt;0.0001,0,IF(B118&gt;0.0001,'[1]Crop Coeff_'!E112*B118,"")))</f>
        <v>0.14953846153846159</v>
      </c>
      <c r="E117" s="38">
        <v>0</v>
      </c>
      <c r="H117" s="22">
        <f t="shared" si="11"/>
        <v>0.36521761803589448</v>
      </c>
      <c r="I117">
        <f t="shared" si="12"/>
        <v>3.3450952443777435</v>
      </c>
      <c r="J117">
        <f t="shared" si="13"/>
        <v>5.8140884290916439</v>
      </c>
      <c r="K117" t="str">
        <f t="shared" si="14"/>
        <v/>
      </c>
      <c r="O117" s="21">
        <f>+A117</f>
        <v>45530</v>
      </c>
      <c r="P117">
        <f>IF(A117&gt;[1]Input_!$C$32,+P116,(IF(A117&lt;[1]Input_!$C$23,"",('[1]Budget (2)'!A117-[1]Input_!$C$23)*[1]Input_!$C$76+[1]Input_!$C$25)))</f>
        <v>45.795918367346935</v>
      </c>
      <c r="Q117">
        <f>(+P117*[1]Input_!$C$18)+R117</f>
        <v>17.860408163265305</v>
      </c>
      <c r="R117">
        <f>+P117*[1]Input_!$C$19</f>
        <v>8.7012244897959174</v>
      </c>
      <c r="S117">
        <f>+Q117-R117</f>
        <v>9.1591836734693874</v>
      </c>
      <c r="T117">
        <f t="shared" si="10"/>
        <v>13.280816326530612</v>
      </c>
      <c r="U117">
        <f t="shared" si="16"/>
        <v>12.046319734173661</v>
      </c>
      <c r="V117">
        <f t="shared" si="17"/>
        <v>0.26304352360717886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f>IF(A117="","",IF((1+A117)&lt;[1]Input_!$C$36,1+A117,""))</f>
        <v>45531</v>
      </c>
      <c r="B118">
        <v>0.18</v>
      </c>
      <c r="C118">
        <v>0.83571428571428608</v>
      </c>
      <c r="D118">
        <f>IF(B119="","",IF(B119&lt;0.0001,0,IF(B119&gt;0.0001,'[1]Crop Coeff_'!E113*B119,"")))</f>
        <v>0.20192307692307701</v>
      </c>
      <c r="E118" s="38">
        <v>0.179921357</v>
      </c>
      <c r="F118" s="42">
        <v>0.75</v>
      </c>
      <c r="H118" s="22">
        <f t="shared" si="11"/>
        <v>0.44470049620828561</v>
      </c>
      <c r="I118">
        <f t="shared" si="12"/>
        <v>4.0730935244546647</v>
      </c>
      <c r="J118">
        <f t="shared" si="13"/>
        <v>5.0860901490147228</v>
      </c>
      <c r="K118">
        <f t="shared" si="14"/>
        <v>0.179921357</v>
      </c>
      <c r="O118" s="21">
        <f t="shared" ref="O118:O129" si="18">+A118</f>
        <v>45531</v>
      </c>
      <c r="P118">
        <f>IF(A118&gt;[1]Input_!$C$32,+P117,(IF(A118&lt;[1]Input_!$C$23,"",('[1]Budget (2)'!A118-[1]Input_!$C$23)*[1]Input_!$C$76+[1]Input_!$C$25)))</f>
        <v>45.795918367346935</v>
      </c>
      <c r="Q118">
        <f>(+P118*[1]Input_!$C$18)+R118</f>
        <v>17.860408163265305</v>
      </c>
      <c r="R118">
        <f>+P118*[1]Input_!$C$19</f>
        <v>8.7012244897959174</v>
      </c>
      <c r="S118">
        <f t="shared" ref="S118:S129" si="19">+Q118-R118</f>
        <v>9.1591836734693874</v>
      </c>
      <c r="T118">
        <f t="shared" si="10"/>
        <v>13.280816326530612</v>
      </c>
      <c r="U118">
        <f t="shared" si="16"/>
        <v>12.774318014250582</v>
      </c>
      <c r="V118">
        <f t="shared" si="17"/>
        <v>0.27894009924165714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f>IF(A118="","",IF((1+A118)&lt;[1]Input_!$C$36,1+A118,""))</f>
        <v>45532</v>
      </c>
      <c r="B119">
        <v>0.25</v>
      </c>
      <c r="C119">
        <v>0.81428571428571461</v>
      </c>
      <c r="D119">
        <f>IF(B120="","",IF(B120&lt;0.0001,0,IF(B120&gt;0.0001,'[1]Crop Coeff_'!E114*B120,"")))</f>
        <v>0.10200000000000005</v>
      </c>
      <c r="E119" s="38">
        <v>5.9842552E-2</v>
      </c>
      <c r="H119" s="22">
        <f t="shared" si="11"/>
        <v>0.44009774453270617</v>
      </c>
      <c r="I119">
        <f t="shared" si="12"/>
        <v>4.0309360764546636</v>
      </c>
      <c r="J119">
        <f t="shared" si="13"/>
        <v>5.1282475970147239</v>
      </c>
      <c r="K119">
        <f t="shared" si="14"/>
        <v>5.9842552E-2</v>
      </c>
      <c r="O119" s="21">
        <f t="shared" si="18"/>
        <v>45532</v>
      </c>
      <c r="P119">
        <f>IF(A119&gt;[1]Input_!$C$32,+P118,(IF(A119&lt;[1]Input_!$C$23,"",('[1]Budget (2)'!A119-[1]Input_!$C$23)*[1]Input_!$C$76+[1]Input_!$C$25)))</f>
        <v>45.795918367346935</v>
      </c>
      <c r="Q119">
        <f>(+P119*[1]Input_!$C$18)+R119</f>
        <v>17.860408163265305</v>
      </c>
      <c r="R119">
        <f>+P119*[1]Input_!$C$19</f>
        <v>8.7012244897959174</v>
      </c>
      <c r="S119">
        <f t="shared" si="19"/>
        <v>9.1591836734693874</v>
      </c>
      <c r="T119">
        <f t="shared" si="10"/>
        <v>13.280816326530612</v>
      </c>
      <c r="U119">
        <f t="shared" si="16"/>
        <v>12.732160566250581</v>
      </c>
      <c r="V119">
        <f t="shared" si="17"/>
        <v>0.27801954890654124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f>IF(A119="","",IF((1+A119)&lt;[1]Input_!$C$36,1+A119,""))</f>
        <v>45533</v>
      </c>
      <c r="B120">
        <v>0.13</v>
      </c>
      <c r="C120">
        <v>0.79285714285714315</v>
      </c>
      <c r="D120">
        <f>IF(B121="","",IF(B121&lt;0.0001,0,IF(B121&gt;0.0001,'[1]Crop Coeff_'!E115*B121,"")))</f>
        <v>0.1218461538461539</v>
      </c>
      <c r="E120" s="38">
        <v>0</v>
      </c>
      <c r="H120" s="22">
        <f t="shared" si="11"/>
        <v>0.42679457711189173</v>
      </c>
      <c r="I120">
        <f t="shared" si="12"/>
        <v>3.9090899226085103</v>
      </c>
      <c r="J120">
        <f t="shared" si="13"/>
        <v>5.2500937508608772</v>
      </c>
      <c r="K120" t="str">
        <f t="shared" si="14"/>
        <v/>
      </c>
      <c r="O120" s="21">
        <f t="shared" si="18"/>
        <v>45533</v>
      </c>
      <c r="P120">
        <f>IF(A120&gt;[1]Input_!$C$32,+P119,(IF(A120&lt;[1]Input_!$C$23,"",('[1]Budget (2)'!A120-[1]Input_!$C$23)*[1]Input_!$C$76+[1]Input_!$C$25)))</f>
        <v>45.795918367346935</v>
      </c>
      <c r="Q120">
        <f>(+P120*[1]Input_!$C$18)+R120</f>
        <v>17.860408163265305</v>
      </c>
      <c r="R120">
        <f>+P120*[1]Input_!$C$19</f>
        <v>8.7012244897959174</v>
      </c>
      <c r="S120">
        <f t="shared" si="19"/>
        <v>9.1591836734693874</v>
      </c>
      <c r="T120">
        <f t="shared" si="10"/>
        <v>13.280816326530612</v>
      </c>
      <c r="U120">
        <f t="shared" si="16"/>
        <v>12.610314412404428</v>
      </c>
      <c r="V120">
        <f t="shared" si="17"/>
        <v>0.27535891542237834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f>IF(A120="","",IF((1+A120)&lt;[1]Input_!$C$36,1+A120,""))</f>
        <v>45534</v>
      </c>
      <c r="B121">
        <v>0.16</v>
      </c>
      <c r="C121">
        <v>0.77142857142857169</v>
      </c>
      <c r="D121">
        <f>IF(B122="","",IF(B122&lt;0.0001,0,IF(B122&gt;0.0001,'[1]Crop Coeff_'!E116*B122,"")))</f>
        <v>0.13292307692307698</v>
      </c>
      <c r="E121" s="38">
        <v>0</v>
      </c>
      <c r="H121" s="22">
        <f t="shared" si="11"/>
        <v>0.41228203083463949</v>
      </c>
      <c r="I121">
        <f t="shared" si="12"/>
        <v>3.7761668456854327</v>
      </c>
      <c r="J121">
        <f t="shared" si="13"/>
        <v>5.3830168277839547</v>
      </c>
      <c r="K121" t="str">
        <f t="shared" si="14"/>
        <v/>
      </c>
      <c r="O121" s="21">
        <f t="shared" si="18"/>
        <v>45534</v>
      </c>
      <c r="P121">
        <f>IF(A121&gt;[1]Input_!$C$32,+P120,(IF(A121&lt;[1]Input_!$C$23,"",('[1]Budget (2)'!A121-[1]Input_!$C$23)*[1]Input_!$C$76+[1]Input_!$C$25)))</f>
        <v>45.795918367346935</v>
      </c>
      <c r="Q121">
        <f>(+P121*[1]Input_!$C$18)+R121</f>
        <v>17.860408163265305</v>
      </c>
      <c r="R121">
        <f>+P121*[1]Input_!$C$19</f>
        <v>8.7012244897959174</v>
      </c>
      <c r="S121">
        <f t="shared" si="19"/>
        <v>9.1591836734693874</v>
      </c>
      <c r="T121">
        <f t="shared" si="10"/>
        <v>13.280816326530612</v>
      </c>
      <c r="U121">
        <f t="shared" si="16"/>
        <v>12.47739133548135</v>
      </c>
      <c r="V121">
        <f t="shared" si="17"/>
        <v>0.2724564061669279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f>IF(A121="","",IF((1+A121)&lt;[1]Input_!$C$36,1+A121,""))</f>
        <v>45535</v>
      </c>
      <c r="B122">
        <v>0.18</v>
      </c>
      <c r="C122">
        <v>0.75000000000000022</v>
      </c>
      <c r="D122">
        <f>IF(B123="","",IF(B123&lt;0.0001,0,IF(B123&gt;0.0001,'[1]Crop Coeff_'!E117*B123,"")))</f>
        <v>0.13592307692307698</v>
      </c>
      <c r="E122" s="38">
        <v>0</v>
      </c>
      <c r="H122" s="22">
        <f t="shared" si="11"/>
        <v>0.3974419444504354</v>
      </c>
      <c r="I122">
        <f t="shared" si="12"/>
        <v>3.640243768762355</v>
      </c>
      <c r="J122">
        <f t="shared" si="13"/>
        <v>5.5189399047070324</v>
      </c>
      <c r="K122" t="str">
        <f t="shared" si="14"/>
        <v/>
      </c>
      <c r="O122" s="21">
        <f t="shared" si="18"/>
        <v>45535</v>
      </c>
      <c r="P122">
        <f>IF(A122&gt;[1]Input_!$C$32,+P121,(IF(A122&lt;[1]Input_!$C$23,"",('[1]Budget (2)'!A122-[1]Input_!$C$23)*[1]Input_!$C$76+[1]Input_!$C$25)))</f>
        <v>45.795918367346935</v>
      </c>
      <c r="Q122">
        <f>(+P122*[1]Input_!$C$18)+R122</f>
        <v>17.860408163265305</v>
      </c>
      <c r="R122">
        <f>+P122*[1]Input_!$C$19</f>
        <v>8.7012244897959174</v>
      </c>
      <c r="S122">
        <f t="shared" si="19"/>
        <v>9.1591836734693874</v>
      </c>
      <c r="T122">
        <f t="shared" si="10"/>
        <v>13.280816326530612</v>
      </c>
      <c r="U122">
        <f t="shared" si="16"/>
        <v>12.341468258558272</v>
      </c>
      <c r="V122">
        <f t="shared" si="17"/>
        <v>0.26948838889008708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f>IF(A122="","",IF((1+A122)&lt;[1]Input_!$C$36,1+A122,""))</f>
        <v>45536</v>
      </c>
      <c r="B123">
        <v>0.19</v>
      </c>
      <c r="C123">
        <v>0.72857142857142876</v>
      </c>
      <c r="D123">
        <f>IF(B124="","",IF(B124&lt;0.0001,0,IF(B124&gt;0.0001,'[1]Crop Coeff_'!E118*B124,"")))</f>
        <v>0.14538461538461542</v>
      </c>
      <c r="E123" s="38">
        <v>0</v>
      </c>
      <c r="H123" s="22">
        <f t="shared" si="11"/>
        <v>0.38156884695969095</v>
      </c>
      <c r="I123">
        <f t="shared" si="12"/>
        <v>3.4948591533777407</v>
      </c>
      <c r="J123">
        <f t="shared" si="13"/>
        <v>5.6643245200916468</v>
      </c>
      <c r="K123" t="str">
        <f t="shared" si="14"/>
        <v/>
      </c>
      <c r="O123" s="21">
        <f t="shared" si="18"/>
        <v>45536</v>
      </c>
      <c r="P123">
        <f>IF(A123&gt;[1]Input_!$C$32,+P122,(IF(A123&lt;[1]Input_!$C$23,"",('[1]Budget (2)'!A123-[1]Input_!$C$23)*[1]Input_!$C$76+[1]Input_!$C$25)))</f>
        <v>45.795918367346935</v>
      </c>
      <c r="Q123">
        <f>(+P123*[1]Input_!$C$18)+R123</f>
        <v>17.860408163265305</v>
      </c>
      <c r="R123">
        <f>+P123*[1]Input_!$C$19</f>
        <v>8.7012244897959174</v>
      </c>
      <c r="S123">
        <f t="shared" si="19"/>
        <v>9.1591836734693874</v>
      </c>
      <c r="T123">
        <f t="shared" si="10"/>
        <v>13.280816326530612</v>
      </c>
      <c r="U123">
        <f t="shared" si="16"/>
        <v>12.196083643173658</v>
      </c>
      <c r="V123">
        <f t="shared" si="17"/>
        <v>0.26631376939193818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f>IF(A123="","",IF((1+A123)&lt;[1]Input_!$C$36,1+A123,""))</f>
        <v>45537</v>
      </c>
      <c r="B124">
        <v>0.21</v>
      </c>
      <c r="C124">
        <v>0.7071428571428573</v>
      </c>
      <c r="D124">
        <f>IF(B125="","",IF(B125&lt;0.0001,0,IF(B125&gt;0.0001,'[1]Crop Coeff_'!E119*B125,"")))</f>
        <v>0.17400000000000004</v>
      </c>
      <c r="E124" s="38">
        <v>0</v>
      </c>
      <c r="H124" s="22">
        <f t="shared" si="11"/>
        <v>0.36257152075648247</v>
      </c>
      <c r="I124">
        <f t="shared" si="12"/>
        <v>3.3208591533777412</v>
      </c>
      <c r="J124">
        <f t="shared" si="13"/>
        <v>5.8383245200916463</v>
      </c>
      <c r="K124" t="str">
        <f t="shared" si="14"/>
        <v/>
      </c>
      <c r="O124" s="21">
        <f t="shared" si="18"/>
        <v>45537</v>
      </c>
      <c r="P124">
        <f>IF(A124&gt;[1]Input_!$C$32,+P123,(IF(A124&lt;[1]Input_!$C$23,"",('[1]Budget (2)'!A124-[1]Input_!$C$23)*[1]Input_!$C$76+[1]Input_!$C$25)))</f>
        <v>45.795918367346935</v>
      </c>
      <c r="Q124">
        <f>(+P124*[1]Input_!$C$18)+R124</f>
        <v>17.860408163265305</v>
      </c>
      <c r="R124">
        <f>+P124*[1]Input_!$C$19</f>
        <v>8.7012244897959174</v>
      </c>
      <c r="S124">
        <f t="shared" si="19"/>
        <v>9.1591836734693874</v>
      </c>
      <c r="T124">
        <f t="shared" si="10"/>
        <v>13.280816326530612</v>
      </c>
      <c r="U124">
        <f t="shared" si="16"/>
        <v>12.022083643173659</v>
      </c>
      <c r="V124">
        <f t="shared" si="17"/>
        <v>0.26251430415129651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f>IF(A124="","",IF((1+A124)&lt;[1]Input_!$C$36,1+A124,""))</f>
        <v>45538</v>
      </c>
      <c r="B125">
        <v>0.26</v>
      </c>
      <c r="C125">
        <v>0.68571428571428583</v>
      </c>
      <c r="D125">
        <f>IF(B126="","",IF(B126&lt;0.0001,0,IF(B126&gt;0.0001,'[1]Crop Coeff_'!E120*B126,"")))</f>
        <v>0.16153846153846158</v>
      </c>
      <c r="E125" s="38">
        <v>0</v>
      </c>
      <c r="F125" s="42">
        <v>0.5</v>
      </c>
      <c r="H125" s="22">
        <f t="shared" si="11"/>
        <v>0.39952476359207811</v>
      </c>
      <c r="I125">
        <f t="shared" si="12"/>
        <v>3.6593206918392784</v>
      </c>
      <c r="J125">
        <f t="shared" si="13"/>
        <v>5.499862981630109</v>
      </c>
      <c r="K125" t="str">
        <f t="shared" si="14"/>
        <v/>
      </c>
      <c r="O125" s="21">
        <f t="shared" si="18"/>
        <v>45538</v>
      </c>
      <c r="P125">
        <f>IF(A125&gt;[1]Input_!$C$32,+P124,(IF(A125&lt;[1]Input_!$C$23,"",('[1]Budget (2)'!A125-[1]Input_!$C$23)*[1]Input_!$C$76+[1]Input_!$C$25)))</f>
        <v>45.795918367346935</v>
      </c>
      <c r="Q125">
        <f>(+P125*[1]Input_!$C$18)+R125</f>
        <v>17.860408163265305</v>
      </c>
      <c r="R125">
        <f>+P125*[1]Input_!$C$19</f>
        <v>8.7012244897959174</v>
      </c>
      <c r="S125">
        <f t="shared" si="19"/>
        <v>9.1591836734693874</v>
      </c>
      <c r="T125">
        <f t="shared" si="10"/>
        <v>13.280816326530612</v>
      </c>
      <c r="U125">
        <f t="shared" si="16"/>
        <v>12.360545181635196</v>
      </c>
      <c r="V125">
        <f t="shared" si="17"/>
        <v>0.26990495271841564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f>IF(A125="","",IF((1+A125)&lt;[1]Input_!$C$36,1+A125,""))</f>
        <v>45539</v>
      </c>
      <c r="B126">
        <v>0.25</v>
      </c>
      <c r="C126">
        <v>0.66428571428571437</v>
      </c>
      <c r="D126">
        <f>IF(B127="","",IF(B127&lt;0.0001,0,IF(B127&gt;0.0001,'[1]Crop Coeff_'!E121*B127,"")))</f>
        <v>8.1000000000000016E-2</v>
      </c>
      <c r="E126" s="38">
        <v>0</v>
      </c>
      <c r="H126" s="22">
        <f t="shared" si="11"/>
        <v>0.39068118070437763</v>
      </c>
      <c r="I126">
        <f t="shared" si="12"/>
        <v>3.5783206918392789</v>
      </c>
      <c r="J126">
        <f t="shared" si="13"/>
        <v>5.5808629816301085</v>
      </c>
      <c r="K126" t="str">
        <f t="shared" si="14"/>
        <v/>
      </c>
      <c r="O126" s="21">
        <f t="shared" si="18"/>
        <v>45539</v>
      </c>
      <c r="P126">
        <f>IF(A126&gt;[1]Input_!$C$32,+P125,(IF(A126&lt;[1]Input_!$C$23,"",('[1]Budget (2)'!A126-[1]Input_!$C$23)*[1]Input_!$C$76+[1]Input_!$C$25)))</f>
        <v>45.795918367346935</v>
      </c>
      <c r="Q126">
        <f>(+P126*[1]Input_!$C$18)+R126</f>
        <v>17.860408163265305</v>
      </c>
      <c r="R126">
        <f>+P126*[1]Input_!$C$19</f>
        <v>8.7012244897959174</v>
      </c>
      <c r="S126">
        <f t="shared" si="19"/>
        <v>9.1591836734693874</v>
      </c>
      <c r="T126">
        <f t="shared" si="10"/>
        <v>13.280816326530612</v>
      </c>
      <c r="U126">
        <f t="shared" si="16"/>
        <v>12.279545181635196</v>
      </c>
      <c r="V126">
        <f t="shared" si="17"/>
        <v>0.26813623614087551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f>IF(A126="","",IF((1+A126)&lt;[1]Input_!$C$36,1+A126,""))</f>
        <v>45540</v>
      </c>
      <c r="B127">
        <v>0.13</v>
      </c>
      <c r="C127">
        <v>0.6428571428571429</v>
      </c>
      <c r="D127">
        <f>IF(B128="","",IF(B128&lt;0.0001,0,IF(B128&gt;0.0001,'[1]Crop Coeff_'!E122*B128,"")))</f>
        <v>9.6000000000000016E-2</v>
      </c>
      <c r="E127" s="38">
        <v>0</v>
      </c>
      <c r="H127" s="22">
        <f t="shared" si="11"/>
        <v>0.38019989728191772</v>
      </c>
      <c r="I127">
        <f t="shared" si="12"/>
        <v>3.4823206918392788</v>
      </c>
      <c r="J127">
        <f t="shared" si="13"/>
        <v>5.6768629816301086</v>
      </c>
      <c r="K127" t="str">
        <f t="shared" si="14"/>
        <v/>
      </c>
      <c r="O127" s="21">
        <f t="shared" si="18"/>
        <v>45540</v>
      </c>
      <c r="P127">
        <f>IF(A127&gt;[1]Input_!$C$32,+P126,(IF(A127&lt;[1]Input_!$C$23,"",('[1]Budget (2)'!A127-[1]Input_!$C$23)*[1]Input_!$C$76+[1]Input_!$C$25)))</f>
        <v>45.795918367346935</v>
      </c>
      <c r="Q127">
        <f>(+P127*[1]Input_!$C$18)+R127</f>
        <v>17.860408163265305</v>
      </c>
      <c r="R127">
        <f>+P127*[1]Input_!$C$19</f>
        <v>8.7012244897959174</v>
      </c>
      <c r="S127">
        <f t="shared" si="19"/>
        <v>9.1591836734693874</v>
      </c>
      <c r="T127">
        <f t="shared" si="10"/>
        <v>13.280816326530612</v>
      </c>
      <c r="U127">
        <f t="shared" si="16"/>
        <v>12.183545181635196</v>
      </c>
      <c r="V127">
        <f t="shared" si="17"/>
        <v>0.26603997945638352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f>IF(A127="","",IF((1+A127)&lt;[1]Input_!$C$36,1+A127,""))</f>
        <v>45541</v>
      </c>
      <c r="B128">
        <v>0.16</v>
      </c>
      <c r="C128">
        <v>0.62142857142857144</v>
      </c>
      <c r="D128">
        <f>IF(B129="","",IF(B129&lt;0.0001,0,IF(B129&gt;0.0001,'[1]Crop Coeff_'!E123*B129,"")))</f>
        <v>0.10961538461538463</v>
      </c>
      <c r="E128" s="38">
        <v>0</v>
      </c>
      <c r="H128" s="22">
        <f t="shared" si="11"/>
        <v>0.36823208568175314</v>
      </c>
      <c r="I128">
        <f t="shared" si="12"/>
        <v>3.3727053072238942</v>
      </c>
      <c r="J128">
        <f t="shared" si="13"/>
        <v>5.7864783662454933</v>
      </c>
      <c r="K128" t="str">
        <f t="shared" si="14"/>
        <v/>
      </c>
      <c r="O128" s="21">
        <f t="shared" si="18"/>
        <v>45541</v>
      </c>
      <c r="P128">
        <f>IF(A128&gt;[1]Input_!$C$32,+P127,(IF(A128&lt;[1]Input_!$C$23,"",('[1]Budget (2)'!A128-[1]Input_!$C$23)*[1]Input_!$C$76+[1]Input_!$C$25)))</f>
        <v>45.795918367346935</v>
      </c>
      <c r="Q128">
        <f>(+P128*[1]Input_!$C$18)+R128</f>
        <v>17.860408163265305</v>
      </c>
      <c r="R128">
        <f>+P128*[1]Input_!$C$19</f>
        <v>8.7012244897959174</v>
      </c>
      <c r="S128">
        <f t="shared" si="19"/>
        <v>9.1591836734693874</v>
      </c>
      <c r="T128">
        <f t="shared" si="10"/>
        <v>13.280816326530612</v>
      </c>
      <c r="U128">
        <f t="shared" si="16"/>
        <v>12.073929797019812</v>
      </c>
      <c r="V128">
        <f t="shared" si="17"/>
        <v>0.26364641713635062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f>IF(A128="","",IF((1+A128)&lt;[1]Input_!$C$36,1+A128,""))</f>
        <v>45542</v>
      </c>
      <c r="B129">
        <v>0.19</v>
      </c>
      <c r="C129">
        <v>0.6</v>
      </c>
      <c r="D129">
        <f>0.19*C129</f>
        <v>0.11399999999999999</v>
      </c>
      <c r="E129" s="38">
        <v>0</v>
      </c>
      <c r="H129" s="22">
        <f t="shared" si="11"/>
        <v>0.35578556161758196</v>
      </c>
      <c r="I129">
        <f t="shared" si="12"/>
        <v>3.2587053072238934</v>
      </c>
      <c r="J129">
        <f t="shared" si="13"/>
        <v>5.900478366245494</v>
      </c>
      <c r="K129" t="str">
        <f t="shared" si="14"/>
        <v/>
      </c>
      <c r="O129" s="21">
        <f t="shared" si="18"/>
        <v>45542</v>
      </c>
      <c r="P129">
        <f>IF(A129&gt;[1]Input_!$C$32,+P128,(IF(A129&lt;[1]Input_!$C$23,"",('[1]Budget (2)'!A129-[1]Input_!$C$23)*[1]Input_!$C$76+[1]Input_!$C$25)))</f>
        <v>45.795918367346935</v>
      </c>
      <c r="Q129">
        <f>(+P129*[1]Input_!$C$18)+R129</f>
        <v>17.860408163265305</v>
      </c>
      <c r="R129">
        <f>+P129*[1]Input_!$C$19</f>
        <v>8.7012244897959174</v>
      </c>
      <c r="S129">
        <f t="shared" si="19"/>
        <v>9.1591836734693874</v>
      </c>
      <c r="T129">
        <f t="shared" si="10"/>
        <v>13.280816326530612</v>
      </c>
      <c r="U129">
        <f t="shared" si="16"/>
        <v>11.959929797019811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K130" t="s">
        <v>23</v>
      </c>
      <c r="O130" s="21"/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E34" sqref="E34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2024-10-28T23:38:00Z</dcterms:modified>
</cp:coreProperties>
</file>