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ownloads\Programming\Python\NASA Space Apps\main_scores\"/>
    </mc:Choice>
  </mc:AlternateContent>
  <xr:revisionPtr revIDLastSave="0" documentId="13_ncr:1_{4E93104A-6839-4B03-8663-FA9360C181D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9" i="1" l="1" a="1"/>
  <c r="I69" i="1" s="1"/>
  <c r="I70" i="1" a="1"/>
  <c r="I70" i="1" s="1"/>
  <c r="I71" i="1" a="1"/>
  <c r="I71" i="1" s="1"/>
  <c r="H69" i="1" a="1"/>
  <c r="H69" i="1" s="1"/>
  <c r="H70" i="1" a="1"/>
  <c r="H70" i="1" s="1"/>
  <c r="H71" i="1" a="1"/>
  <c r="H71" i="1" s="1"/>
  <c r="G63" i="1"/>
  <c r="H63" i="1" s="1" a="1"/>
  <c r="H63" i="1" s="1"/>
  <c r="G64" i="1"/>
  <c r="I64" i="1" s="1" a="1"/>
  <c r="I64" i="1" s="1"/>
  <c r="G65" i="1"/>
  <c r="H65" i="1" s="1" a="1"/>
  <c r="H65" i="1" s="1"/>
  <c r="G66" i="1"/>
  <c r="H66" i="1" s="1" a="1"/>
  <c r="H66" i="1" s="1"/>
  <c r="G67" i="1"/>
  <c r="H67" i="1" s="1" a="1"/>
  <c r="H67" i="1" s="1"/>
  <c r="G68" i="1"/>
  <c r="H68" i="1" s="1" a="1"/>
  <c r="H68" i="1" s="1"/>
  <c r="G69" i="1"/>
  <c r="G70" i="1"/>
  <c r="G71" i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26" i="1" a="1"/>
  <c r="I26" i="1" s="1"/>
  <c r="H27" i="1"/>
  <c r="H28" i="1"/>
  <c r="H29" i="1"/>
  <c r="H30" i="1"/>
  <c r="H31" i="1"/>
  <c r="H32" i="1"/>
  <c r="H33" i="1"/>
  <c r="H34" i="1"/>
  <c r="H35" i="1"/>
  <c r="H26" i="1"/>
  <c r="G47" i="1" a="1"/>
  <c r="G47" i="1" s="1"/>
  <c r="G46" i="1" a="1"/>
  <c r="G46" i="1" s="1"/>
  <c r="G45" i="1" a="1"/>
  <c r="G45" i="1" s="1"/>
  <c r="K21" i="1" a="1"/>
  <c r="K21" i="1" s="1"/>
  <c r="K22" i="1" a="1"/>
  <c r="K22" i="1" s="1"/>
  <c r="K23" i="1" a="1"/>
  <c r="K23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2" i="1" a="1"/>
  <c r="E2" i="1" s="1"/>
  <c r="K15" i="1" a="1"/>
  <c r="K15" i="1" s="1"/>
  <c r="K16" i="1" a="1"/>
  <c r="K16" i="1" s="1"/>
  <c r="K18" i="1" a="1"/>
  <c r="K18" i="1" s="1"/>
  <c r="K19" i="1" a="1"/>
  <c r="K19" i="1" s="1"/>
  <c r="K20" i="1" a="1"/>
  <c r="K20" i="1" s="1"/>
  <c r="K17" i="1" a="1"/>
  <c r="K17" i="1" s="1"/>
  <c r="K14" i="1" a="1"/>
  <c r="K14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38" i="1" a="1"/>
  <c r="G38" i="1" s="1"/>
  <c r="G62" i="1"/>
  <c r="H62" i="1" s="1" a="1"/>
  <c r="H62" i="1" s="1"/>
  <c r="I62" i="1" l="1" a="1"/>
  <c r="I62" i="1" s="1"/>
  <c r="I63" i="1" a="1"/>
  <c r="I63" i="1" s="1"/>
  <c r="H64" i="1" a="1"/>
  <c r="H64" i="1" s="1"/>
  <c r="I65" i="1" a="1"/>
  <c r="I65" i="1" s="1"/>
  <c r="I68" i="1" a="1"/>
  <c r="I68" i="1" s="1"/>
  <c r="I67" i="1" a="1"/>
  <c r="I67" i="1" s="1"/>
  <c r="I66" i="1" a="1"/>
  <c r="I6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<sst xmlns="http://schemas.openxmlformats.org/spreadsheetml/2006/main" count="184" uniqueCount="94">
  <si>
    <t>Population (2023)</t>
  </si>
  <si>
    <t>W&amp;S_Score</t>
  </si>
  <si>
    <t>Category</t>
  </si>
  <si>
    <t>City</t>
  </si>
  <si>
    <t>PM2.5 AIR QUALITY SCORE (PAQS)</t>
  </si>
  <si>
    <t xml:space="preserve"> CHRONIC HEAT SAFETY SCORE (CHSS)</t>
  </si>
  <si>
    <t xml:space="preserve"> URBAN ENVIRONMENTAL INTEGRATION SCORE (UEI)</t>
  </si>
  <si>
    <t>URBAN LIVABILITY SCORE (ULS)</t>
  </si>
  <si>
    <t>WATER AND SANITATION SCORE (WSS)</t>
  </si>
  <si>
    <t>Berlin</t>
  </si>
  <si>
    <t>Delhi</t>
  </si>
  <si>
    <t>Lagos</t>
  </si>
  <si>
    <t>Manila</t>
  </si>
  <si>
    <t>New York</t>
  </si>
  <si>
    <t>Paris</t>
  </si>
  <si>
    <t>Sao Paolo</t>
  </si>
  <si>
    <t>PAQS</t>
  </si>
  <si>
    <t>Good Air Quality</t>
  </si>
  <si>
    <t>Very Poor Air Quality</t>
  </si>
  <si>
    <t>Poor Air Quality</t>
  </si>
  <si>
    <t>Moderate Air Quality</t>
  </si>
  <si>
    <t>Area km²</t>
  </si>
  <si>
    <t>Urban Density</t>
  </si>
  <si>
    <t>Healthy</t>
  </si>
  <si>
    <t>Poor</t>
  </si>
  <si>
    <t>Moderate</t>
  </si>
  <si>
    <t>Unhealthy</t>
  </si>
  <si>
    <t>Very Healthy</t>
  </si>
  <si>
    <t>São Paulo</t>
  </si>
  <si>
    <t>ave_d2m_annual</t>
  </si>
  <si>
    <t>es</t>
  </si>
  <si>
    <t>ea</t>
  </si>
  <si>
    <t>ave_t2m_annual_c</t>
  </si>
  <si>
    <t>rh2m(%)</t>
  </si>
  <si>
    <t>ave_t2m_annual_f</t>
  </si>
  <si>
    <t>heat index</t>
  </si>
  <si>
    <t>heat_index_c</t>
  </si>
  <si>
    <t>Areas With 30% Cover</t>
  </si>
  <si>
    <t>Total Areas</t>
  </si>
  <si>
    <t>Areas With 30% Cover Relative Frequency</t>
  </si>
  <si>
    <t>30% Ideal Cover Score</t>
  </si>
  <si>
    <t>Nat Cover Classification</t>
  </si>
  <si>
    <t>Natural Cover Score Description</t>
  </si>
  <si>
    <t>Areas within 300m NatCov</t>
  </si>
  <si>
    <t>Areas within 300m NatCov Relative Frequency</t>
  </si>
  <si>
    <t>300m Access Classification</t>
  </si>
  <si>
    <t>300m Access Score Description</t>
  </si>
  <si>
    <t>Total Compact Areas</t>
  </si>
  <si>
    <t>UEI Score</t>
  </si>
  <si>
    <t>Sao Paulo</t>
  </si>
  <si>
    <t>Optimal Natural Cover</t>
  </si>
  <si>
    <t>Natural Cover percentage of the city meets 30% goal, providing improved quality of health and life.</t>
  </si>
  <si>
    <t>Broad Access</t>
  </si>
  <si>
    <t>A significant majority of dense areas have access to open spaces with decent greeneries.</t>
  </si>
  <si>
    <t>Limited Access</t>
  </si>
  <si>
    <t>Some populated and dense areas have access to open spaces with decent greeneries.</t>
  </si>
  <si>
    <t>Critical Environmental Deficit</t>
  </si>
  <si>
    <t>Severe Access Deficit</t>
  </si>
  <si>
    <t>Barely any of the populated and dense areas has access to open spaces with decent greeneries.</t>
  </si>
  <si>
    <t>Partial Access</t>
  </si>
  <si>
    <t>Moderate Environmental Deficit</t>
  </si>
  <si>
    <t>Natural Cover percentage of the city area meets approximately half of the healthy goal</t>
  </si>
  <si>
    <t>Description</t>
  </si>
  <si>
    <t>Classification</t>
  </si>
  <si>
    <t>city</t>
  </si>
  <si>
    <t>mean_pm25</t>
  </si>
  <si>
    <t>PAQS Cateogry</t>
  </si>
  <si>
    <t>Athens</t>
  </si>
  <si>
    <t>Cairo</t>
  </si>
  <si>
    <t>Istanbul</t>
  </si>
  <si>
    <t>CHSS</t>
  </si>
  <si>
    <t>ULS</t>
  </si>
  <si>
    <t>ULS_Category</t>
  </si>
  <si>
    <t xml:space="preserve">  Healthy      </t>
  </si>
  <si>
    <t>Country</t>
  </si>
  <si>
    <t>Population</t>
  </si>
  <si>
    <t>W</t>
  </si>
  <si>
    <t>S</t>
  </si>
  <si>
    <t>T</t>
  </si>
  <si>
    <t>Greece</t>
  </si>
  <si>
    <t>Germany</t>
  </si>
  <si>
    <t>Egypt</t>
  </si>
  <si>
    <t>India</t>
  </si>
  <si>
    <t>Türkiye</t>
  </si>
  <si>
    <t>Nigeria</t>
  </si>
  <si>
    <t>Philippines</t>
  </si>
  <si>
    <t>U.S.</t>
  </si>
  <si>
    <t>France</t>
  </si>
  <si>
    <t>Brazil</t>
  </si>
  <si>
    <t>Substantial Progress</t>
  </si>
  <si>
    <t>Natural Cover percentage of the city area is significant but needs more improvement.</t>
  </si>
  <si>
    <t>Cityâ€™s natural cover needs immediate attention and care.</t>
  </si>
  <si>
    <t>Approximately half of the dense areas have access to open spaces with decent  greeneries.</t>
  </si>
  <si>
    <t>VITAL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</si>
</sst>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badi"/>
      <family val="2"/>
    </font>
    <font>
      <b/>
      <sz val="11"/>
      <color theme="1"/>
      <name val="Abad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rgb="FFF1A98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4.9989318521683403E-2"/>
        <bgColor rgb="FF000000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93C47D"/>
        <bgColor rgb="FF93C47D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3D85C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2" xfId="0" applyFont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0" borderId="3" xfId="0" applyFont="1" applyBorder="1"/>
    <xf numFmtId="0" fontId="2" fillId="2" borderId="3" xfId="0" applyFont="1" applyFill="1" applyBorder="1"/>
    <xf numFmtId="0" fontId="2" fillId="7" borderId="2" xfId="0" applyFont="1" applyFill="1" applyBorder="1"/>
    <xf numFmtId="0" fontId="5" fillId="0" borderId="5" xfId="0" applyFont="1" applyBorder="1"/>
    <xf numFmtId="0" fontId="5" fillId="0" borderId="2" xfId="0" applyFont="1" applyBorder="1"/>
    <xf numFmtId="0" fontId="4" fillId="8" borderId="2" xfId="0" applyFont="1" applyFill="1" applyBorder="1" applyAlignment="1">
      <alignment horizontal="center" vertical="top"/>
    </xf>
    <xf numFmtId="0" fontId="3" fillId="9" borderId="2" xfId="0" applyFont="1" applyFill="1" applyBorder="1"/>
    <xf numFmtId="0" fontId="2" fillId="6" borderId="4" xfId="0" applyFont="1" applyFill="1" applyBorder="1"/>
    <xf numFmtId="0" fontId="2" fillId="0" borderId="4" xfId="0" applyFont="1" applyBorder="1"/>
    <xf numFmtId="0" fontId="6" fillId="10" borderId="1" xfId="1" applyFont="1" applyFill="1" applyBorder="1" applyAlignment="1">
      <alignment horizontal="center" vertical="top"/>
    </xf>
    <xf numFmtId="0" fontId="1" fillId="0" borderId="1" xfId="1" applyFont="1" applyBorder="1"/>
    <xf numFmtId="0" fontId="7" fillId="12" borderId="2" xfId="0" applyFont="1" applyFill="1" applyBorder="1" applyAlignment="1">
      <alignment horizontal="center" vertical="top"/>
    </xf>
    <xf numFmtId="0" fontId="2" fillId="11" borderId="2" xfId="0" applyFont="1" applyFill="1" applyBorder="1"/>
    <xf numFmtId="1" fontId="5" fillId="0" borderId="2" xfId="0" applyNumberFormat="1" applyFont="1" applyBorder="1"/>
    <xf numFmtId="0" fontId="0" fillId="0" borderId="2" xfId="0" applyBorder="1"/>
    <xf numFmtId="0" fontId="0" fillId="3" borderId="2" xfId="0" applyFill="1" applyBorder="1"/>
    <xf numFmtId="1" fontId="1" fillId="0" borderId="1" xfId="1" applyNumberFormat="1" applyFont="1" applyBorder="1"/>
  </cellXfs>
  <cellStyles count="2">
    <cellStyle name="Normal" xfId="0" builtinId="0"/>
    <cellStyle name="Normal 2" xfId="1" xr:uid="{414CE31C-450F-427E-B9B5-34D953AB31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A38" zoomScale="70" zoomScaleNormal="70" workbookViewId="0">
      <selection activeCell="D44" sqref="D44"/>
    </sheetView>
  </sheetViews>
  <sheetFormatPr defaultColWidth="12.6640625" defaultRowHeight="15" customHeight="1" x14ac:dyDescent="0.25"/>
  <cols>
    <col min="1" max="1" width="10.21875" style="1" bestFit="1" customWidth="1"/>
    <col min="2" max="2" width="33" style="1" bestFit="1" customWidth="1"/>
    <col min="3" max="3" width="39.6640625" style="1" bestFit="1" customWidth="1"/>
    <col min="4" max="4" width="50.109375" style="1" bestFit="1" customWidth="1"/>
    <col min="5" max="5" width="90" style="1" bestFit="1" customWidth="1"/>
    <col min="6" max="6" width="91.33203125" style="1" bestFit="1" customWidth="1"/>
    <col min="7" max="7" width="128" style="1" bestFit="1" customWidth="1"/>
    <col min="8" max="8" width="111.88671875" style="1" bestFit="1" customWidth="1"/>
    <col min="9" max="9" width="73.44140625" style="1" bestFit="1" customWidth="1"/>
    <col min="10" max="10" width="88.88671875" style="1" bestFit="1" customWidth="1"/>
    <col min="11" max="11" width="82.21875" style="1" bestFit="1" customWidth="1"/>
    <col min="12" max="12" width="18.33203125" style="1" bestFit="1" customWidth="1"/>
    <col min="13" max="13" width="9.44140625" style="1" bestFit="1" customWidth="1"/>
    <col min="14" max="14" width="37.6640625" style="1" bestFit="1" customWidth="1"/>
    <col min="15" max="15" width="35.77734375" style="1" bestFit="1" customWidth="1"/>
    <col min="16" max="16" width="30.88671875" style="1" customWidth="1"/>
    <col min="17" max="26" width="8.6640625" style="1" customWidth="1"/>
    <col min="27" max="16384" width="12.6640625" style="1"/>
  </cols>
  <sheetData>
    <row r="1" spans="1:11" ht="14.25" customHeight="1" x14ac:dyDescent="0.25">
      <c r="A1" s="11" t="s">
        <v>64</v>
      </c>
      <c r="B1" s="11" t="s">
        <v>65</v>
      </c>
      <c r="C1" s="11" t="s">
        <v>16</v>
      </c>
      <c r="D1" s="11" t="s">
        <v>66</v>
      </c>
      <c r="E1" s="12" t="s">
        <v>62</v>
      </c>
    </row>
    <row r="2" spans="1:11" ht="14.25" customHeight="1" x14ac:dyDescent="0.3">
      <c r="A2" s="10" t="s">
        <v>67</v>
      </c>
      <c r="B2" s="10">
        <v>17.690000000000001</v>
      </c>
      <c r="C2" s="10">
        <v>66</v>
      </c>
      <c r="D2" s="10" t="s">
        <v>20</v>
      </c>
      <c r="E2" s="3" t="str" cm="1">
        <f t="array" ref="E2">_xlfn.IFS(
    C2&lt;=25, "Extremely poor air quality with serious health risks; immediate action needed.",
    C2&lt;=50, "Poor air quality, posing significant health risks; strong mitigation recommended.",
    C2&lt;=75, "Moderate air quality; tolerable but sensitive groups may be affected; track and improve conditions.",
    C2&lt;=99, "Good air quality with low health risks; maintain sustainable practices.",
    C2=100, "Excellent air quality; optimal conditions and high environmental governance."
)</f>
        <v>Moderate air quality; tolerable but sensitive groups may be affected; track and improve conditions.</v>
      </c>
    </row>
    <row r="3" spans="1:11" ht="14.25" customHeight="1" x14ac:dyDescent="0.3">
      <c r="A3" s="10" t="s">
        <v>9</v>
      </c>
      <c r="B3" s="10">
        <v>11.28</v>
      </c>
      <c r="C3" s="10">
        <v>83</v>
      </c>
      <c r="D3" s="10" t="s">
        <v>17</v>
      </c>
      <c r="E3" s="3" t="str" cm="1">
        <f t="array" ref="E3">_xlfn.IFS(
    C3&lt;=25, "Extremely poor air quality with serious health risks; immediate action needed.",
    C3&lt;=50, "Poor air quality, posing significant health risks; strong mitigation recommended.",
    C3&lt;=75, "Moderate air quality; tolerable but sensitive groups may be affected; track and improve conditions.",
    C3&lt;=99, "Good air quality with low health risks; maintain sustainable practices.",
    C3=100, "Excellent air quality; optimal conditions and high environmental governance."
)</f>
        <v>Good air quality with low health risks; maintain sustainable practices.</v>
      </c>
    </row>
    <row r="4" spans="1:11" ht="14.25" customHeight="1" x14ac:dyDescent="0.3">
      <c r="A4" s="10" t="s">
        <v>68</v>
      </c>
      <c r="B4" s="10">
        <v>45.6</v>
      </c>
      <c r="C4" s="10">
        <v>16</v>
      </c>
      <c r="D4" s="10" t="s">
        <v>18</v>
      </c>
      <c r="E4" s="3" t="str" cm="1">
        <f t="array" ref="E4">_xlfn.IFS(
    C4&lt;=25, "Extremely poor air quality with serious health risks; immediate action needed.",
    C4&lt;=50, "Poor air quality, posing significant health risks; strong mitigation recommended.",
    C4&lt;=75, "Moderate air quality; tolerable but sensitive groups may be affected; track and improve conditions.",
    C4&lt;=99, "Good air quality with low health risks; maintain sustainable practices.",
    C4=100, "Excellent air quality; optimal conditions and high environmental governance."
)</f>
        <v>Extremely poor air quality with serious health risks; immediate action needed.</v>
      </c>
    </row>
    <row r="5" spans="1:11" ht="14.25" customHeight="1" x14ac:dyDescent="0.3">
      <c r="A5" s="10" t="s">
        <v>10</v>
      </c>
      <c r="B5" s="10">
        <v>98.22</v>
      </c>
      <c r="C5" s="10">
        <v>1</v>
      </c>
      <c r="D5" s="10" t="s">
        <v>18</v>
      </c>
      <c r="E5" s="3" t="str" cm="1">
        <f t="array" ref="E5">_xlfn.IFS(
    C5&lt;=25, "Extremely poor air quality with serious health risks; immediate action needed.",
    C5&lt;=50, "Poor air quality, posing significant health risks; strong mitigation recommended.",
    C5&lt;=75, "Moderate air quality; tolerable but sensitive groups may be affected; track and improve conditions.",
    C5&lt;=99, "Good air quality with low health risks; maintain sustainable practices.",
    C5=100, "Excellent air quality; optimal conditions and high environmental governance."
)</f>
        <v>Extremely poor air quality with serious health risks; immediate action needed.</v>
      </c>
    </row>
    <row r="6" spans="1:11" ht="14.25" customHeight="1" x14ac:dyDescent="0.3">
      <c r="A6" s="10" t="s">
        <v>69</v>
      </c>
      <c r="B6" s="10">
        <v>22.81</v>
      </c>
      <c r="C6" s="10">
        <v>53</v>
      </c>
      <c r="D6" s="10" t="s">
        <v>20</v>
      </c>
      <c r="E6" s="3" t="str" cm="1">
        <f t="array" ref="E6">_xlfn.IFS(
    C6&lt;=25, "Extremely poor air quality with serious health risks; immediate action needed.",
    C6&lt;=50, "Poor air quality, posing significant health risks; strong mitigation recommended.",
    C6&lt;=75, "Moderate air quality; tolerable but sensitive groups may be affected; track and improve conditions.",
    C6&lt;=99, "Good air quality with low health risks; maintain sustainable practices.",
    C6=100, "Excellent air quality; optimal conditions and high environmental governance."
)</f>
        <v>Moderate air quality; tolerable but sensitive groups may be affected; track and improve conditions.</v>
      </c>
    </row>
    <row r="7" spans="1:11" ht="14.25" customHeight="1" x14ac:dyDescent="0.3">
      <c r="A7" s="10" t="s">
        <v>11</v>
      </c>
      <c r="B7" s="10">
        <v>39.58</v>
      </c>
      <c r="C7" s="10">
        <v>18</v>
      </c>
      <c r="D7" s="10" t="s">
        <v>18</v>
      </c>
      <c r="E7" s="3" t="str" cm="1">
        <f t="array" ref="E7">_xlfn.IFS(
    C7&lt;=25, "Extremely poor air quality with serious health risks; immediate action needed.",
    C7&lt;=50, "Poor air quality, posing significant health risks; strong mitigation recommended.",
    C7&lt;=75, "Moderate air quality; tolerable but sensitive groups may be affected; track and improve conditions.",
    C7&lt;=99, "Good air quality with low health risks; maintain sustainable practices.",
    C7=100, "Excellent air quality; optimal conditions and high environmental governance."
)</f>
        <v>Extremely poor air quality with serious health risks; immediate action needed.</v>
      </c>
    </row>
    <row r="8" spans="1:11" ht="14.25" customHeight="1" x14ac:dyDescent="0.3">
      <c r="A8" s="10" t="s">
        <v>12</v>
      </c>
      <c r="B8" s="10">
        <v>32.270000000000003</v>
      </c>
      <c r="C8" s="10">
        <v>27</v>
      </c>
      <c r="D8" s="10" t="s">
        <v>19</v>
      </c>
      <c r="E8" s="3" t="str" cm="1">
        <f t="array" ref="E8">_xlfn.IFS(
    C8&lt;=25, "Extremely poor air quality with serious health risks; immediate action needed.",
    C8&lt;=50, "Poor air quality, posing significant health risks; strong mitigation recommended.",
    C8&lt;=75, "Moderate air quality; tolerable but sensitive groups may be affected; track and improve conditions.",
    C8&lt;=99, "Good air quality with low health risks; maintain sustainable practices.",
    C8=100, "Excellent air quality; optimal conditions and high environmental governance."
)</f>
        <v>Poor air quality, posing significant health risks; strong mitigation recommended.</v>
      </c>
    </row>
    <row r="9" spans="1:11" ht="14.25" customHeight="1" x14ac:dyDescent="0.3">
      <c r="A9" s="10" t="s">
        <v>13</v>
      </c>
      <c r="B9" s="10">
        <v>7.56</v>
      </c>
      <c r="C9" s="10">
        <v>93</v>
      </c>
      <c r="D9" s="10" t="s">
        <v>17</v>
      </c>
      <c r="E9" s="3" t="str" cm="1">
        <f t="array" ref="E9">_xlfn.IFS(
    C9&lt;=25, "Extremely poor air quality with serious health risks; immediate action needed.",
    C9&lt;=50, "Poor air quality, posing significant health risks; strong mitigation recommended.",
    C9&lt;=75, "Moderate air quality; tolerable but sensitive groups may be affected; track and improve conditions.",
    C9&lt;=99, "Good air quality with low health risks; maintain sustainable practices.",
    C9=100, "Excellent air quality; optimal conditions and high environmental governance."
)</f>
        <v>Good air quality with low health risks; maintain sustainable practices.</v>
      </c>
    </row>
    <row r="10" spans="1:11" ht="14.25" customHeight="1" x14ac:dyDescent="0.3">
      <c r="A10" s="10" t="s">
        <v>14</v>
      </c>
      <c r="B10" s="10">
        <v>13.57</v>
      </c>
      <c r="C10" s="10">
        <v>77</v>
      </c>
      <c r="D10" s="10" t="s">
        <v>17</v>
      </c>
      <c r="E10" s="3" t="str" cm="1">
        <f t="array" ref="E10">_xlfn.IFS(
    C10&lt;=25, "Extremely poor air quality with serious health risks; immediate action needed.",
    C10&lt;=50, "Poor air quality, posing significant health risks; strong mitigation recommended.",
    C10&lt;=75, "Moderate air quality; tolerable but sensitive groups may be affected; track and improve conditions.",
    C10&lt;=99, "Good air quality with low health risks; maintain sustainable practices.",
    C10=100, "Excellent air quality; optimal conditions and high environmental governance."
)</f>
        <v>Good air quality with low health risks; maintain sustainable practices.</v>
      </c>
    </row>
    <row r="11" spans="1:11" ht="14.25" customHeight="1" x14ac:dyDescent="0.3">
      <c r="A11" s="10" t="s">
        <v>15</v>
      </c>
      <c r="B11" s="10">
        <v>17.48</v>
      </c>
      <c r="C11" s="10">
        <v>67</v>
      </c>
      <c r="D11" s="10" t="s">
        <v>20</v>
      </c>
      <c r="E11" s="3" t="str" cm="1">
        <f t="array" ref="E11">_xlfn.IFS(
    C11&lt;=25, "Extremely poor air quality with serious health risks; immediate action needed.",
    C11&lt;=50, "Poor air quality, posing significant health risks; strong mitigation recommended.",
    C11&lt;=75, "Moderate air quality; tolerable but sensitive groups may be affected; track and improve conditions.",
    C11&lt;=99, "Good air quality with low health risks; maintain sustainable practices.",
    C11=100, "Excellent air quality; optimal conditions and high environmental governance."
)</f>
        <v>Moderate air quality; tolerable but sensitive groups may be affected; track and improve conditions.</v>
      </c>
    </row>
    <row r="12" spans="1:11" ht="14.25" customHeight="1" x14ac:dyDescent="0.25"/>
    <row r="13" spans="1:11" ht="14.25" customHeight="1" x14ac:dyDescent="0.25">
      <c r="A13" s="5" t="s">
        <v>3</v>
      </c>
      <c r="B13" s="5" t="s">
        <v>29</v>
      </c>
      <c r="C13" s="5" t="s">
        <v>30</v>
      </c>
      <c r="D13" s="5" t="s">
        <v>31</v>
      </c>
      <c r="E13" s="5" t="s">
        <v>32</v>
      </c>
      <c r="F13" s="5" t="s">
        <v>33</v>
      </c>
      <c r="G13" s="5" t="s">
        <v>34</v>
      </c>
      <c r="H13" s="5" t="s">
        <v>35</v>
      </c>
      <c r="I13" s="5" t="s">
        <v>36</v>
      </c>
      <c r="J13" s="5" t="s">
        <v>70</v>
      </c>
      <c r="K13" s="13" t="s">
        <v>62</v>
      </c>
    </row>
    <row r="14" spans="1:11" ht="14.25" customHeight="1" x14ac:dyDescent="0.25">
      <c r="A14" s="3" t="s">
        <v>67</v>
      </c>
      <c r="B14" s="3">
        <v>10.65</v>
      </c>
      <c r="C14" s="3">
        <v>21.987502539591453</v>
      </c>
      <c r="D14" s="3">
        <v>12.816130504504235</v>
      </c>
      <c r="E14" s="3">
        <v>19.02</v>
      </c>
      <c r="F14" s="3">
        <v>58.29</v>
      </c>
      <c r="G14" s="3">
        <v>66.239999999999995</v>
      </c>
      <c r="H14" s="3">
        <v>66.239999999999995</v>
      </c>
      <c r="I14" s="3">
        <v>19.02</v>
      </c>
      <c r="J14" s="3">
        <v>100</v>
      </c>
      <c r="K14" s="14" t="str" cm="1">
        <f t="array" ref="K14">_xlfn.IFS(
  J14&lt;=25,"Severe chronic heat exposure; high risk to public health, urgent mitigation needed.",
  J14&lt;=50,"Significant heat stress; vulnerable populations at risk, interventions required.",
  J14&lt;=75,"Manageable heat levels; some risk for sensitive groups, monitoring advised.",
  J14&lt;=99,"Heat conditions generally safe; minor precautions for vulnerable populations.",
  J14=100,"Ideal heat conditions; minimal health risk, highly resilient urban environment."
)</f>
        <v>Ideal heat conditions; minimal health risk, highly resilient urban environment.</v>
      </c>
    </row>
    <row r="15" spans="1:11" ht="14.25" customHeight="1" x14ac:dyDescent="0.25">
      <c r="A15" s="3" t="s">
        <v>9</v>
      </c>
      <c r="B15" s="3">
        <v>7.24</v>
      </c>
      <c r="C15" s="3">
        <v>13.960063608490414</v>
      </c>
      <c r="D15" s="3">
        <v>10.180427674364608</v>
      </c>
      <c r="E15" s="3">
        <v>11.94</v>
      </c>
      <c r="F15" s="3">
        <v>72.930000000000007</v>
      </c>
      <c r="G15" s="3">
        <v>53.49</v>
      </c>
      <c r="H15" s="3">
        <v>53.49</v>
      </c>
      <c r="I15" s="3">
        <v>11.94</v>
      </c>
      <c r="J15" s="3">
        <v>100</v>
      </c>
      <c r="K15" s="14" t="str" cm="1">
        <f t="array" ref="K15">_xlfn.IFS(
  J15&lt;=25,"Severe chronic heat exposure; high risk to public health, urgent mitigation needed.",
  J15&lt;=50,"Significant heat stress; vulnerable populations at risk, interventions required.",
  J15&lt;=75,"Manageable heat levels; some risk for sensitive groups, monitoring advised.",
  J15&lt;=99,"Heat conditions generally safe; minor precautions for vulnerable populations.",
  J15=100,"Ideal heat conditions; minimal health risk, highly resilient urban environment."
)</f>
        <v>Ideal heat conditions; minimal health risk, highly resilient urban environment.</v>
      </c>
    </row>
    <row r="16" spans="1:11" ht="14.25" customHeight="1" x14ac:dyDescent="0.25">
      <c r="A16" s="3" t="s">
        <v>68</v>
      </c>
      <c r="B16" s="3">
        <v>10.74</v>
      </c>
      <c r="C16" s="3">
        <v>27.983329378594515</v>
      </c>
      <c r="D16" s="3">
        <v>12.893168143496935</v>
      </c>
      <c r="E16" s="3">
        <v>22.94</v>
      </c>
      <c r="F16" s="3">
        <v>46.07</v>
      </c>
      <c r="G16" s="3">
        <v>73.290000000000006</v>
      </c>
      <c r="H16" s="3">
        <v>73.290000000000006</v>
      </c>
      <c r="I16" s="3">
        <v>22.94</v>
      </c>
      <c r="J16" s="3">
        <v>100</v>
      </c>
      <c r="K16" s="14" t="str" cm="1">
        <f t="array" ref="K16">_xlfn.IFS(
  J16&lt;=25,"Severe chronic heat exposure; high risk to public health, urgent mitigation needed.",
  J16&lt;=50,"Significant heat stress; vulnerable populations at risk, interventions required.",
  J16&lt;=75,"Manageable heat levels; some risk for sensitive groups, monitoring advised.",
  J16&lt;=99,"Heat conditions generally safe; minor precautions for vulnerable populations.",
  J16=100,"Ideal heat conditions; minimal health risk, highly resilient urban environment."
)</f>
        <v>Ideal heat conditions; minimal health risk, highly resilient urban environment.</v>
      </c>
    </row>
    <row r="17" spans="1:11" ht="14.25" customHeight="1" x14ac:dyDescent="0.25">
      <c r="A17" s="3" t="s">
        <v>10</v>
      </c>
      <c r="B17" s="3">
        <v>15.08</v>
      </c>
      <c r="C17" s="3">
        <v>31.000114739314924</v>
      </c>
      <c r="D17" s="3">
        <v>17.128471894833964</v>
      </c>
      <c r="E17" s="3">
        <v>24.64</v>
      </c>
      <c r="F17" s="3">
        <v>55.25</v>
      </c>
      <c r="G17" s="3">
        <v>76.349999999999994</v>
      </c>
      <c r="H17" s="3">
        <v>76.349999999999994</v>
      </c>
      <c r="I17" s="3">
        <v>24.64</v>
      </c>
      <c r="J17" s="3">
        <v>100</v>
      </c>
      <c r="K17" s="14" t="str" cm="1">
        <f t="array" ref="K17">_xlfn.IFS(
  J17&lt;=25,"Severe chronic heat exposure; high risk to public health, urgent mitigation needed.",
  J17&lt;=50,"Significant heat stress; vulnerable populations at risk, interventions required.",
  J17&lt;=75,"Manageable heat levels; some risk for sensitive groups, monitoring advised.",
  J17&lt;=99,"Heat conditions generally safe; minor precautions for vulnerable populations.",
  J17=100,"Ideal heat conditions; minimal health risk, highly resilient urban environment."
)</f>
        <v>Ideal heat conditions; minimal health risk, highly resilient urban environment.</v>
      </c>
    </row>
    <row r="18" spans="1:11" ht="14.25" customHeight="1" x14ac:dyDescent="0.25">
      <c r="A18" s="3" t="s">
        <v>69</v>
      </c>
      <c r="B18" s="3">
        <v>11.1</v>
      </c>
      <c r="C18" s="3">
        <v>18.076643958341879</v>
      </c>
      <c r="D18" s="3">
        <v>13.205417818666128</v>
      </c>
      <c r="E18" s="3">
        <v>15.92</v>
      </c>
      <c r="F18" s="3">
        <v>73.05</v>
      </c>
      <c r="G18" s="3">
        <v>60.66</v>
      </c>
      <c r="H18" s="3">
        <v>60.66</v>
      </c>
      <c r="I18" s="3">
        <v>15.92</v>
      </c>
      <c r="J18" s="3">
        <v>100</v>
      </c>
      <c r="K18" s="14" t="str" cm="1">
        <f t="array" ref="K18">_xlfn.IFS(
  J18&lt;=25,"Severe chronic heat exposure; high risk to public health, urgent mitigation needed.",
  J18&lt;=50,"Significant heat stress; vulnerable populations at risk, interventions required.",
  J18&lt;=75,"Manageable heat levels; some risk for sensitive groups, monitoring advised.",
  J18&lt;=99,"Heat conditions generally safe; minor precautions for vulnerable populations.",
  J18=100,"Ideal heat conditions; minimal health risk, highly resilient urban environment."
)</f>
        <v>Ideal heat conditions; minimal health risk, highly resilient urban environment.</v>
      </c>
    </row>
    <row r="19" spans="1:11" ht="14.25" customHeight="1" x14ac:dyDescent="0.25">
      <c r="A19" s="3" t="s">
        <v>11</v>
      </c>
      <c r="B19" s="3">
        <v>23.86</v>
      </c>
      <c r="C19" s="3">
        <v>36.527328392588046</v>
      </c>
      <c r="D19" s="3">
        <v>29.582332301389169</v>
      </c>
      <c r="E19" s="3">
        <v>27.41</v>
      </c>
      <c r="F19" s="3">
        <v>80.989999999999995</v>
      </c>
      <c r="G19" s="3">
        <v>81.34</v>
      </c>
      <c r="H19" s="3">
        <v>87.428314856827981</v>
      </c>
      <c r="I19" s="3">
        <v>30.79</v>
      </c>
      <c r="J19" s="3">
        <v>96</v>
      </c>
      <c r="K19" s="14" t="str" cm="1">
        <f t="array" ref="K19">_xlfn.IFS(
  J19&lt;=25,"Severe chronic heat exposure; high risk to public health, urgent mitigation needed.",
  J19&lt;=50,"Significant heat stress; vulnerable populations at risk, interventions required.",
  J19&lt;=75,"Manageable heat levels; some risk for sensitive groups, monitoring advised.",
  J19&lt;=99,"Heat conditions generally safe; minor precautions for vulnerable populations.",
  J19=100,"Ideal heat conditions; minimal health risk, highly resilient urban environment."
)</f>
        <v>Heat conditions generally safe; minor precautions for vulnerable populations.</v>
      </c>
    </row>
    <row r="20" spans="1:11" ht="14.25" customHeight="1" x14ac:dyDescent="0.25">
      <c r="A20" s="3" t="s">
        <v>12</v>
      </c>
      <c r="B20" s="3">
        <v>23.19</v>
      </c>
      <c r="C20" s="3">
        <v>37.283583187652674</v>
      </c>
      <c r="D20" s="3">
        <v>28.410164433765523</v>
      </c>
      <c r="E20" s="3">
        <v>27.76</v>
      </c>
      <c r="F20" s="3">
        <v>76.2</v>
      </c>
      <c r="G20" s="3">
        <v>81.97</v>
      </c>
      <c r="H20" s="3">
        <v>87.788883652936534</v>
      </c>
      <c r="I20" s="3">
        <v>30.99</v>
      </c>
      <c r="J20" s="3">
        <v>96</v>
      </c>
      <c r="K20" s="14" t="str" cm="1">
        <f t="array" ref="K20">_xlfn.IFS(
  J20&lt;=25,"Severe chronic heat exposure; high risk to public health, urgent mitigation needed.",
  J20&lt;=50,"Significant heat stress; vulnerable populations at risk, interventions required.",
  J20&lt;=75,"Manageable heat levels; some risk for sensitive groups, monitoring advised.",
  J20&lt;=99,"Heat conditions generally safe; minor precautions for vulnerable populations.",
  J20=100,"Ideal heat conditions; minimal health risk, highly resilient urban environment."
)</f>
        <v>Heat conditions generally safe; minor precautions for vulnerable populations.</v>
      </c>
    </row>
    <row r="21" spans="1:11" ht="14.25" customHeight="1" x14ac:dyDescent="0.25">
      <c r="A21" s="3" t="s">
        <v>13</v>
      </c>
      <c r="B21" s="3">
        <v>7.57</v>
      </c>
      <c r="C21" s="3">
        <v>15.153415082678176</v>
      </c>
      <c r="D21" s="3">
        <v>10.412649942004085</v>
      </c>
      <c r="E21" s="3">
        <v>13.19</v>
      </c>
      <c r="F21" s="3">
        <v>68.709999999999994</v>
      </c>
      <c r="G21" s="3">
        <v>55.74</v>
      </c>
      <c r="H21" s="3">
        <v>55.74</v>
      </c>
      <c r="I21" s="3">
        <v>13.19</v>
      </c>
      <c r="J21" s="3">
        <v>100</v>
      </c>
      <c r="K21" s="14" t="str" cm="1">
        <f t="array" ref="K21">_xlfn.IFS(
  J21&lt;=25,"Severe chronic heat exposure; high risk to public health, urgent mitigation needed.",
  J21&lt;=50,"Significant heat stress; vulnerable populations at risk, interventions required.",
  J21&lt;=75,"Manageable heat levels; some risk for sensitive groups, monitoring advised.",
  J21&lt;=99,"Heat conditions generally safe; minor precautions for vulnerable populations.",
  J21=100,"Ideal heat conditions; minimal health risk, highly resilient urban environment."
)</f>
        <v>Ideal heat conditions; minimal health risk, highly resilient urban environment.</v>
      </c>
    </row>
    <row r="22" spans="1:11" ht="14.25" customHeight="1" x14ac:dyDescent="0.25">
      <c r="A22" s="3" t="s">
        <v>14</v>
      </c>
      <c r="B22" s="3">
        <v>8.85</v>
      </c>
      <c r="C22" s="3">
        <v>14.323170893700194</v>
      </c>
      <c r="D22" s="3">
        <v>11.358279379256592</v>
      </c>
      <c r="E22" s="3">
        <v>12.33</v>
      </c>
      <c r="F22" s="3">
        <v>79.3</v>
      </c>
      <c r="G22" s="3">
        <v>54.19</v>
      </c>
      <c r="H22" s="3">
        <v>54.19</v>
      </c>
      <c r="I22" s="3">
        <v>12.33</v>
      </c>
      <c r="J22" s="3">
        <v>100</v>
      </c>
      <c r="K22" s="14" t="str" cm="1">
        <f t="array" ref="K22">_xlfn.IFS(
  J22&lt;=25,"Severe chronic heat exposure; high risk to public health, urgent mitigation needed.",
  J22&lt;=50,"Significant heat stress; vulnerable populations at risk, interventions required.",
  J22&lt;=75,"Manageable heat levels; some risk for sensitive groups, monitoring advised.",
  J22&lt;=99,"Heat conditions generally safe; minor precautions for vulnerable populations.",
  J22=100,"Ideal heat conditions; minimal health risk, highly resilient urban environment."
)</f>
        <v>Ideal heat conditions; minimal health risk, highly resilient urban environment.</v>
      </c>
    </row>
    <row r="23" spans="1:11" ht="14.25" customHeight="1" x14ac:dyDescent="0.25">
      <c r="A23" s="3" t="s">
        <v>15</v>
      </c>
      <c r="B23" s="3">
        <v>16.32</v>
      </c>
      <c r="C23" s="3">
        <v>23.866428848847928</v>
      </c>
      <c r="D23" s="3">
        <v>18.544156989565426</v>
      </c>
      <c r="E23" s="3">
        <v>20.34</v>
      </c>
      <c r="F23" s="3">
        <v>77.7</v>
      </c>
      <c r="G23" s="3">
        <v>68.61</v>
      </c>
      <c r="H23" s="3">
        <v>68.61</v>
      </c>
      <c r="I23" s="3">
        <v>20.34</v>
      </c>
      <c r="J23" s="3">
        <v>100</v>
      </c>
      <c r="K23" s="14" t="str" cm="1">
        <f t="array" ref="K23">_xlfn.IFS(
  J23&lt;=25,"Severe chronic heat exposure; high risk to public health, urgent mitigation needed.",
  J23&lt;=50,"Significant heat stress; vulnerable populations at risk, interventions required.",
  J23&lt;=75,"Manageable heat levels; some risk for sensitive groups, monitoring advised.",
  J23&lt;=99,"Heat conditions generally safe; minor precautions for vulnerable populations.",
  J23=100,"Ideal heat conditions; minimal health risk, highly resilient urban environment."
)</f>
        <v>Ideal heat conditions; minimal health risk, highly resilient urban environment.</v>
      </c>
    </row>
    <row r="24" spans="1:11" ht="14.25" customHeight="1" x14ac:dyDescent="0.25"/>
    <row r="25" spans="1:11" ht="14.25" customHeight="1" x14ac:dyDescent="0.25">
      <c r="A25" s="17" t="s">
        <v>3</v>
      </c>
      <c r="B25" s="17" t="s">
        <v>74</v>
      </c>
      <c r="C25" s="17" t="s">
        <v>75</v>
      </c>
      <c r="D25" s="17" t="s">
        <v>76</v>
      </c>
      <c r="E25" s="17" t="s">
        <v>77</v>
      </c>
      <c r="F25" s="17" t="s">
        <v>78</v>
      </c>
      <c r="G25" s="17" t="s">
        <v>1</v>
      </c>
      <c r="H25" s="17" t="s">
        <v>2</v>
      </c>
      <c r="I25" s="18" t="s">
        <v>62</v>
      </c>
    </row>
    <row r="26" spans="1:11" ht="14.25" customHeight="1" x14ac:dyDescent="0.3">
      <c r="A26" s="10" t="s">
        <v>67</v>
      </c>
      <c r="B26" s="10" t="s">
        <v>79</v>
      </c>
      <c r="C26" s="10">
        <v>3153386</v>
      </c>
      <c r="D26" s="10">
        <v>100</v>
      </c>
      <c r="E26" s="10">
        <v>100</v>
      </c>
      <c r="F26" s="10">
        <v>85</v>
      </c>
      <c r="G26" s="19">
        <v>96.25</v>
      </c>
      <c r="H26" s="10" t="str">
        <f>IF(G26&lt;=25,"Critical",
 IF(G26&lt;=50,"Deficient",
 IF(G26&lt;=75,"Developing",
 IF(G26&lt;=99,"Well-Served",
 IF(G26=100,"Exemplary","")))))</f>
        <v>Well-Served</v>
      </c>
      <c r="I26" s="3" t="str" cm="1">
        <f t="array" ref="I26">_xlfn.IFS(
  F26&lt;=25,"Critical water and sanitation deficits, urgent action needed.",
  F26&lt;=50,"Major gaps in services, significant health risks.",
  F26&lt;=75,"Partial progress, but service gaps remain.",
  F26&lt;=99,"Functional systems, most residents have access, with generally low health risks.",
  F26=100,"Exemplary coverage and sustainable management."
)</f>
        <v>Functional systems, most residents have access, with generally low health risks.</v>
      </c>
    </row>
    <row r="27" spans="1:11" ht="14.25" customHeight="1" x14ac:dyDescent="0.3">
      <c r="A27" s="10" t="s">
        <v>9</v>
      </c>
      <c r="B27" s="10" t="s">
        <v>80</v>
      </c>
      <c r="C27" s="10">
        <v>3769495</v>
      </c>
      <c r="D27" s="10">
        <v>100</v>
      </c>
      <c r="E27" s="10">
        <v>100</v>
      </c>
      <c r="F27" s="10">
        <v>95</v>
      </c>
      <c r="G27" s="19">
        <v>98.75</v>
      </c>
      <c r="H27" s="10" t="str">
        <f t="shared" ref="H27:H35" si="0">IF(G27&lt;=25,"Critical",
 IF(G27&lt;=50,"Deficient",
 IF(G27&lt;=75,"Developing",
 IF(G27&lt;=99,"Well-Served",
 IF(G27=100,"Exemplary","")))))</f>
        <v>Well-Served</v>
      </c>
      <c r="I27" s="3" t="str" cm="1">
        <f t="array" ref="I27">_xlfn.IFS(
  F27&lt;=25,"Critical water and sanitation deficits, urgent action needed.",
  F27&lt;=50,"Major gaps in services, significant health risks.",
  F27&lt;=75,"Partial progress, but service gaps remain.",
  F27&lt;=99,"Functional systems, most residents have access, with generally low health risks.",
  F27=100,"Exemplary coverage and sustainable management."
)</f>
        <v>Functional systems, most residents have access, with generally low health risks.</v>
      </c>
    </row>
    <row r="28" spans="1:11" ht="14.25" customHeight="1" x14ac:dyDescent="0.3">
      <c r="A28" s="10" t="s">
        <v>68</v>
      </c>
      <c r="B28" s="10" t="s">
        <v>81</v>
      </c>
      <c r="C28" s="10">
        <v>20600000</v>
      </c>
      <c r="D28" s="10">
        <v>75</v>
      </c>
      <c r="E28" s="10">
        <v>89</v>
      </c>
      <c r="F28" s="10">
        <v>78</v>
      </c>
      <c r="G28" s="19">
        <v>73.3</v>
      </c>
      <c r="H28" s="10" t="str">
        <f t="shared" si="0"/>
        <v>Developing</v>
      </c>
      <c r="I28" s="3" t="str" cm="1">
        <f t="array" ref="I28">_xlfn.IFS(
  F28&lt;=25,"Critical water and sanitation deficits, urgent action needed.",
  F28&lt;=50,"Major gaps in services, significant health risks.",
  F28&lt;=75,"Partial progress, but service gaps remain.",
  F28&lt;=99,"Functional systems, most residents have access, with generally low health risks.",
  F28=100,"Exemplary coverage and sustainable management."
)</f>
        <v>Functional systems, most residents have access, with generally low health risks.</v>
      </c>
    </row>
    <row r="29" spans="1:11" ht="14.25" customHeight="1" x14ac:dyDescent="0.3">
      <c r="A29" s="10" t="s">
        <v>10</v>
      </c>
      <c r="B29" s="10" t="s">
        <v>82</v>
      </c>
      <c r="C29" s="10">
        <v>30291000</v>
      </c>
      <c r="D29" s="10">
        <v>40</v>
      </c>
      <c r="E29" s="10">
        <v>82</v>
      </c>
      <c r="F29" s="10">
        <v>60</v>
      </c>
      <c r="G29" s="19">
        <v>59.7</v>
      </c>
      <c r="H29" s="10" t="str">
        <f t="shared" si="0"/>
        <v>Developing</v>
      </c>
      <c r="I29" s="3" t="str" cm="1">
        <f t="array" ref="I29">_xlfn.IFS(
  F29&lt;=25,"Critical water and sanitation deficits, urgent action needed.",
  F29&lt;=50,"Major gaps in services, significant health risks.",
  F29&lt;=75,"Partial progress, but service gaps remain.",
  F29&lt;=99,"Functional systems, most residents have access, with generally low health risks.",
  F29=100,"Exemplary coverage and sustainable management."
)</f>
        <v>Partial progress, but service gaps remain.</v>
      </c>
    </row>
    <row r="30" spans="1:11" ht="14.25" customHeight="1" x14ac:dyDescent="0.3">
      <c r="A30" s="10" t="s">
        <v>69</v>
      </c>
      <c r="B30" s="10" t="s">
        <v>83</v>
      </c>
      <c r="C30" s="10">
        <v>15710600</v>
      </c>
      <c r="D30" s="10">
        <v>99</v>
      </c>
      <c r="E30" s="10">
        <v>99</v>
      </c>
      <c r="F30" s="10">
        <v>73</v>
      </c>
      <c r="G30" s="19">
        <v>90.35</v>
      </c>
      <c r="H30" s="10" t="str">
        <f t="shared" si="0"/>
        <v>Well-Served</v>
      </c>
      <c r="I30" s="3" t="str" cm="1">
        <f t="array" ref="I30">_xlfn.IFS(
  F30&lt;=25,"Critical water and sanitation deficits, urgent action needed.",
  F30&lt;=50,"Major gaps in services, significant health risks.",
  F30&lt;=75,"Partial progress, but service gaps remain.",
  F30&lt;=99,"Functional systems, most residents have access, with generally low health risks.",
  F30=100,"Exemplary coverage and sustainable management."
)</f>
        <v>Partial progress, but service gaps remain.</v>
      </c>
    </row>
    <row r="31" spans="1:11" ht="14.25" customHeight="1" x14ac:dyDescent="0.3">
      <c r="A31" s="10" t="s">
        <v>11</v>
      </c>
      <c r="B31" s="10" t="s">
        <v>84</v>
      </c>
      <c r="C31" s="10">
        <v>15060000</v>
      </c>
      <c r="D31" s="10">
        <v>29</v>
      </c>
      <c r="E31" s="10">
        <v>28</v>
      </c>
      <c r="F31" s="10">
        <v>23</v>
      </c>
      <c r="G31" s="19">
        <v>23.4</v>
      </c>
      <c r="H31" s="10" t="str">
        <f t="shared" si="0"/>
        <v>Critical</v>
      </c>
      <c r="I31" s="3" t="str" cm="1">
        <f t="array" ref="I31">_xlfn.IFS(
  F31&lt;=25,"Critical water and sanitation deficits, urgent action needed.",
  F31&lt;=50,"Major gaps in services, significant health risks.",
  F31&lt;=75,"Partial progress, but service gaps remain.",
  F31&lt;=99,"Functional systems, most residents have access, with generally low health risks.",
  F31=100,"Exemplary coverage and sustainable management."
)</f>
        <v>Critical water and sanitation deficits, urgent action needed.</v>
      </c>
    </row>
    <row r="32" spans="1:11" ht="14.25" customHeight="1" x14ac:dyDescent="0.3">
      <c r="A32" s="10" t="s">
        <v>12</v>
      </c>
      <c r="B32" s="10" t="s">
        <v>85</v>
      </c>
      <c r="C32" s="10">
        <v>19025900</v>
      </c>
      <c r="D32" s="10">
        <v>44</v>
      </c>
      <c r="E32" s="10">
        <v>63</v>
      </c>
      <c r="F32" s="10">
        <v>68</v>
      </c>
      <c r="G32" s="19">
        <v>58.25</v>
      </c>
      <c r="H32" s="10" t="str">
        <f t="shared" si="0"/>
        <v>Developing</v>
      </c>
      <c r="I32" s="3" t="str" cm="1">
        <f t="array" ref="I32">_xlfn.IFS(
  F32&lt;=25,"Critical water and sanitation deficits, urgent action needed.",
  F32&lt;=50,"Major gaps in services, significant health risks.",
  F32&lt;=75,"Partial progress, but service gaps remain.",
  F32&lt;=99,"Functional systems, most residents have access, with generally low health risks.",
  F32=100,"Exemplary coverage and sustainable management."
)</f>
        <v>Partial progress, but service gaps remain.</v>
      </c>
    </row>
    <row r="33" spans="1:9" ht="14.25" customHeight="1" x14ac:dyDescent="0.3">
      <c r="A33" s="10" t="s">
        <v>13</v>
      </c>
      <c r="B33" s="10" t="s">
        <v>86</v>
      </c>
      <c r="C33" s="10">
        <v>8467513</v>
      </c>
      <c r="D33" s="10">
        <v>100</v>
      </c>
      <c r="E33" s="10">
        <v>100</v>
      </c>
      <c r="F33" s="10">
        <v>88</v>
      </c>
      <c r="G33" s="19">
        <v>95.95</v>
      </c>
      <c r="H33" s="10" t="str">
        <f t="shared" si="0"/>
        <v>Well-Served</v>
      </c>
      <c r="I33" s="3" t="str" cm="1">
        <f t="array" ref="I33">_xlfn.IFS(
  F33&lt;=25,"Critical water and sanitation deficits, urgent action needed.",
  F33&lt;=50,"Major gaps in services, significant health risks.",
  F33&lt;=75,"Partial progress, but service gaps remain.",
  F33&lt;=99,"Functional systems, most residents have access, with generally low health risks.",
  F33=100,"Exemplary coverage and sustainable management."
)</f>
        <v>Functional systems, most residents have access, with generally low health risks.</v>
      </c>
    </row>
    <row r="34" spans="1:9" ht="14.25" customHeight="1" x14ac:dyDescent="0.3">
      <c r="A34" s="10" t="s">
        <v>14</v>
      </c>
      <c r="B34" s="10" t="s">
        <v>87</v>
      </c>
      <c r="C34" s="10">
        <v>2165423</v>
      </c>
      <c r="D34" s="10">
        <v>100</v>
      </c>
      <c r="E34" s="10">
        <v>99</v>
      </c>
      <c r="F34" s="10">
        <v>91</v>
      </c>
      <c r="G34" s="19">
        <v>97.4</v>
      </c>
      <c r="H34" s="10" t="str">
        <f t="shared" si="0"/>
        <v>Well-Served</v>
      </c>
      <c r="I34" s="3" t="str" cm="1">
        <f t="array" ref="I34">_xlfn.IFS(
  F34&lt;=25,"Critical water and sanitation deficits, urgent action needed.",
  F34&lt;=50,"Major gaps in services, significant health risks.",
  F34&lt;=75,"Partial progress, but service gaps remain.",
  F34&lt;=99,"Functional systems, most residents have access, with generally low health risks.",
  F34=100,"Exemplary coverage and sustainable management."
)</f>
        <v>Functional systems, most residents have access, with generally low health risks.</v>
      </c>
    </row>
    <row r="35" spans="1:9" ht="14.25" customHeight="1" x14ac:dyDescent="0.3">
      <c r="A35" s="10" t="s">
        <v>28</v>
      </c>
      <c r="B35" s="10" t="s">
        <v>88</v>
      </c>
      <c r="C35" s="10">
        <v>12325232</v>
      </c>
      <c r="D35" s="10">
        <v>86</v>
      </c>
      <c r="E35" s="10">
        <v>79</v>
      </c>
      <c r="F35" s="10">
        <v>52</v>
      </c>
      <c r="G35" s="19">
        <v>75.05</v>
      </c>
      <c r="H35" s="10" t="str">
        <f t="shared" si="0"/>
        <v>Well-Served</v>
      </c>
      <c r="I35" s="3" t="str" cm="1">
        <f t="array" ref="I35">_xlfn.IFS(
  F35&lt;=25,"Critical water and sanitation deficits, urgent action needed.",
  F35&lt;=50,"Major gaps in services, significant health risks.",
  F35&lt;=75,"Partial progress, but service gaps remain.",
  F35&lt;=99,"Functional systems, most residents have access, with generally low health risks.",
  F35=100,"Exemplary coverage and sustainable management."
)</f>
        <v>Partial progress, but service gaps remain.</v>
      </c>
    </row>
    <row r="36" spans="1:9" ht="14.25" customHeight="1" x14ac:dyDescent="0.25"/>
    <row r="37" spans="1:9" ht="14.25" customHeight="1" x14ac:dyDescent="0.25">
      <c r="A37" s="15" t="s">
        <v>3</v>
      </c>
      <c r="B37" s="15" t="s">
        <v>0</v>
      </c>
      <c r="C37" s="15" t="s">
        <v>21</v>
      </c>
      <c r="D37" s="15" t="s">
        <v>22</v>
      </c>
      <c r="E37" s="15" t="s">
        <v>71</v>
      </c>
      <c r="F37" s="15" t="s">
        <v>72</v>
      </c>
      <c r="G37" s="4" t="s">
        <v>62</v>
      </c>
    </row>
    <row r="38" spans="1:9" ht="14.25" customHeight="1" x14ac:dyDescent="0.3">
      <c r="A38" s="16" t="s">
        <v>67</v>
      </c>
      <c r="B38" s="16">
        <v>3153386</v>
      </c>
      <c r="C38" s="16">
        <v>717</v>
      </c>
      <c r="D38" s="16">
        <v>4398</v>
      </c>
      <c r="E38" s="16">
        <v>80.400000000000006</v>
      </c>
      <c r="F38" s="16" t="s">
        <v>23</v>
      </c>
      <c r="G38" s="3" t="str" cm="1">
        <f t="array" ref="G38">_xlfn.IFS(
  E38=100,"Represents the ideal balance of urban density; optimal compactness supports accessibility and efficiency without health or space pressures.",
  E38&gt;=76,"Densities are within or close to the optimal range; health risks from density are minimal, though careful planning is needed.",
  E38&gt;=51,"Densities are workable but not ideal; localized crowding or inefficiency may occur and require monitoring.",
  E38&gt;=26,"Densities strain urban balance; either overcrowding or sprawl reduces livability and efficiency.",
  E38&gt;=1,"Severely unbalanced densities; extreme overcrowding or sprawl undermines public health, efficiency, and spatial equity."
)</f>
        <v>Densities are within or close to the optimal range; health risks from density are minimal, though careful planning is needed.</v>
      </c>
    </row>
    <row r="39" spans="1:9" ht="14.25" customHeight="1" x14ac:dyDescent="0.3">
      <c r="A39" s="16" t="s">
        <v>9</v>
      </c>
      <c r="B39" s="16">
        <v>3769495</v>
      </c>
      <c r="C39" s="16">
        <v>891</v>
      </c>
      <c r="D39" s="16">
        <v>4230.6000000000004</v>
      </c>
      <c r="E39" s="16">
        <v>81.400000000000006</v>
      </c>
      <c r="F39" s="16" t="s">
        <v>23</v>
      </c>
      <c r="G39" s="3" t="str" cm="1">
        <f t="array" ref="G39">_xlfn.IFS(
  E39=100,"Represents the ideal balance of urban density; optimal compactness supports accessibility and efficiency without health or space pressures.",
  E39&gt;=76,"Densities are within or close to the optimal range; health risks from density are minimal, though careful planning is needed.",
  E39&gt;=51,"Densities are workable but not ideal; localized crowding or inefficiency may occur and require monitoring.",
  E39&gt;=26,"Densities strain urban balance; either overcrowding or sprawl reduces livability and efficiency.",
  E39&gt;=1,"Severely unbalanced densities; extreme overcrowding or sprawl undermines public health, efficiency, and spatial equity."
)</f>
        <v>Densities are within or close to the optimal range; health risks from density are minimal, though careful planning is needed.</v>
      </c>
    </row>
    <row r="40" spans="1:9" ht="14.25" customHeight="1" x14ac:dyDescent="0.3">
      <c r="A40" s="16" t="s">
        <v>68</v>
      </c>
      <c r="B40" s="16">
        <v>22183000</v>
      </c>
      <c r="C40" s="16">
        <v>606</v>
      </c>
      <c r="D40" s="16">
        <v>36605.599999999999</v>
      </c>
      <c r="E40" s="16">
        <v>25.9</v>
      </c>
      <c r="F40" s="16" t="s">
        <v>26</v>
      </c>
      <c r="G40" s="3" t="str" cm="1">
        <f t="array" ref="G40">_xlfn.IFS(
  E40=100,"Represents the ideal balance of urban density; optimal compactness supports accessibility and efficiency without health or space pressures.",
  E40&gt;=76,"Densities are within or close to the optimal range; health risks from density are minimal, though careful planning is needed.",
  E40&gt;=51,"Densities are workable but not ideal; localized crowding or inefficiency may occur and require monitoring.",
  E40&gt;=26,"Densities strain urban balance; either overcrowding or sprawl reduces livability and efficiency.",
  E40&gt;=1,"Severely unbalanced densities; extreme overcrowding or sprawl undermines public health, efficiency, and spatial equity."
)</f>
        <v>Severely unbalanced densities; extreme overcrowding or sprawl undermines public health, efficiency, and spatial equity.</v>
      </c>
    </row>
    <row r="41" spans="1:9" ht="14.25" customHeight="1" x14ac:dyDescent="0.3">
      <c r="A41" s="16" t="s">
        <v>10</v>
      </c>
      <c r="B41" s="16">
        <v>30291000</v>
      </c>
      <c r="C41" s="16">
        <v>1484</v>
      </c>
      <c r="D41" s="16">
        <v>20411.7</v>
      </c>
      <c r="E41" s="16">
        <v>40.9</v>
      </c>
      <c r="F41" s="16" t="s">
        <v>24</v>
      </c>
      <c r="G41" s="3" t="str" cm="1">
        <f t="array" ref="G41">_xlfn.IFS(
  E41=100,"Represents the ideal balance of urban density; optimal compactness supports accessibility and efficiency without health or space pressures.",
  E41&gt;=76,"Densities are within or close to the optimal range; health risks from density are minimal, though careful planning is needed.",
  E41&gt;=51,"Densities are workable but not ideal; localized crowding or inefficiency may occur and require monitoring.",
  E41&gt;=26,"Densities strain urban balance; either overcrowding or sprawl reduces livability and efficiency.",
  E41&gt;=1,"Severely unbalanced densities; extreme overcrowding or sprawl undermines public health, efficiency, and spatial equity."
)</f>
        <v>Densities strain urban balance; either overcrowding or sprawl reduces livability and efficiency.</v>
      </c>
    </row>
    <row r="42" spans="1:9" ht="14.25" customHeight="1" x14ac:dyDescent="0.3">
      <c r="A42" s="16" t="s">
        <v>69</v>
      </c>
      <c r="B42" s="16">
        <v>15701602</v>
      </c>
      <c r="C42" s="16">
        <v>5343</v>
      </c>
      <c r="D42" s="16">
        <v>2938.7</v>
      </c>
      <c r="E42" s="16">
        <v>90.8</v>
      </c>
      <c r="F42" s="16" t="s">
        <v>73</v>
      </c>
      <c r="G42" s="3" t="str" cm="1">
        <f t="array" ref="G42">_xlfn.IFS(
  E42=100,"Represents the ideal balance of urban density; optimal compactness supports accessibility and efficiency without health or space pressures.",
  E42&gt;=76,"Densities are within or close to the optimal range; health risks from density are minimal, though careful planning is needed.",
  E42&gt;=51,"Densities are workable but not ideal; localized crowding or inefficiency may occur and require monitoring.",
  E42&gt;=26,"Densities strain urban balance; either overcrowding or sprawl reduces livability and efficiency.",
  E42&gt;=1,"Severely unbalanced densities; extreme overcrowding or sprawl undermines public health, efficiency, and spatial equity."
)</f>
        <v>Densities are within or close to the optimal range; health risks from density are minimal, though careful planning is needed.</v>
      </c>
    </row>
    <row r="43" spans="1:9" ht="14.25" customHeight="1" x14ac:dyDescent="0.3">
      <c r="A43" s="16" t="s">
        <v>11</v>
      </c>
      <c r="B43" s="16">
        <v>15600000</v>
      </c>
      <c r="C43" s="16">
        <v>1171</v>
      </c>
      <c r="D43" s="16">
        <v>13321.9</v>
      </c>
      <c r="E43" s="16">
        <v>51.9</v>
      </c>
      <c r="F43" s="16" t="s">
        <v>25</v>
      </c>
      <c r="G43" s="3" t="str" cm="1">
        <f t="array" ref="G43">_xlfn.IFS(
  E43=100,"Represents the ideal balance of urban density; optimal compactness supports accessibility and efficiency without health or space pressures.",
  E43&gt;=76,"Densities are within or close to the optimal range; health risks from density are minimal, though careful planning is needed.",
  E43&gt;=51,"Densities are workable but not ideal; localized crowding or inefficiency may occur and require monitoring.",
  E43&gt;=26,"Densities strain urban balance; either overcrowding or sprawl reduces livability and efficiency.",
  E43&gt;=1,"Severely unbalanced densities; extreme overcrowding or sprawl undermines public health, efficiency, and spatial equity."
)</f>
        <v>Densities are workable but not ideal; localized crowding or inefficiency may occur and require monitoring.</v>
      </c>
    </row>
    <row r="44" spans="1:9" ht="14.25" customHeight="1" x14ac:dyDescent="0.3">
      <c r="A44" s="16" t="s">
        <v>12</v>
      </c>
      <c r="B44" s="16">
        <v>1902590</v>
      </c>
      <c r="C44" s="16">
        <v>43.7</v>
      </c>
      <c r="D44" s="16">
        <v>43537.5</v>
      </c>
      <c r="E44" s="16">
        <v>21.4</v>
      </c>
      <c r="F44" s="16" t="s">
        <v>26</v>
      </c>
      <c r="G44" s="3" t="str" cm="1">
        <f t="array" ref="G44">_xlfn.IFS(
  E44=100,"Represents the ideal balance of urban density; optimal compactness supports accessibility and efficiency without health or space pressures.",
  E44&gt;=76,"Densities are within or close to the optimal range; health risks from density are minimal, though careful planning is needed.",
  E44&gt;=51,"Densities are workable but not ideal; localized crowding or inefficiency may occur and require monitoring.",
  E44&gt;=26,"Densities strain urban balance; either overcrowding or sprawl reduces livability and efficiency.",
  E44&gt;=1,"Severely unbalanced densities; extreme overcrowding or sprawl undermines public health, efficiency, and spatial equity."
)</f>
        <v>Severely unbalanced densities; extreme overcrowding or sprawl undermines public health, efficiency, and spatial equity.</v>
      </c>
    </row>
    <row r="45" spans="1:9" ht="14.25" customHeight="1" x14ac:dyDescent="0.3">
      <c r="A45" s="16" t="s">
        <v>13</v>
      </c>
      <c r="B45" s="16">
        <v>8467513</v>
      </c>
      <c r="C45" s="16">
        <v>789</v>
      </c>
      <c r="D45" s="16">
        <v>10732</v>
      </c>
      <c r="E45" s="16">
        <v>57.5</v>
      </c>
      <c r="F45" s="16" t="s">
        <v>25</v>
      </c>
      <c r="G45" s="3" t="str" cm="1">
        <f t="array" ref="G45">_xlfn.IFS(
  E45=100,"Represents the ideal balance of urban density; optimal compactness supports accessibility and efficiency without health or space pressures.",
  E45&gt;=76,"Densities are within or close to the optimal range; health risks from density are minimal, though careful planning is needed.",
  E45&gt;=51,"Densities are workable but not ideal; localized crowding or inefficiency may occur and require monitoring.",
  E45&gt;=26,"Densities strain urban balance; either overcrowding or sprawl reduces livability and efficiency.",
  E45&gt;=1,"Severely unbalanced densities; extreme overcrowding or sprawl undermines public health, efficiency, and spatial equity."
)</f>
        <v>Densities are workable but not ideal; localized crowding or inefficiency may occur and require monitoring.</v>
      </c>
    </row>
    <row r="46" spans="1:9" ht="14.25" customHeight="1" x14ac:dyDescent="0.3">
      <c r="A46" s="16" t="s">
        <v>14</v>
      </c>
      <c r="B46" s="16">
        <v>2165423</v>
      </c>
      <c r="C46" s="16">
        <v>1054</v>
      </c>
      <c r="D46" s="16">
        <v>2054.5</v>
      </c>
      <c r="E46" s="16">
        <v>100</v>
      </c>
      <c r="F46" s="16" t="s">
        <v>27</v>
      </c>
      <c r="G46" s="3" t="str" cm="1">
        <f t="array" ref="G46">_xlfn.IFS(
  E46=100,"Represents the ideal balance of urban density; optimal compactness supports accessibility and efficiency without health or space pressures.",
  E46&gt;=76,"Densities are within or close to the optimal range; health risks from density are minimal, though careful planning is needed.",
  E46&gt;=51,"Densities are workable but not ideal; localized crowding or inefficiency may occur and require monitoring.",
  E46&gt;=26,"Densities strain urban balance; either overcrowding or sprawl reduces livability and efficiency.",
  E46&gt;=1,"Severely unbalanced densities; extreme overcrowding or sprawl undermines public health, efficiency, and spatial equity."
)</f>
        <v>Represents the ideal balance of urban density; optimal compactness supports accessibility and efficiency without health or space pressures.</v>
      </c>
    </row>
    <row r="47" spans="1:9" ht="14.25" customHeight="1" x14ac:dyDescent="0.3">
      <c r="A47" s="16" t="s">
        <v>28</v>
      </c>
      <c r="B47" s="16">
        <v>12325232</v>
      </c>
      <c r="C47" s="16">
        <v>1521</v>
      </c>
      <c r="D47" s="16">
        <v>8103.4</v>
      </c>
      <c r="E47" s="16">
        <v>64.7</v>
      </c>
      <c r="F47" s="16" t="s">
        <v>25</v>
      </c>
      <c r="G47" s="3" t="str" cm="1">
        <f t="array" ref="G47">_xlfn.IFS(
  E47=100,"Represents the ideal balance of urban density; optimal compactness supports accessibility and efficiency without health or space pressures.",
  E47&gt;=76,"Densities are within or close to the optimal range; health risks from density are minimal, though careful planning is needed.",
  E47&gt;=51,"Densities are workable but not ideal; localized crowding or inefficiency may occur and require monitoring.",
  E47&gt;=26,"Densities strain urban balance; either overcrowding or sprawl reduces livability and efficiency.",
  E47&gt;=1,"Severely unbalanced densities; extreme overcrowding or sprawl undermines public health, efficiency, and spatial equity."
)</f>
        <v>Densities are workable but not ideal; localized crowding or inefficiency may occur and require monitoring.</v>
      </c>
    </row>
    <row r="48" spans="1:9" ht="14.25" customHeight="1" x14ac:dyDescent="0.25"/>
    <row r="49" spans="1:15" ht="14.25" customHeight="1" x14ac:dyDescent="0.3">
      <c r="A49" s="21" t="s">
        <v>3</v>
      </c>
      <c r="B49" s="21" t="s">
        <v>37</v>
      </c>
      <c r="C49" s="21" t="s">
        <v>39</v>
      </c>
      <c r="D49" s="21" t="s">
        <v>40</v>
      </c>
      <c r="E49" s="21" t="s">
        <v>41</v>
      </c>
      <c r="F49" s="21" t="s">
        <v>42</v>
      </c>
      <c r="G49" s="21" t="s">
        <v>43</v>
      </c>
      <c r="H49" s="21" t="s">
        <v>44</v>
      </c>
      <c r="I49" s="21" t="s">
        <v>45</v>
      </c>
      <c r="J49" s="21" t="s">
        <v>46</v>
      </c>
      <c r="K49" s="21" t="s">
        <v>47</v>
      </c>
      <c r="L49" s="21" t="s">
        <v>38</v>
      </c>
      <c r="M49" s="21" t="s">
        <v>48</v>
      </c>
      <c r="N49"/>
      <c r="O49"/>
    </row>
    <row r="50" spans="1:15" ht="14.25" customHeight="1" x14ac:dyDescent="0.3">
      <c r="A50" s="20" t="s">
        <v>67</v>
      </c>
      <c r="B50" s="20">
        <v>938</v>
      </c>
      <c r="C50" s="20">
        <v>18.98</v>
      </c>
      <c r="D50" s="20">
        <v>63.27</v>
      </c>
      <c r="E50" s="20" t="s">
        <v>89</v>
      </c>
      <c r="F50" s="20" t="s">
        <v>90</v>
      </c>
      <c r="G50" s="20">
        <v>753</v>
      </c>
      <c r="H50" s="20">
        <v>18.8</v>
      </c>
      <c r="I50" s="20" t="s">
        <v>57</v>
      </c>
      <c r="J50" s="20" t="s">
        <v>58</v>
      </c>
      <c r="K50" s="20">
        <v>4005</v>
      </c>
      <c r="L50" s="20">
        <v>4943</v>
      </c>
      <c r="M50" s="20">
        <v>41.04</v>
      </c>
      <c r="N50"/>
      <c r="O50"/>
    </row>
    <row r="51" spans="1:15" ht="14.25" customHeight="1" x14ac:dyDescent="0.3">
      <c r="A51" s="20" t="s">
        <v>9</v>
      </c>
      <c r="B51" s="20">
        <v>93674</v>
      </c>
      <c r="C51" s="20">
        <v>64.05</v>
      </c>
      <c r="D51" s="20">
        <v>100</v>
      </c>
      <c r="E51" s="20" t="s">
        <v>50</v>
      </c>
      <c r="F51" s="20" t="s">
        <v>51</v>
      </c>
      <c r="G51" s="20">
        <v>10958</v>
      </c>
      <c r="H51" s="20">
        <v>66.489999999999995</v>
      </c>
      <c r="I51" s="20" t="s">
        <v>52</v>
      </c>
      <c r="J51" s="20" t="s">
        <v>53</v>
      </c>
      <c r="K51" s="20">
        <v>16480</v>
      </c>
      <c r="L51" s="20">
        <v>146245</v>
      </c>
      <c r="M51" s="20">
        <v>83.24</v>
      </c>
      <c r="N51"/>
      <c r="O51"/>
    </row>
    <row r="52" spans="1:15" ht="14.25" customHeight="1" x14ac:dyDescent="0.3">
      <c r="A52" s="20" t="s">
        <v>68</v>
      </c>
      <c r="B52" s="20">
        <v>25040</v>
      </c>
      <c r="C52" s="20">
        <v>62.85</v>
      </c>
      <c r="D52" s="20">
        <v>100</v>
      </c>
      <c r="E52" s="20" t="s">
        <v>50</v>
      </c>
      <c r="F52" s="20" t="s">
        <v>51</v>
      </c>
      <c r="G52" s="20">
        <v>2655</v>
      </c>
      <c r="H52" s="20">
        <v>18.190000000000001</v>
      </c>
      <c r="I52" s="20" t="s">
        <v>57</v>
      </c>
      <c r="J52" s="20" t="s">
        <v>58</v>
      </c>
      <c r="K52" s="20">
        <v>14596</v>
      </c>
      <c r="L52" s="20">
        <v>39844</v>
      </c>
      <c r="M52" s="20">
        <v>59.1</v>
      </c>
      <c r="N52"/>
      <c r="O52"/>
    </row>
    <row r="53" spans="1:15" ht="14.25" customHeight="1" x14ac:dyDescent="0.3">
      <c r="A53" s="20" t="s">
        <v>10</v>
      </c>
      <c r="B53" s="20">
        <v>130173</v>
      </c>
      <c r="C53" s="20">
        <v>75.77</v>
      </c>
      <c r="D53" s="20">
        <v>100</v>
      </c>
      <c r="E53" s="20" t="s">
        <v>50</v>
      </c>
      <c r="F53" s="20" t="s">
        <v>51</v>
      </c>
      <c r="G53" s="20">
        <v>24284</v>
      </c>
      <c r="H53" s="20">
        <v>59.45</v>
      </c>
      <c r="I53" s="20" t="s">
        <v>59</v>
      </c>
      <c r="J53" s="20" t="s">
        <v>92</v>
      </c>
      <c r="K53" s="20">
        <v>40849</v>
      </c>
      <c r="L53" s="20">
        <v>171795</v>
      </c>
      <c r="M53" s="20">
        <v>79.72</v>
      </c>
      <c r="N53"/>
      <c r="O53"/>
    </row>
    <row r="54" spans="1:15" ht="14.25" customHeight="1" x14ac:dyDescent="0.3">
      <c r="A54" s="20" t="s">
        <v>69</v>
      </c>
      <c r="B54" s="20">
        <v>253767</v>
      </c>
      <c r="C54" s="20">
        <v>41.32</v>
      </c>
      <c r="D54" s="20">
        <v>100</v>
      </c>
      <c r="E54" s="20" t="s">
        <v>50</v>
      </c>
      <c r="F54" s="20" t="s">
        <v>51</v>
      </c>
      <c r="G54" s="20">
        <v>30598</v>
      </c>
      <c r="H54" s="20">
        <v>23.47</v>
      </c>
      <c r="I54" s="20" t="s">
        <v>54</v>
      </c>
      <c r="J54" s="20" t="s">
        <v>55</v>
      </c>
      <c r="K54" s="20">
        <v>130359</v>
      </c>
      <c r="L54" s="20">
        <v>614155</v>
      </c>
      <c r="M54" s="20">
        <v>61.74</v>
      </c>
      <c r="N54"/>
      <c r="O54"/>
    </row>
    <row r="55" spans="1:15" ht="14.25" customHeight="1" x14ac:dyDescent="0.3">
      <c r="A55" s="20" t="s">
        <v>11</v>
      </c>
      <c r="B55" s="20">
        <v>22136</v>
      </c>
      <c r="C55" s="20">
        <v>33.32</v>
      </c>
      <c r="D55" s="20">
        <v>100</v>
      </c>
      <c r="E55" s="20" t="s">
        <v>50</v>
      </c>
      <c r="F55" s="20" t="s">
        <v>51</v>
      </c>
      <c r="G55" s="20">
        <v>9819</v>
      </c>
      <c r="H55" s="20">
        <v>24.82</v>
      </c>
      <c r="I55" s="20" t="s">
        <v>54</v>
      </c>
      <c r="J55" s="20" t="s">
        <v>55</v>
      </c>
      <c r="K55" s="20">
        <v>39562</v>
      </c>
      <c r="L55" s="20">
        <v>66434</v>
      </c>
      <c r="M55" s="20">
        <v>62.41</v>
      </c>
      <c r="N55"/>
      <c r="O55"/>
    </row>
    <row r="56" spans="1:15" ht="14.25" customHeight="1" x14ac:dyDescent="0.3">
      <c r="A56" s="20" t="s">
        <v>12</v>
      </c>
      <c r="B56" s="20">
        <v>222</v>
      </c>
      <c r="C56" s="20">
        <v>6.03</v>
      </c>
      <c r="D56" s="20">
        <v>20.100000000000001</v>
      </c>
      <c r="E56" s="20" t="s">
        <v>56</v>
      </c>
      <c r="F56" s="20" t="s">
        <v>91</v>
      </c>
      <c r="G56" s="20">
        <v>340</v>
      </c>
      <c r="H56" s="20">
        <v>9.82</v>
      </c>
      <c r="I56" s="20" t="s">
        <v>57</v>
      </c>
      <c r="J56" s="20" t="s">
        <v>58</v>
      </c>
      <c r="K56" s="20">
        <v>3461</v>
      </c>
      <c r="L56" s="20">
        <v>3683</v>
      </c>
      <c r="M56" s="20">
        <v>14.96</v>
      </c>
      <c r="N56"/>
      <c r="O56"/>
    </row>
    <row r="57" spans="1:15" ht="14.25" customHeight="1" x14ac:dyDescent="0.3">
      <c r="A57" s="20" t="s">
        <v>13</v>
      </c>
      <c r="B57" s="20">
        <v>49716</v>
      </c>
      <c r="C57" s="20">
        <v>48.72</v>
      </c>
      <c r="D57" s="20">
        <v>100</v>
      </c>
      <c r="E57" s="20" t="s">
        <v>50</v>
      </c>
      <c r="F57" s="20" t="s">
        <v>51</v>
      </c>
      <c r="G57" s="20">
        <v>17785</v>
      </c>
      <c r="H57" s="20">
        <v>37.89</v>
      </c>
      <c r="I57" s="20" t="s">
        <v>54</v>
      </c>
      <c r="J57" s="20" t="s">
        <v>55</v>
      </c>
      <c r="K57" s="20">
        <v>46942</v>
      </c>
      <c r="L57" s="20">
        <v>102050</v>
      </c>
      <c r="M57" s="20">
        <v>68.94</v>
      </c>
      <c r="N57"/>
      <c r="O57"/>
    </row>
    <row r="58" spans="1:15" ht="14.25" customHeight="1" x14ac:dyDescent="0.3">
      <c r="A58" s="20" t="s">
        <v>14</v>
      </c>
      <c r="B58" s="20">
        <v>2705</v>
      </c>
      <c r="C58" s="20">
        <v>16.96</v>
      </c>
      <c r="D58" s="20">
        <v>56.53</v>
      </c>
      <c r="E58" s="20" t="s">
        <v>60</v>
      </c>
      <c r="F58" s="20" t="s">
        <v>61</v>
      </c>
      <c r="G58" s="20">
        <v>2855</v>
      </c>
      <c r="H58" s="20">
        <v>21.57</v>
      </c>
      <c r="I58" s="20" t="s">
        <v>54</v>
      </c>
      <c r="J58" s="20" t="s">
        <v>55</v>
      </c>
      <c r="K58" s="20">
        <v>13238</v>
      </c>
      <c r="L58" s="20">
        <v>15949</v>
      </c>
      <c r="M58" s="20">
        <v>39.049999999999997</v>
      </c>
      <c r="N58"/>
      <c r="O58"/>
    </row>
    <row r="59" spans="1:15" ht="14.25" customHeight="1" x14ac:dyDescent="0.3">
      <c r="A59" s="20" t="s">
        <v>49</v>
      </c>
      <c r="B59" s="20">
        <v>77410</v>
      </c>
      <c r="C59" s="20">
        <v>46.4</v>
      </c>
      <c r="D59" s="20">
        <v>100</v>
      </c>
      <c r="E59" s="20" t="s">
        <v>50</v>
      </c>
      <c r="F59" s="20" t="s">
        <v>51</v>
      </c>
      <c r="G59" s="20">
        <v>24456</v>
      </c>
      <c r="H59" s="20">
        <v>31.2</v>
      </c>
      <c r="I59" s="20" t="s">
        <v>54</v>
      </c>
      <c r="J59" s="20" t="s">
        <v>55</v>
      </c>
      <c r="K59" s="20">
        <v>78396</v>
      </c>
      <c r="L59" s="20">
        <v>166822</v>
      </c>
      <c r="M59" s="20">
        <v>65.599999999999994</v>
      </c>
      <c r="N59"/>
      <c r="O59"/>
    </row>
    <row r="60" spans="1:15" ht="14.25" customHeight="1" x14ac:dyDescent="0.25"/>
    <row r="61" spans="1:15" ht="14.25" customHeight="1" x14ac:dyDescent="0.25">
      <c r="A61" s="2" t="s">
        <v>3</v>
      </c>
      <c r="B61" s="2" t="s">
        <v>4</v>
      </c>
      <c r="C61" s="2" t="s">
        <v>5</v>
      </c>
      <c r="D61" s="2" t="s">
        <v>6</v>
      </c>
      <c r="E61" s="2" t="s">
        <v>7</v>
      </c>
      <c r="F61" s="2" t="s">
        <v>8</v>
      </c>
      <c r="G61" s="7" t="s">
        <v>93</v>
      </c>
      <c r="H61" s="8" t="s">
        <v>62</v>
      </c>
      <c r="I61" s="8" t="s">
        <v>63</v>
      </c>
    </row>
    <row r="62" spans="1:15" ht="14.25" customHeight="1" x14ac:dyDescent="0.3">
      <c r="A62" s="3" t="s">
        <v>67</v>
      </c>
      <c r="B62" s="10">
        <v>66</v>
      </c>
      <c r="C62" s="3">
        <v>100</v>
      </c>
      <c r="D62" s="20">
        <v>41.04</v>
      </c>
      <c r="E62" s="22">
        <v>80.400000000000006</v>
      </c>
      <c r="F62" s="19">
        <v>96.25</v>
      </c>
      <c r="G62" s="6">
        <f>ROUND(AVERAGE(B62:F62),0)</f>
        <v>77</v>
      </c>
      <c r="H62" s="3" t="str" cm="1">
        <f t="array" ref="H62">_xlfn.IFS(
  G62&lt;=25,"Scored poorly on most of the ELI submetrics. Fails multiple minimum standards set by international institutions.",
  G62&lt;=50,"Scored below average in most of ELI submetrics. Below safe thresholds set by international organizations and institutions.",
  G62&lt;=75,"Decently scored in the ELI submetrics. Meets some of the standards set by international organizations and institutions.",
  G62&lt;=99,"Scored above average on ELI submetrics. Close to targets set by international organizations and institutions.",
  G62=100,"Full marks on ELI submetrics. Meets or exceeds standards set by international organizations and institutions."
)</f>
        <v>Scored above average on ELI submetrics. Close to targets set by international organizations and institutions.</v>
      </c>
      <c r="I62" s="3" t="str" cm="1">
        <f t="array" ref="I62">_xlfn.IFS(
  G62&lt;=25,"High Health Risk Environment",
  G62&lt;=50,"Unhealthy",
  G62&lt;=75,"Needs Improvement",
  G62&lt;=99,"Healthy and Sustainable",
  G62=100,"Healthy and Fully Sustainable"
)</f>
        <v>Healthy and Sustainable</v>
      </c>
    </row>
    <row r="63" spans="1:15" ht="14.25" customHeight="1" x14ac:dyDescent="0.3">
      <c r="A63" s="3" t="s">
        <v>9</v>
      </c>
      <c r="B63" s="9">
        <v>83</v>
      </c>
      <c r="C63" s="3">
        <v>100</v>
      </c>
      <c r="D63" s="20">
        <v>83.24</v>
      </c>
      <c r="E63" s="22">
        <v>81.400000000000006</v>
      </c>
      <c r="F63" s="19">
        <v>98.75</v>
      </c>
      <c r="G63" s="6">
        <f t="shared" ref="G63:G71" si="1">ROUND(AVERAGE(B63:F63),0)</f>
        <v>89</v>
      </c>
      <c r="H63" s="3" t="str" cm="1">
        <f t="array" ref="H63">_xlfn.IFS(
  G63&lt;=25,"Scored poorly on most of the ELI submetrics. Fails multiple minimum standards set by international institutions.",
  G63&lt;=50,"Scored below average in most of ELI submetrics. Below safe thresholds set by international organizations and institutions.",
  G63&lt;=75,"Decently scored in the ELI submetrics. Meets some of the standards set by international organizations and institutions.",
  G63&lt;=99,"Scored above average on ELI submetrics. Close to targets set by international organizations and institutions.",
  G63=100,"Full marks on ELI submetrics. Meets or exceeds standards set by international organizations and institutions."
)</f>
        <v>Scored above average on ELI submetrics. Close to targets set by international organizations and institutions.</v>
      </c>
      <c r="I63" s="3" t="str" cm="1">
        <f t="array" ref="I63">_xlfn.IFS(
  G63&lt;=25,"High Health Risk Environment",
  G63&lt;=50,"Unhealthy",
  G63&lt;=75,"Needs Improvement",
  G63&lt;=99,"Healthy and Sustainable",
  G63=100,"Healthy and Fully Sustainable"
)</f>
        <v>Healthy and Sustainable</v>
      </c>
    </row>
    <row r="64" spans="1:15" ht="14.25" customHeight="1" x14ac:dyDescent="0.3">
      <c r="A64" s="3" t="s">
        <v>68</v>
      </c>
      <c r="B64" s="9">
        <v>16</v>
      </c>
      <c r="C64" s="3">
        <v>100</v>
      </c>
      <c r="D64" s="20">
        <v>59.1</v>
      </c>
      <c r="E64" s="22">
        <v>25.9</v>
      </c>
      <c r="F64" s="19">
        <v>73.3</v>
      </c>
      <c r="G64" s="6">
        <f t="shared" si="1"/>
        <v>55</v>
      </c>
      <c r="H64" s="3" t="str" cm="1">
        <f t="array" ref="H64">_xlfn.IFS(
  G64&lt;=25,"Scored poorly on most of the ELI submetrics. Fails multiple minimum standards set by international institutions.",
  G64&lt;=50,"Scored below average in most of ELI submetrics. Below safe thresholds set by international organizations and institutions.",
  G64&lt;=75,"Decently scored in the ELI submetrics. Meets some of the standards set by international organizations and institutions.",
  G64&lt;=99,"Scored above average on ELI submetrics. Close to targets set by international organizations and institutions.",
  G64=100,"Full marks on ELI submetrics. Meets or exceeds standards set by international organizations and institutions."
)</f>
        <v>Decently scored in the ELI submetrics. Meets some of the standards set by international organizations and institutions.</v>
      </c>
      <c r="I64" s="3" t="str" cm="1">
        <f t="array" ref="I64">_xlfn.IFS(
  G64&lt;=25,"High Health Risk Environment",
  G64&lt;=50,"Unhealthy",
  G64&lt;=75,"Needs Improvement",
  G64&lt;=99,"Healthy and Sustainable",
  G64=100,"Healthy and Fully Sustainable"
)</f>
        <v>Needs Improvement</v>
      </c>
    </row>
    <row r="65" spans="1:9" ht="14.25" customHeight="1" x14ac:dyDescent="0.3">
      <c r="A65" s="3" t="s">
        <v>10</v>
      </c>
      <c r="B65" s="9">
        <v>1</v>
      </c>
      <c r="C65" s="3">
        <v>100</v>
      </c>
      <c r="D65" s="20">
        <v>79.72</v>
      </c>
      <c r="E65" s="22">
        <v>40.9</v>
      </c>
      <c r="F65" s="19">
        <v>59.7</v>
      </c>
      <c r="G65" s="6">
        <f t="shared" si="1"/>
        <v>56</v>
      </c>
      <c r="H65" s="3" t="str" cm="1">
        <f t="array" ref="H65">_xlfn.IFS(
  G65&lt;=25,"Scored poorly on most of the ELI submetrics. Fails multiple minimum standards set by international institutions.",
  G65&lt;=50,"Scored below average in most of ELI submetrics. Below safe thresholds set by international organizations and institutions.",
  G65&lt;=75,"Decently scored in the ELI submetrics. Meets some of the standards set by international organizations and institutions.",
  G65&lt;=99,"Scored above average on ELI submetrics. Close to targets set by international organizations and institutions.",
  G65=100,"Full marks on ELI submetrics. Meets or exceeds standards set by international organizations and institutions."
)</f>
        <v>Decently scored in the ELI submetrics. Meets some of the standards set by international organizations and institutions.</v>
      </c>
      <c r="I65" s="3" t="str" cm="1">
        <f t="array" ref="I65">_xlfn.IFS(
  G65&lt;=25,"High Health Risk Environment",
  G65&lt;=50,"Unhealthy",
  G65&lt;=75,"Needs Improvement",
  G65&lt;=99,"Healthy and Sustainable",
  G65=100,"Healthy and Fully Sustainable"
)</f>
        <v>Needs Improvement</v>
      </c>
    </row>
    <row r="66" spans="1:9" ht="14.25" customHeight="1" x14ac:dyDescent="0.3">
      <c r="A66" s="3" t="s">
        <v>69</v>
      </c>
      <c r="B66" s="9">
        <v>53</v>
      </c>
      <c r="C66" s="3">
        <v>100</v>
      </c>
      <c r="D66" s="20">
        <v>61.74</v>
      </c>
      <c r="E66" s="22">
        <v>90.8</v>
      </c>
      <c r="F66" s="19">
        <v>90.35</v>
      </c>
      <c r="G66" s="6">
        <f t="shared" si="1"/>
        <v>79</v>
      </c>
      <c r="H66" s="3" t="str" cm="1">
        <f t="array" ref="H66">_xlfn.IFS(
  G66&lt;=25,"Scored poorly on most of the ELI submetrics. Fails multiple minimum standards set by international institutions.",
  G66&lt;=50,"Scored below average in most of ELI submetrics. Below safe thresholds set by international organizations and institutions.",
  G66&lt;=75,"Decently scored in the ELI submetrics. Meets some of the standards set by international organizations and institutions.",
  G66&lt;=99,"Scored above average on ELI submetrics. Close to targets set by international organizations and institutions.",
  G66=100,"Full marks on ELI submetrics. Meets or exceeds standards set by international organizations and institutions."
)</f>
        <v>Scored above average on ELI submetrics. Close to targets set by international organizations and institutions.</v>
      </c>
      <c r="I66" s="3" t="str" cm="1">
        <f t="array" ref="I66">_xlfn.IFS(
  G66&lt;=25,"High Health Risk Environment",
  G66&lt;=50,"Unhealthy",
  G66&lt;=75,"Needs Improvement",
  G66&lt;=99,"Healthy and Sustainable",
  G66=100,"Healthy and Fully Sustainable"
)</f>
        <v>Healthy and Sustainable</v>
      </c>
    </row>
    <row r="67" spans="1:9" ht="14.25" customHeight="1" x14ac:dyDescent="0.3">
      <c r="A67" s="3" t="s">
        <v>11</v>
      </c>
      <c r="B67" s="9">
        <v>18</v>
      </c>
      <c r="C67" s="3">
        <v>96</v>
      </c>
      <c r="D67" s="20">
        <v>62.41</v>
      </c>
      <c r="E67" s="22">
        <v>51.9</v>
      </c>
      <c r="F67" s="19">
        <v>23.4</v>
      </c>
      <c r="G67" s="6">
        <f t="shared" si="1"/>
        <v>50</v>
      </c>
      <c r="H67" s="3" t="str" cm="1">
        <f t="array" ref="H67">_xlfn.IFS(
  G67&lt;=25,"Scored poorly on most of the ELI submetrics. Fails multiple minimum standards set by international institutions.",
  G67&lt;=50,"Scored below average in most of ELI submetrics. Below safe thresholds set by international organizations and institutions.",
  G67&lt;=75,"Decently scored in the ELI submetrics. Meets some of the standards set by international organizations and institutions.",
  G67&lt;=99,"Scored above average on ELI submetrics. Close to targets set by international organizations and institutions.",
  G67=100,"Full marks on ELI submetrics. Meets or exceeds standards set by international organizations and institutions."
)</f>
        <v>Scored below average in most of ELI submetrics. Below safe thresholds set by international organizations and institutions.</v>
      </c>
      <c r="I67" s="3" t="str" cm="1">
        <f t="array" ref="I67">_xlfn.IFS(
  G67&lt;=25,"High Health Risk Environment",
  G67&lt;=50,"Unhealthy",
  G67&lt;=75,"Needs Improvement",
  G67&lt;=99,"Healthy and Sustainable",
  G67=100,"Healthy and Fully Sustainable"
)</f>
        <v>Unhealthy</v>
      </c>
    </row>
    <row r="68" spans="1:9" ht="14.25" customHeight="1" x14ac:dyDescent="0.3">
      <c r="A68" s="3" t="s">
        <v>12</v>
      </c>
      <c r="B68" s="9">
        <v>27</v>
      </c>
      <c r="C68" s="3">
        <v>96</v>
      </c>
      <c r="D68" s="20">
        <v>14.96</v>
      </c>
      <c r="E68" s="22">
        <v>21.4</v>
      </c>
      <c r="F68" s="19">
        <v>58.25</v>
      </c>
      <c r="G68" s="6">
        <f t="shared" si="1"/>
        <v>44</v>
      </c>
      <c r="H68" s="3" t="str" cm="1">
        <f t="array" ref="H68">_xlfn.IFS(
  G68&lt;=25,"Scored poorly on most of the ELI submetrics. Fails multiple minimum standards set by international institutions.",
  G68&lt;=50,"Scored below average in most of ELI submetrics. Below safe thresholds set by international organizations and institutions.",
  G68&lt;=75,"Decently scored in the ELI submetrics. Meets some of the standards set by international organizations and institutions.",
  G68&lt;=99,"Scored above average on ELI submetrics. Close to targets set by international organizations and institutions.",
  G68=100,"Full marks on ELI submetrics. Meets or exceeds standards set by international organizations and institutions."
)</f>
        <v>Scored below average in most of ELI submetrics. Below safe thresholds set by international organizations and institutions.</v>
      </c>
      <c r="I68" s="3" t="str" cm="1">
        <f t="array" ref="I68">_xlfn.IFS(
  G68&lt;=25,"High Health Risk Environment",
  G68&lt;=50,"Unhealthy",
  G68&lt;=75,"Needs Improvement",
  G68&lt;=99,"Healthy and Sustainable",
  G68=100,"Healthy and Fully Sustainable"
)</f>
        <v>Unhealthy</v>
      </c>
    </row>
    <row r="69" spans="1:9" ht="14.25" customHeight="1" x14ac:dyDescent="0.3">
      <c r="A69" s="3" t="s">
        <v>13</v>
      </c>
      <c r="B69" s="9">
        <v>93</v>
      </c>
      <c r="C69" s="3">
        <v>100</v>
      </c>
      <c r="D69" s="20">
        <v>68.94</v>
      </c>
      <c r="E69" s="22">
        <v>57.5</v>
      </c>
      <c r="F69" s="19">
        <v>95.95</v>
      </c>
      <c r="G69" s="6">
        <f t="shared" si="1"/>
        <v>83</v>
      </c>
      <c r="H69" s="3" t="str" cm="1">
        <f t="array" ref="H69">_xlfn.IFS(
  G69&lt;=25,"Scored poorly on most of the ELI submetrics. Fails multiple minimum standards set by international institutions.",
  G69&lt;=50,"Scored below average in most of ELI submetrics. Below safe thresholds set by international organizations and institutions.",
  G69&lt;=75,"Decently scored in the ELI submetrics. Meets some of the standards set by international organizations and institutions.",
  G69&lt;=99,"Scored above average on ELI submetrics. Close to targets set by international organizations and institutions.",
  G69=100,"Full marks on ELI submetrics. Meets or exceeds standards set by international organizations and institutions."
)</f>
        <v>Scored above average on ELI submetrics. Close to targets set by international organizations and institutions.</v>
      </c>
      <c r="I69" s="3" t="str" cm="1">
        <f t="array" ref="I69">_xlfn.IFS(
  G69&lt;=25,"High Health Risk Environment",
  G69&lt;=50,"Unhealthy",
  G69&lt;=75,"Needs Improvement",
  G69&lt;=99,"Healthy and Sustainable",
  G69=100,"Healthy and Fully Sustainable"
)</f>
        <v>Healthy and Sustainable</v>
      </c>
    </row>
    <row r="70" spans="1:9" ht="14.25" customHeight="1" x14ac:dyDescent="0.3">
      <c r="A70" s="3" t="s">
        <v>14</v>
      </c>
      <c r="B70" s="9">
        <v>77</v>
      </c>
      <c r="C70" s="3">
        <v>100</v>
      </c>
      <c r="D70" s="20">
        <v>39.049999999999997</v>
      </c>
      <c r="E70" s="22">
        <v>100</v>
      </c>
      <c r="F70" s="19">
        <v>97.4</v>
      </c>
      <c r="G70" s="6">
        <f t="shared" si="1"/>
        <v>83</v>
      </c>
      <c r="H70" s="3" t="str" cm="1">
        <f t="array" ref="H70">_xlfn.IFS(
  G70&lt;=25,"Scored poorly on most of the ELI submetrics. Fails multiple minimum standards set by international institutions.",
  G70&lt;=50,"Scored below average in most of ELI submetrics. Below safe thresholds set by international organizations and institutions.",
  G70&lt;=75,"Decently scored in the ELI submetrics. Meets some of the standards set by international organizations and institutions.",
  G70&lt;=99,"Scored above average on ELI submetrics. Close to targets set by international organizations and institutions.",
  G70=100,"Full marks on ELI submetrics. Meets or exceeds standards set by international organizations and institutions."
)</f>
        <v>Scored above average on ELI submetrics. Close to targets set by international organizations and institutions.</v>
      </c>
      <c r="I70" s="3" t="str" cm="1">
        <f t="array" ref="I70">_xlfn.IFS(
  G70&lt;=25,"High Health Risk Environment",
  G70&lt;=50,"Unhealthy",
  G70&lt;=75,"Needs Improvement",
  G70&lt;=99,"Healthy and Sustainable",
  G70=100,"Healthy and Fully Sustainable"
)</f>
        <v>Healthy and Sustainable</v>
      </c>
    </row>
    <row r="71" spans="1:9" ht="14.25" customHeight="1" x14ac:dyDescent="0.3">
      <c r="A71" s="3" t="s">
        <v>49</v>
      </c>
      <c r="B71" s="9">
        <v>67</v>
      </c>
      <c r="C71" s="3">
        <v>100</v>
      </c>
      <c r="D71" s="20">
        <v>65.599999999999994</v>
      </c>
      <c r="E71" s="22">
        <v>64.7</v>
      </c>
      <c r="F71" s="19">
        <v>75.05</v>
      </c>
      <c r="G71" s="6">
        <f t="shared" si="1"/>
        <v>74</v>
      </c>
      <c r="H71" s="3" t="str" cm="1">
        <f t="array" ref="H71">_xlfn.IFS(
  G71&lt;=25,"Scored poorly on most of the ELI submetrics. Fails multiple minimum standards set by international institutions.",
  G71&lt;=50,"Scored below average in most of ELI submetrics. Below safe thresholds set by international organizations and institutions.",
  G71&lt;=75,"Decently scored in the ELI submetrics. Meets some of the standards set by international organizations and institutions.",
  G71&lt;=99,"Scored above average on ELI submetrics. Close to targets set by international organizations and institutions.",
  G71=100,"Full marks on ELI submetrics. Meets or exceeds standards set by international organizations and institutions."
)</f>
        <v>Decently scored in the ELI submetrics. Meets some of the standards set by international organizations and institutions.</v>
      </c>
      <c r="I71" s="3" t="str" cm="1">
        <f t="array" ref="I71">_xlfn.IFS(
  G71&lt;=25,"High Health Risk Environment",
  G71&lt;=50,"Unhealthy",
  G71&lt;=75,"Needs Improvement",
  G71&lt;=99,"Healthy and Sustainable",
  G71=100,"Healthy and Fully Sustainable"
)</f>
        <v>Needs Improvement</v>
      </c>
    </row>
    <row r="72" spans="1:9" ht="14.25" customHeight="1" x14ac:dyDescent="0.25"/>
    <row r="73" spans="1:9" ht="14.25" customHeight="1" x14ac:dyDescent="0.25"/>
    <row r="74" spans="1:9" ht="14.25" customHeight="1" x14ac:dyDescent="0.25"/>
    <row r="75" spans="1:9" ht="14.25" customHeight="1" x14ac:dyDescent="0.25"/>
    <row r="76" spans="1:9" ht="14.25" customHeight="1" x14ac:dyDescent="0.25"/>
    <row r="77" spans="1:9" ht="14.25" customHeight="1" x14ac:dyDescent="0.25"/>
    <row r="78" spans="1:9" ht="14.25" customHeight="1" x14ac:dyDescent="0.25"/>
    <row r="79" spans="1:9" ht="14.25" customHeight="1" x14ac:dyDescent="0.25"/>
    <row r="80" spans="1:9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sortState xmlns:xlrd2="http://schemas.microsoft.com/office/spreadsheetml/2017/richdata2" ref="A50:M59">
    <sortCondition ref="A49:A59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 ANDREW BULAONG</cp:lastModifiedBy>
  <dcterms:modified xsi:type="dcterms:W3CDTF">2025-10-04T18:07:24Z</dcterms:modified>
</cp:coreProperties>
</file>