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\Documents\Files\Master Project\Scripts\outputs\"/>
    </mc:Choice>
  </mc:AlternateContent>
  <xr:revisionPtr revIDLastSave="0" documentId="8_{64937EB1-60F3-4E8C-819A-E05107A2C12B}" xr6:coauthVersionLast="47" xr6:coauthVersionMax="47" xr10:uidLastSave="{00000000-0000-0000-0000-000000000000}"/>
  <bookViews>
    <workbookView xWindow="11520" yWindow="0" windowWidth="11520" windowHeight="12360" xr2:uid="{810EA412-3A91-4D70-A0C1-AFDC3966B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E31" i="1" s="1"/>
  <c r="F39" i="1" a="1"/>
  <c r="F39" i="1" s="1"/>
  <c r="F40" i="1" s="1"/>
  <c r="C44" i="1"/>
  <c r="C45" i="1"/>
  <c r="C46" i="1"/>
  <c r="C47" i="1"/>
  <c r="C48" i="1"/>
  <c r="C49" i="1"/>
  <c r="C50" i="1"/>
  <c r="C43" i="1"/>
  <c r="F26" i="1" a="1"/>
  <c r="F26" i="1" s="1"/>
  <c r="F27" i="1" s="1"/>
  <c r="C31" i="1"/>
  <c r="C32" i="1"/>
  <c r="C33" i="1"/>
  <c r="C34" i="1"/>
  <c r="C35" i="1"/>
  <c r="C36" i="1"/>
  <c r="C37" i="1"/>
  <c r="C30" i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4" i="1"/>
  <c r="D4" i="1" s="1"/>
  <c r="B24" i="1"/>
  <c r="C24" i="1" s="1"/>
  <c r="D24" i="1" s="1"/>
  <c r="B21" i="1"/>
  <c r="C21" i="1" s="1"/>
  <c r="D21" i="1" s="1"/>
  <c r="C18" i="1"/>
  <c r="D18" i="1" s="1"/>
  <c r="C19" i="1"/>
  <c r="D19" i="1" s="1"/>
  <c r="C20" i="1"/>
  <c r="D20" i="1" s="1"/>
  <c r="C22" i="1"/>
  <c r="D22" i="1" s="1"/>
  <c r="C23" i="1"/>
  <c r="D23" i="1" s="1"/>
  <c r="C17" i="1"/>
  <c r="D17" i="1" s="1"/>
  <c r="D46" i="1" l="1"/>
  <c r="D48" i="1"/>
  <c r="D47" i="1"/>
  <c r="D45" i="1"/>
  <c r="D49" i="1"/>
  <c r="G40" i="1"/>
  <c r="D44" i="1"/>
  <c r="D50" i="1"/>
  <c r="D43" i="1"/>
  <c r="E35" i="1"/>
  <c r="E34" i="1"/>
  <c r="E36" i="1"/>
  <c r="E33" i="1"/>
  <c r="E30" i="1"/>
  <c r="E32" i="1"/>
  <c r="E37" i="1"/>
  <c r="G27" i="1"/>
  <c r="D37" i="1"/>
  <c r="D33" i="1"/>
  <c r="D32" i="1"/>
  <c r="D30" i="1"/>
  <c r="D36" i="1"/>
  <c r="D35" i="1"/>
  <c r="D34" i="1"/>
  <c r="D31" i="1"/>
  <c r="F1" i="1" a="1"/>
  <c r="F13" i="1" a="1"/>
  <c r="F13" i="1" s="1"/>
  <c r="F14" i="1" s="1"/>
  <c r="E47" i="1" l="1"/>
  <c r="E48" i="1"/>
  <c r="E49" i="1"/>
  <c r="E43" i="1"/>
  <c r="E44" i="1"/>
  <c r="E45" i="1"/>
  <c r="E46" i="1"/>
  <c r="E50" i="1"/>
  <c r="G2" i="1"/>
  <c r="F5" i="1" s="1"/>
  <c r="F1" i="1"/>
  <c r="F2" i="1" s="1"/>
  <c r="E20" i="1"/>
  <c r="E23" i="1"/>
  <c r="E24" i="1"/>
  <c r="E22" i="1"/>
  <c r="E17" i="1"/>
  <c r="E19" i="1"/>
  <c r="G14" i="1"/>
  <c r="G15" i="1" s="1"/>
  <c r="E21" i="1"/>
  <c r="E18" i="1"/>
  <c r="E9" i="1" l="1"/>
  <c r="E11" i="1"/>
  <c r="F11" i="1"/>
  <c r="F10" i="1"/>
  <c r="F9" i="1"/>
  <c r="F6" i="1"/>
  <c r="E7" i="1"/>
  <c r="E10" i="1"/>
  <c r="E8" i="1"/>
  <c r="E6" i="1"/>
  <c r="E4" i="1"/>
  <c r="F8" i="1"/>
  <c r="F7" i="1"/>
  <c r="F4" i="1"/>
  <c r="E5" i="1"/>
  <c r="F18" i="1"/>
  <c r="F22" i="1"/>
  <c r="F24" i="1"/>
  <c r="F19" i="1"/>
  <c r="F21" i="1"/>
  <c r="F23" i="1"/>
  <c r="F17" i="1"/>
  <c r="F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<sst xmlns="http://schemas.openxmlformats.org/spreadsheetml/2006/main" count="30" uniqueCount="17">
  <si>
    <t>epsilon</t>
  </si>
  <si>
    <t>bias delta</t>
  </si>
  <si>
    <t>Maximum loss</t>
  </si>
  <si>
    <t>bits</t>
  </si>
  <si>
    <t>maximum loss</t>
  </si>
  <si>
    <t>minimum accuracy degradation</t>
  </si>
  <si>
    <t>Minimum accuracy degradation</t>
  </si>
  <si>
    <t>Maximum accuracy degradation</t>
  </si>
  <si>
    <t>maximum accuracy degradation</t>
  </si>
  <si>
    <t>maximum accuracy degradation graph</t>
  </si>
  <si>
    <t>minimum accuracy degradation graph</t>
  </si>
  <si>
    <t>Minimum loss</t>
  </si>
  <si>
    <t>minimum loss</t>
  </si>
  <si>
    <t>maximum loss graph</t>
  </si>
  <si>
    <t>rounded estimate</t>
  </si>
  <si>
    <t>estimate</t>
  </si>
  <si>
    <t>minimum loss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</si>
</sst>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maximum accuracy degradation graph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Sheet1!$D$4:$D$11</c:f>
              <c:numCache>
                <c:formatCode>General</c:formatCode>
                <c:ptCount val="8"/>
                <c:pt idx="0">
                  <c:v>0.160000371932983</c:v>
                </c:pt>
                <c:pt idx="1">
                  <c:v>0.179997730255126</c:v>
                </c:pt>
                <c:pt idx="2">
                  <c:v>0.23000006675720203</c:v>
                </c:pt>
                <c:pt idx="3">
                  <c:v>0.17000203132629299</c:v>
                </c:pt>
                <c:pt idx="4">
                  <c:v>0.179997730255126</c:v>
                </c:pt>
                <c:pt idx="5">
                  <c:v>0.25000338554382301</c:v>
                </c:pt>
                <c:pt idx="6">
                  <c:v>0.179997730255126</c:v>
                </c:pt>
                <c:pt idx="7">
                  <c:v>0.179997730255126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A6-494A-BA55-F58FA794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346752"/>
        <c:axId val="225347232"/>
      </c:scatterChart>
      <c:valAx>
        <c:axId val="22534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47232"/>
        <c:crosses val="autoZero"/>
        <c:crossBetween val="midCat"/>
      </c:valAx>
      <c:valAx>
        <c:axId val="2253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34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Sheet1!$D$16</c:f>
              <c:strCache>
                <c:ptCount val="1"/>
                <c:pt idx="0">
                  <c:v>minimum accuracy degradation graph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Sheet1!$A$17:$A$24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Sheet1!$D$17:$D$24</c:f>
              <c:numCache>
                <c:formatCode>General</c:formatCode>
                <c:ptCount val="8"/>
                <c:pt idx="0">
                  <c:v>-0.77999664306640604</c:v>
                </c:pt>
                <c:pt idx="1">
                  <c:v>-1.38000083923339</c:v>
                </c:pt>
                <c:pt idx="2">
                  <c:v>-1.8800003623962398</c:v>
                </c:pt>
                <c:pt idx="3">
                  <c:v>-2.39999724388122</c:v>
                </c:pt>
                <c:pt idx="4">
                  <c:v>-2.8799994087219196</c:v>
                </c:pt>
                <c:pt idx="5">
                  <c:v>-3.7200017070770199</c:v>
                </c:pt>
                <c:pt idx="6">
                  <c:v>-3.7200017070770199</c:v>
                </c:pt>
                <c:pt idx="7">
                  <c:v>-4.1500015354156394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B7-4693-B24C-D2D6D97E7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26880"/>
        <c:axId val="1011458432"/>
      </c:scatterChart>
      <c:valAx>
        <c:axId val="17852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58432"/>
        <c:crosses val="autoZero"/>
        <c:crossBetween val="midCat"/>
      </c:valAx>
      <c:valAx>
        <c:axId val="10114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Sheet1!$C$29</c:f>
              <c:strCache>
                <c:ptCount val="1"/>
                <c:pt idx="0">
                  <c:v>maximum loss graph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Sheet1!$A$30:$A$37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Sheet1!$C$30:$C$37</c:f>
              <c:numCache>
                <c:formatCode>General</c:formatCode>
                <c:ptCount val="8"/>
                <c:pt idx="0">
                  <c:v>0.31242417950630097</c:v>
                </c:pt>
                <c:pt idx="1">
                  <c:v>0.33110636134147597</c:v>
                </c:pt>
                <c:pt idx="2">
                  <c:v>0.34975176711082395</c:v>
                </c:pt>
                <c:pt idx="3">
                  <c:v>0.37045380134582495</c:v>
                </c:pt>
                <c:pt idx="4">
                  <c:v>0.38727107305526698</c:v>
                </c:pt>
                <c:pt idx="5">
                  <c:v>0.40487104315757699</c:v>
                </c:pt>
                <c:pt idx="6">
                  <c:v>0.41780262846946697</c:v>
                </c:pt>
                <c:pt idx="7">
                  <c:v>0.43845528025627095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51-49B0-8211-60E097327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024336"/>
        <c:axId val="216026736"/>
      </c:scatterChart>
      <c:valAx>
        <c:axId val="21602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26736"/>
        <c:crosses val="autoZero"/>
        <c:crossBetween val="midCat"/>
      </c:valAx>
      <c:valAx>
        <c:axId val="2160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24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Sheet1!$C$42</c:f>
              <c:strCache>
                <c:ptCount val="1"/>
                <c:pt idx="0">
                  <c:v>minimum loss graph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Sheet1!$A$43:$A$50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Sheet1!$C$43:$C$50</c:f>
              <c:numCache>
                <c:formatCode>General</c:formatCode>
                <c:ptCount val="8"/>
                <c:pt idx="0">
                  <c:v>0.28834666819572397</c:v>
                </c:pt>
                <c:pt idx="1">
                  <c:v>0.28842236609458899</c:v>
                </c:pt>
                <c:pt idx="2">
                  <c:v>0.28828670592307998</c:v>
                </c:pt>
                <c:pt idx="3">
                  <c:v>0.28812082619666995</c:v>
                </c:pt>
                <c:pt idx="4">
                  <c:v>0.288179208946228</c:v>
                </c:pt>
                <c:pt idx="5">
                  <c:v>0.28820963711738495</c:v>
                </c:pt>
                <c:pt idx="6">
                  <c:v>0.28807186098098697</c:v>
                </c:pt>
                <c:pt idx="7">
                  <c:v>0.28828235478401099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2-4023-AA7F-16F689ACD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459392"/>
        <c:axId val="1011457952"/>
      </c:scatterChart>
      <c:valAx>
        <c:axId val="101145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57952"/>
        <c:crosses val="autoZero"/>
        <c:crossBetween val="midCat"/>
      </c:valAx>
      <c:valAx>
        <c:axId val="10114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45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0</xdr:row>
      <xdr:rowOff>11430</xdr:rowOff>
    </xdr:from>
    <xdr:to>
      <xdr:col>11</xdr:col>
      <xdr:colOff>594360</xdr:colOff>
      <xdr:row>10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0EEFDE4-A1A0-B0CC-BE37-F5FB1AF95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12</xdr:row>
      <xdr:rowOff>19050</xdr:rowOff>
    </xdr:from>
    <xdr:to>
      <xdr:col>11</xdr:col>
      <xdr:colOff>601980</xdr:colOff>
      <xdr:row>23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4012A7-570B-5A19-9D81-E9671B7EC3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</xdr:colOff>
      <xdr:row>24</xdr:row>
      <xdr:rowOff>19050</xdr:rowOff>
    </xdr:from>
    <xdr:to>
      <xdr:col>11</xdr:col>
      <xdr:colOff>601980</xdr:colOff>
      <xdr:row>36</xdr:row>
      <xdr:rowOff>160020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FE20EE4-DD49-9DAD-3B39-9BD38E18C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22860</xdr:colOff>
      <xdr:row>37</xdr:row>
      <xdr:rowOff>26670</xdr:rowOff>
    </xdr:from>
    <xdr:to>
      <xdr:col>11</xdr:col>
      <xdr:colOff>586740</xdr:colOff>
      <xdr:row>49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8471908-44E8-C5AB-8662-7397C154B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C4C6-20FA-47B1-9783-DA351907DB00}">
  <dimension ref="A1:G50"/>
  <sheetViews>
    <sheetView tabSelected="1" topLeftCell="A34" workbookViewId="0">
      <selection activeCell="F40" sqref="F40"/>
    </sheetView>
  </sheetViews>
  <sheetFormatPr defaultRowHeight="14.4" x14ac:dyDescent="0.3"/>
  <cols>
    <col min="6" max="6" width="12.6640625" bestFit="1" customWidth="1"/>
  </cols>
  <sheetData>
    <row r="1" spans="1:7" x14ac:dyDescent="0.3">
      <c r="A1" t="s">
        <v>7</v>
      </c>
      <c r="F1" cm="1">
        <f t="array" ref="F1:G1">LINEST(D4:D11,A4:A11,1)</f>
        <v>2.4998471850440108E-3</v>
      </c>
      <c r="G1">
        <v>0.18000028473990259</v>
      </c>
    </row>
    <row r="2" spans="1:7" x14ac:dyDescent="0.3">
      <c r="B2" t="s">
        <v>0</v>
      </c>
      <c r="C2">
        <v>0.05</v>
      </c>
      <c r="F2">
        <f>ROUND(F1,4)</f>
        <v>2.5000000000000001E-3</v>
      </c>
      <c r="G2">
        <f>ROUND(G1,3)</f>
        <v>0.18</v>
      </c>
    </row>
    <row r="3" spans="1:7" s="1" customFormat="1" ht="72" x14ac:dyDescent="0.3">
      <c r="A3" s="1" t="s">
        <v>3</v>
      </c>
      <c r="B3" s="1" t="s">
        <v>8</v>
      </c>
      <c r="D3" s="1" t="s">
        <v>9</v>
      </c>
      <c r="E3" s="1" t="s">
        <v>15</v>
      </c>
      <c r="F3" s="1" t="s">
        <v>14</v>
      </c>
    </row>
    <row r="4" spans="1:7" x14ac:dyDescent="0.3">
      <c r="A4">
        <v>1</v>
      </c>
      <c r="B4">
        <v>1.1000037193298301E-3</v>
      </c>
      <c r="C4">
        <f>B4*100</f>
        <v>0.11000037193298301</v>
      </c>
      <c r="D4">
        <f>C4+$C$2</f>
        <v>0.160000371932983</v>
      </c>
      <c r="E4">
        <f>$G$1+$F$1*A4</f>
        <v>0.1825001319249466</v>
      </c>
      <c r="F4">
        <f>$G$2+$F$2*A4</f>
        <v>0.1825</v>
      </c>
    </row>
    <row r="5" spans="1:7" x14ac:dyDescent="0.3">
      <c r="A5">
        <v>2</v>
      </c>
      <c r="B5">
        <v>1.29997730255126E-3</v>
      </c>
      <c r="C5">
        <f t="shared" ref="C5:C11" si="0">B5*100</f>
        <v>0.12999773025512601</v>
      </c>
      <c r="D5">
        <f>C5+$C$2</f>
        <v>0.179997730255126</v>
      </c>
      <c r="E5">
        <f t="shared" ref="E5:E11" si="1">$G$1+$F$1*A5</f>
        <v>0.18499997910999061</v>
      </c>
      <c r="F5">
        <f t="shared" ref="F5:F11" si="2">$G$2+$F$2*A5</f>
        <v>0.185</v>
      </c>
    </row>
    <row r="6" spans="1:7" x14ac:dyDescent="0.3">
      <c r="A6">
        <v>3</v>
      </c>
      <c r="B6">
        <v>1.80000066757202E-3</v>
      </c>
      <c r="C6">
        <f t="shared" si="0"/>
        <v>0.18000006675720201</v>
      </c>
      <c r="D6">
        <f>C6+$C$2</f>
        <v>0.23000006675720203</v>
      </c>
      <c r="E6">
        <f t="shared" si="1"/>
        <v>0.18749982629503462</v>
      </c>
      <c r="F6">
        <f t="shared" si="2"/>
        <v>0.1875</v>
      </c>
    </row>
    <row r="7" spans="1:7" x14ac:dyDescent="0.3">
      <c r="A7">
        <v>4</v>
      </c>
      <c r="B7">
        <v>1.2000203132629299E-3</v>
      </c>
      <c r="C7">
        <f t="shared" si="0"/>
        <v>0.12000203132629299</v>
      </c>
      <c r="D7">
        <f>C7+$C$2</f>
        <v>0.17000203132629299</v>
      </c>
      <c r="E7">
        <f t="shared" si="1"/>
        <v>0.18999967348007862</v>
      </c>
      <c r="F7">
        <f t="shared" si="2"/>
        <v>0.19</v>
      </c>
    </row>
    <row r="8" spans="1:7" x14ac:dyDescent="0.3">
      <c r="A8">
        <v>5</v>
      </c>
      <c r="B8">
        <v>1.29997730255126E-3</v>
      </c>
      <c r="C8">
        <f t="shared" si="0"/>
        <v>0.12999773025512601</v>
      </c>
      <c r="D8">
        <f>C8+$C$2</f>
        <v>0.179997730255126</v>
      </c>
      <c r="E8">
        <f t="shared" si="1"/>
        <v>0.19249952066512266</v>
      </c>
      <c r="F8">
        <f t="shared" si="2"/>
        <v>0.1925</v>
      </c>
    </row>
    <row r="9" spans="1:7" x14ac:dyDescent="0.3">
      <c r="A9">
        <v>6</v>
      </c>
      <c r="B9">
        <v>2.0000338554382298E-3</v>
      </c>
      <c r="C9">
        <f t="shared" si="0"/>
        <v>0.20000338554382299</v>
      </c>
      <c r="D9">
        <f>C9+$C$2</f>
        <v>0.25000338554382301</v>
      </c>
      <c r="E9">
        <f t="shared" si="1"/>
        <v>0.19499936785016667</v>
      </c>
      <c r="F9">
        <f t="shared" si="2"/>
        <v>0.19500000000000001</v>
      </c>
    </row>
    <row r="10" spans="1:7" x14ac:dyDescent="0.3">
      <c r="A10">
        <v>7</v>
      </c>
      <c r="B10">
        <v>1.29997730255126E-3</v>
      </c>
      <c r="C10">
        <f t="shared" si="0"/>
        <v>0.12999773025512601</v>
      </c>
      <c r="D10">
        <f>C10+$C$2</f>
        <v>0.179997730255126</v>
      </c>
      <c r="E10">
        <f t="shared" si="1"/>
        <v>0.19749921503521067</v>
      </c>
      <c r="F10">
        <f t="shared" si="2"/>
        <v>0.19750000000000001</v>
      </c>
    </row>
    <row r="11" spans="1:7" s="2" customFormat="1" x14ac:dyDescent="0.3">
      <c r="A11" s="2">
        <v>8</v>
      </c>
      <c r="B11" s="2">
        <v>1.29997730255126E-3</v>
      </c>
      <c r="C11" s="2">
        <f t="shared" si="0"/>
        <v>0.12999773025512601</v>
      </c>
      <c r="D11" s="2">
        <f>C11+$C$2</f>
        <v>0.179997730255126</v>
      </c>
      <c r="E11" s="2">
        <f t="shared" si="1"/>
        <v>0.19999906222025468</v>
      </c>
      <c r="F11" s="2">
        <f t="shared" si="2"/>
        <v>0.19999999999999998</v>
      </c>
    </row>
    <row r="13" spans="1:7" x14ac:dyDescent="0.3">
      <c r="A13" t="s">
        <v>6</v>
      </c>
      <c r="F13" cm="1">
        <f t="array" ref="F13:G13">LINEST(D17:D24,A17:A24,1)</f>
        <v>-0.49154815219697395</v>
      </c>
      <c r="G13">
        <v>-0.40178324597222437</v>
      </c>
    </row>
    <row r="14" spans="1:7" x14ac:dyDescent="0.3">
      <c r="B14" t="s">
        <v>1</v>
      </c>
      <c r="C14">
        <v>0.05</v>
      </c>
      <c r="F14">
        <f>ROUND(F13,3)</f>
        <v>-0.49199999999999999</v>
      </c>
      <c r="G14">
        <f>ROUND(G13,3)</f>
        <v>-0.40200000000000002</v>
      </c>
    </row>
    <row r="15" spans="1:7" x14ac:dyDescent="0.3">
      <c r="B15" t="s">
        <v>0</v>
      </c>
      <c r="C15">
        <v>0.01</v>
      </c>
      <c r="G15">
        <f>G14-C14</f>
        <v>-0.45200000000000001</v>
      </c>
    </row>
    <row r="16" spans="1:7" s="1" customFormat="1" ht="57.6" x14ac:dyDescent="0.3">
      <c r="A16" s="1" t="s">
        <v>3</v>
      </c>
      <c r="B16" s="1" t="s">
        <v>5</v>
      </c>
      <c r="D16" s="1" t="s">
        <v>10</v>
      </c>
      <c r="E16" s="1" t="s">
        <v>15</v>
      </c>
      <c r="F16" s="1" t="s">
        <v>14</v>
      </c>
    </row>
    <row r="17" spans="1:7" x14ac:dyDescent="0.3">
      <c r="A17">
        <v>1</v>
      </c>
      <c r="B17">
        <v>-7.6999664306640599E-3</v>
      </c>
      <c r="C17">
        <f>B17*100</f>
        <v>-0.76999664306640603</v>
      </c>
      <c r="D17">
        <f>C17-$C$15</f>
        <v>-0.77999664306640604</v>
      </c>
      <c r="E17">
        <f>$G$13+$F$13*A17</f>
        <v>-0.89333139816919838</v>
      </c>
      <c r="F17">
        <f>$G$15+$F$14*A17</f>
        <v>-0.94399999999999995</v>
      </c>
    </row>
    <row r="18" spans="1:7" x14ac:dyDescent="0.3">
      <c r="A18">
        <v>2</v>
      </c>
      <c r="B18">
        <v>-1.3700008392333899E-2</v>
      </c>
      <c r="C18">
        <f>B18*100</f>
        <v>-1.37000083923339</v>
      </c>
      <c r="D18">
        <f>C18-$C$15</f>
        <v>-1.38000083923339</v>
      </c>
      <c r="E18">
        <f>$G$13+$F$13*A18</f>
        <v>-1.3848795503661724</v>
      </c>
      <c r="F18">
        <f t="shared" ref="F18:F24" si="3">$G$15+$F$14*A18</f>
        <v>-1.4359999999999999</v>
      </c>
    </row>
    <row r="19" spans="1:7" x14ac:dyDescent="0.3">
      <c r="A19">
        <v>3</v>
      </c>
      <c r="B19">
        <v>-1.8700003623962399E-2</v>
      </c>
      <c r="C19">
        <f>B19*100</f>
        <v>-1.8700003623962398</v>
      </c>
      <c r="D19">
        <f>C19-$C$15</f>
        <v>-1.8800003623962398</v>
      </c>
      <c r="E19">
        <f>$G$13+$F$13*A19</f>
        <v>-1.8764277025631462</v>
      </c>
      <c r="F19">
        <f t="shared" si="3"/>
        <v>-1.9279999999999999</v>
      </c>
    </row>
    <row r="20" spans="1:7" x14ac:dyDescent="0.3">
      <c r="A20">
        <v>4</v>
      </c>
      <c r="B20">
        <v>-2.38999724388122E-2</v>
      </c>
      <c r="C20">
        <f>B20*100</f>
        <v>-2.3899972438812203</v>
      </c>
      <c r="D20">
        <f>C20-$C$15</f>
        <v>-2.39999724388122</v>
      </c>
      <c r="E20">
        <f>$G$13+$F$13*A20</f>
        <v>-2.36797585476012</v>
      </c>
      <c r="F20">
        <f t="shared" si="3"/>
        <v>-2.42</v>
      </c>
    </row>
    <row r="21" spans="1:7" x14ac:dyDescent="0.3">
      <c r="A21">
        <v>5</v>
      </c>
      <c r="B21">
        <f>-0.0286999940872192</f>
        <v>-2.86999940872192E-2</v>
      </c>
      <c r="C21">
        <f>B21*100</f>
        <v>-2.8699994087219198</v>
      </c>
      <c r="D21">
        <f>C21-$C$15</f>
        <v>-2.8799994087219196</v>
      </c>
      <c r="E21">
        <f>$G$13+$F$13*A21</f>
        <v>-2.859524006957094</v>
      </c>
      <c r="F21">
        <f t="shared" si="3"/>
        <v>-2.9119999999999999</v>
      </c>
    </row>
    <row r="22" spans="1:7" x14ac:dyDescent="0.3">
      <c r="A22">
        <v>6</v>
      </c>
      <c r="B22">
        <v>-3.7100017070770201E-2</v>
      </c>
      <c r="C22">
        <f>B22*100</f>
        <v>-3.7100017070770201</v>
      </c>
      <c r="D22">
        <f>C22-$C$15</f>
        <v>-3.7200017070770199</v>
      </c>
      <c r="E22">
        <f>$G$13+$F$13*A22</f>
        <v>-3.351072159154068</v>
      </c>
      <c r="F22">
        <f t="shared" si="3"/>
        <v>-3.4039999999999999</v>
      </c>
    </row>
    <row r="23" spans="1:7" x14ac:dyDescent="0.3">
      <c r="A23">
        <v>7</v>
      </c>
      <c r="B23">
        <v>-3.7100017070770201E-2</v>
      </c>
      <c r="C23">
        <f>B23*100</f>
        <v>-3.7100017070770201</v>
      </c>
      <c r="D23">
        <f>C23-$C$15</f>
        <v>-3.7200017070770199</v>
      </c>
      <c r="E23">
        <f>$G$13+$F$13*A23</f>
        <v>-3.842620311351042</v>
      </c>
      <c r="F23">
        <f t="shared" si="3"/>
        <v>-3.8959999999999999</v>
      </c>
    </row>
    <row r="24" spans="1:7" s="2" customFormat="1" x14ac:dyDescent="0.3">
      <c r="A24" s="2">
        <v>8</v>
      </c>
      <c r="B24" s="2">
        <f>-0.0414000153541564</f>
        <v>-4.1400015354156397E-2</v>
      </c>
      <c r="C24" s="2">
        <f>B24*100</f>
        <v>-4.1400015354156396</v>
      </c>
      <c r="D24" s="2">
        <f>C24-$C$15</f>
        <v>-4.1500015354156394</v>
      </c>
      <c r="E24" s="2">
        <f>$G$13+$F$13*A24</f>
        <v>-4.334168463548016</v>
      </c>
      <c r="F24" s="2">
        <f t="shared" si="3"/>
        <v>-4.3879999999999999</v>
      </c>
    </row>
    <row r="26" spans="1:7" x14ac:dyDescent="0.3">
      <c r="A26" t="s">
        <v>2</v>
      </c>
      <c r="F26" cm="1">
        <f t="array" ref="F26:G26">LINEST(C30:C37,A30:A37,1)</f>
        <v>1.7831835008802931E-2</v>
      </c>
      <c r="G26">
        <v>0.29627375924076277</v>
      </c>
    </row>
    <row r="27" spans="1:7" x14ac:dyDescent="0.3">
      <c r="B27" t="s">
        <v>1</v>
      </c>
      <c r="C27">
        <v>2E-3</v>
      </c>
      <c r="F27">
        <f>ROUND(F26,4)</f>
        <v>1.78E-2</v>
      </c>
      <c r="G27">
        <f>ROUND(G26,3)</f>
        <v>0.29599999999999999</v>
      </c>
    </row>
    <row r="28" spans="1:7" x14ac:dyDescent="0.3">
      <c r="B28" t="s">
        <v>0</v>
      </c>
      <c r="C28">
        <v>2.0000000000000001E-4</v>
      </c>
      <c r="G28">
        <f>G27+C27</f>
        <v>0.29799999999999999</v>
      </c>
    </row>
    <row r="29" spans="1:7" s="1" customFormat="1" ht="43.2" x14ac:dyDescent="0.3">
      <c r="A29" s="1" t="s">
        <v>3</v>
      </c>
      <c r="B29" s="1" t="s">
        <v>4</v>
      </c>
      <c r="C29" s="1" t="s">
        <v>13</v>
      </c>
      <c r="D29" s="1" t="s">
        <v>15</v>
      </c>
      <c r="E29" s="1" t="s">
        <v>14</v>
      </c>
    </row>
    <row r="30" spans="1:7" x14ac:dyDescent="0.3">
      <c r="A30">
        <v>1</v>
      </c>
      <c r="B30">
        <v>0.31222417950630099</v>
      </c>
      <c r="C30">
        <f>B30+$C$28</f>
        <v>0.31242417950630097</v>
      </c>
      <c r="D30">
        <f>$G$26+$F$26*A30</f>
        <v>0.31410559424956569</v>
      </c>
      <c r="E30">
        <f>$G$28+$F$27*A30</f>
        <v>0.31579999999999997</v>
      </c>
    </row>
    <row r="31" spans="1:7" x14ac:dyDescent="0.3">
      <c r="A31">
        <v>2</v>
      </c>
      <c r="B31">
        <v>0.330906361341476</v>
      </c>
      <c r="C31">
        <f t="shared" ref="C31:C37" si="4">B31+$C$28</f>
        <v>0.33110636134147597</v>
      </c>
      <c r="D31">
        <f t="shared" ref="D31:D37" si="5">$G$26+$F$26*A31</f>
        <v>0.33193742925836861</v>
      </c>
      <c r="E31">
        <f t="shared" ref="E31:E37" si="6">$G$28+$F$27*A31</f>
        <v>0.33360000000000001</v>
      </c>
    </row>
    <row r="32" spans="1:7" x14ac:dyDescent="0.3">
      <c r="A32">
        <v>3</v>
      </c>
      <c r="B32">
        <v>0.34955176711082397</v>
      </c>
      <c r="C32">
        <f t="shared" si="4"/>
        <v>0.34975176711082395</v>
      </c>
      <c r="D32">
        <f t="shared" si="5"/>
        <v>0.34976926426717159</v>
      </c>
      <c r="E32">
        <f t="shared" si="6"/>
        <v>0.35139999999999999</v>
      </c>
    </row>
    <row r="33" spans="1:7" x14ac:dyDescent="0.3">
      <c r="A33">
        <v>4</v>
      </c>
      <c r="B33">
        <v>0.37025380134582497</v>
      </c>
      <c r="C33">
        <f t="shared" si="4"/>
        <v>0.37045380134582495</v>
      </c>
      <c r="D33">
        <f t="shared" si="5"/>
        <v>0.36760109927597451</v>
      </c>
      <c r="E33">
        <f t="shared" si="6"/>
        <v>0.36919999999999997</v>
      </c>
    </row>
    <row r="34" spans="1:7" x14ac:dyDescent="0.3">
      <c r="A34">
        <v>5</v>
      </c>
      <c r="B34">
        <v>0.387071073055267</v>
      </c>
      <c r="C34">
        <f t="shared" si="4"/>
        <v>0.38727107305526698</v>
      </c>
      <c r="D34">
        <f t="shared" si="5"/>
        <v>0.38543293428477743</v>
      </c>
      <c r="E34">
        <f t="shared" si="6"/>
        <v>0.38700000000000001</v>
      </c>
    </row>
    <row r="35" spans="1:7" x14ac:dyDescent="0.3">
      <c r="A35">
        <v>6</v>
      </c>
      <c r="B35">
        <v>0.40467104315757702</v>
      </c>
      <c r="C35">
        <f t="shared" si="4"/>
        <v>0.40487104315757699</v>
      </c>
      <c r="D35">
        <f t="shared" si="5"/>
        <v>0.40326476929358035</v>
      </c>
      <c r="E35">
        <f t="shared" si="6"/>
        <v>0.40479999999999999</v>
      </c>
    </row>
    <row r="36" spans="1:7" x14ac:dyDescent="0.3">
      <c r="A36">
        <v>7</v>
      </c>
      <c r="B36">
        <v>0.417602628469467</v>
      </c>
      <c r="C36">
        <f t="shared" si="4"/>
        <v>0.41780262846946697</v>
      </c>
      <c r="D36">
        <f t="shared" si="5"/>
        <v>0.42109660430238327</v>
      </c>
      <c r="E36">
        <f t="shared" si="6"/>
        <v>0.42259999999999998</v>
      </c>
    </row>
    <row r="37" spans="1:7" s="2" customFormat="1" x14ac:dyDescent="0.3">
      <c r="A37" s="2">
        <v>8</v>
      </c>
      <c r="B37" s="2">
        <v>0.43825528025627097</v>
      </c>
      <c r="C37" s="2">
        <f t="shared" si="4"/>
        <v>0.43845528025627095</v>
      </c>
      <c r="D37" s="2">
        <f t="shared" si="5"/>
        <v>0.43892843931118619</v>
      </c>
      <c r="E37" s="2">
        <f t="shared" si="6"/>
        <v>0.44040000000000001</v>
      </c>
    </row>
    <row r="39" spans="1:7" x14ac:dyDescent="0.3">
      <c r="A39" t="s">
        <v>11</v>
      </c>
      <c r="F39" cm="1">
        <f t="array" ref="F39:G39">LINEST(C43:C50,A43:A50,1)</f>
        <v>-2.8280275208666274E-5</v>
      </c>
      <c r="G39">
        <v>0.28836721476827321</v>
      </c>
    </row>
    <row r="40" spans="1:7" x14ac:dyDescent="0.3">
      <c r="F40">
        <f>ROUND(F39,6)</f>
        <v>-2.8E-5</v>
      </c>
      <c r="G40">
        <f>ROUND(G39,3)</f>
        <v>0.28799999999999998</v>
      </c>
    </row>
    <row r="41" spans="1:7" x14ac:dyDescent="0.3">
      <c r="B41" t="s">
        <v>0</v>
      </c>
      <c r="C41">
        <v>2.9999999999999997E-4</v>
      </c>
    </row>
    <row r="42" spans="1:7" s="1" customFormat="1" ht="43.2" x14ac:dyDescent="0.3">
      <c r="A42" s="1" t="s">
        <v>3</v>
      </c>
      <c r="B42" s="1" t="s">
        <v>12</v>
      </c>
      <c r="C42" s="1" t="s">
        <v>16</v>
      </c>
      <c r="D42" s="1" t="s">
        <v>15</v>
      </c>
      <c r="E42" s="1" t="s">
        <v>14</v>
      </c>
    </row>
    <row r="43" spans="1:7" x14ac:dyDescent="0.3">
      <c r="A43">
        <v>1</v>
      </c>
      <c r="B43">
        <v>0.28864666819572399</v>
      </c>
      <c r="C43">
        <f>B43-$C$41</f>
        <v>0.28834666819572397</v>
      </c>
      <c r="D43">
        <f>$G$39+$F$39*A43</f>
        <v>0.28833893449306452</v>
      </c>
      <c r="E43">
        <f>$G$40+$F$40*A43</f>
        <v>0.28797200000000001</v>
      </c>
    </row>
    <row r="44" spans="1:7" x14ac:dyDescent="0.3">
      <c r="A44">
        <v>2</v>
      </c>
      <c r="B44">
        <v>0.28872236609458901</v>
      </c>
      <c r="C44">
        <f t="shared" ref="C44:C50" si="7">B44-$C$41</f>
        <v>0.28842236609458899</v>
      </c>
      <c r="D44">
        <f t="shared" ref="D44:D50" si="8">$G$39+$F$39*A44</f>
        <v>0.2883106542178559</v>
      </c>
      <c r="E44">
        <f t="shared" ref="E44:E50" si="9">$G$40+$F$40*A44</f>
        <v>0.28794399999999998</v>
      </c>
    </row>
    <row r="45" spans="1:7" x14ac:dyDescent="0.3">
      <c r="A45">
        <v>3</v>
      </c>
      <c r="B45">
        <v>0.28858670592308</v>
      </c>
      <c r="C45">
        <f t="shared" si="7"/>
        <v>0.28828670592307998</v>
      </c>
      <c r="D45">
        <f t="shared" si="8"/>
        <v>0.28828237394264722</v>
      </c>
      <c r="E45">
        <f t="shared" si="9"/>
        <v>0.28791600000000001</v>
      </c>
    </row>
    <row r="46" spans="1:7" x14ac:dyDescent="0.3">
      <c r="A46">
        <v>4</v>
      </c>
      <c r="B46">
        <v>0.28842082619666998</v>
      </c>
      <c r="C46">
        <f t="shared" si="7"/>
        <v>0.28812082619666995</v>
      </c>
      <c r="D46">
        <f t="shared" si="8"/>
        <v>0.28825409366743854</v>
      </c>
      <c r="E46">
        <f t="shared" si="9"/>
        <v>0.28788799999999998</v>
      </c>
    </row>
    <row r="47" spans="1:7" x14ac:dyDescent="0.3">
      <c r="A47">
        <v>5</v>
      </c>
      <c r="B47">
        <v>0.28847920894622803</v>
      </c>
      <c r="C47">
        <f t="shared" si="7"/>
        <v>0.288179208946228</v>
      </c>
      <c r="D47">
        <f t="shared" si="8"/>
        <v>0.28822581339222986</v>
      </c>
      <c r="E47">
        <f t="shared" si="9"/>
        <v>0.28786</v>
      </c>
    </row>
    <row r="48" spans="1:7" x14ac:dyDescent="0.3">
      <c r="A48">
        <v>6</v>
      </c>
      <c r="B48">
        <v>0.28850963711738498</v>
      </c>
      <c r="C48">
        <f t="shared" si="7"/>
        <v>0.28820963711738495</v>
      </c>
      <c r="D48">
        <f t="shared" si="8"/>
        <v>0.28819753311702123</v>
      </c>
      <c r="E48">
        <f t="shared" si="9"/>
        <v>0.28783199999999998</v>
      </c>
    </row>
    <row r="49" spans="1:5" x14ac:dyDescent="0.3">
      <c r="A49">
        <v>7</v>
      </c>
      <c r="B49">
        <v>0.28837186098098699</v>
      </c>
      <c r="C49">
        <f t="shared" si="7"/>
        <v>0.28807186098098697</v>
      </c>
      <c r="D49">
        <f t="shared" si="8"/>
        <v>0.28816925284181255</v>
      </c>
      <c r="E49">
        <f t="shared" si="9"/>
        <v>0.287804</v>
      </c>
    </row>
    <row r="50" spans="1:5" s="2" customFormat="1" x14ac:dyDescent="0.3">
      <c r="A50" s="2">
        <v>8</v>
      </c>
      <c r="B50" s="2">
        <v>0.28858235478401101</v>
      </c>
      <c r="C50" s="2">
        <f t="shared" si="7"/>
        <v>0.28828235478401099</v>
      </c>
      <c r="D50" s="2">
        <f t="shared" si="8"/>
        <v>0.28814097256660387</v>
      </c>
      <c r="E50" s="2">
        <f t="shared" si="9"/>
        <v>0.28777599999999998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Rossales</dc:creator>
  <cp:lastModifiedBy>Sergio Rossales</cp:lastModifiedBy>
  <dcterms:created xsi:type="dcterms:W3CDTF">2023-06-19T11:15:27Z</dcterms:created>
  <dcterms:modified xsi:type="dcterms:W3CDTF">2023-06-19T13:51:28Z</dcterms:modified>
</cp:coreProperties>
</file>